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7825\Documents\02_Corporate Profile\Project Portfolio\Property Investment Spreadsheet\"/>
    </mc:Choice>
  </mc:AlternateContent>
  <xr:revisionPtr revIDLastSave="0" documentId="13_ncr:1_{22EE58E7-CCF5-4962-B545-710CDA0E24DD}" xr6:coauthVersionLast="47" xr6:coauthVersionMax="47" xr10:uidLastSave="{00000000-0000-0000-0000-000000000000}"/>
  <bookViews>
    <workbookView xWindow="-120" yWindow="-120" windowWidth="29040" windowHeight="15720" activeTab="1" xr2:uid="{82B6A688-1EF0-49C3-9E94-1023B9B98961}"/>
  </bookViews>
  <sheets>
    <sheet name="Project Summary" sheetId="9" r:id="rId1"/>
    <sheet name="Performance Summary" sheetId="11" r:id="rId2"/>
    <sheet name="Cash Flow" sheetId="6" r:id="rId3"/>
    <sheet name="Property Investigation" sheetId="10" r:id="rId4"/>
    <sheet name="Taxation" sheetId="4" r:id="rId5"/>
    <sheet name="Bond and Transfer Cost Tables" sheetId="8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9" l="1"/>
  <c r="AE29" i="11" s="1"/>
  <c r="T29" i="11"/>
  <c r="S29" i="11"/>
  <c r="R29" i="11"/>
  <c r="Q29" i="11"/>
  <c r="P29" i="11"/>
  <c r="O29" i="11"/>
  <c r="N29" i="11"/>
  <c r="M29" i="11"/>
  <c r="L29" i="11"/>
  <c r="D29" i="11"/>
  <c r="C29" i="11"/>
  <c r="C21" i="4"/>
  <c r="B29" i="11"/>
  <c r="C76" i="9"/>
  <c r="C75" i="9"/>
  <c r="C74" i="9"/>
  <c r="C20" i="11"/>
  <c r="D20" i="11" s="1"/>
  <c r="E20" i="11" s="1"/>
  <c r="F20" i="11" s="1"/>
  <c r="G20" i="11" s="1"/>
  <c r="H20" i="11" s="1"/>
  <c r="I20" i="11" s="1"/>
  <c r="J20" i="11" s="1"/>
  <c r="K20" i="11" s="1"/>
  <c r="L20" i="11" s="1"/>
  <c r="M20" i="11" s="1"/>
  <c r="N20" i="11" s="1"/>
  <c r="O20" i="11" s="1"/>
  <c r="P20" i="11" s="1"/>
  <c r="Q20" i="11" s="1"/>
  <c r="R20" i="11" s="1"/>
  <c r="S20" i="11" s="1"/>
  <c r="T20" i="11" s="1"/>
  <c r="U20" i="11" s="1"/>
  <c r="V20" i="11" s="1"/>
  <c r="W20" i="11" s="1"/>
  <c r="X20" i="11" s="1"/>
  <c r="Y20" i="11" s="1"/>
  <c r="Z20" i="11" s="1"/>
  <c r="AA20" i="11" s="1"/>
  <c r="AB20" i="11" s="1"/>
  <c r="AC20" i="11" s="1"/>
  <c r="AD20" i="11" s="1"/>
  <c r="AE20" i="11" s="1"/>
  <c r="C28" i="6"/>
  <c r="C18" i="9"/>
  <c r="C52" i="9" s="1"/>
  <c r="C29" i="9"/>
  <c r="C31" i="9"/>
  <c r="B1" i="6"/>
  <c r="C1" i="6" s="1"/>
  <c r="C70" i="9"/>
  <c r="C62" i="10"/>
  <c r="K62" i="10" s="1"/>
  <c r="L61" i="10"/>
  <c r="H61" i="10"/>
  <c r="L60" i="10"/>
  <c r="H60" i="10"/>
  <c r="L59" i="10"/>
  <c r="H59" i="10"/>
  <c r="L58" i="10"/>
  <c r="H58" i="10"/>
  <c r="L57" i="10"/>
  <c r="H57" i="10"/>
  <c r="L56" i="10"/>
  <c r="H56" i="10"/>
  <c r="L55" i="10"/>
  <c r="H55" i="10"/>
  <c r="L54" i="10"/>
  <c r="H54" i="10"/>
  <c r="K45" i="10"/>
  <c r="K44" i="10"/>
  <c r="K43" i="10"/>
  <c r="K42" i="10"/>
  <c r="K41" i="10"/>
  <c r="K40" i="10"/>
  <c r="K39" i="10"/>
  <c r="J35" i="10"/>
  <c r="K35" i="10" s="1"/>
  <c r="H29" i="10"/>
  <c r="F29" i="10"/>
  <c r="C29" i="10"/>
  <c r="J44" i="10" s="1"/>
  <c r="R28" i="10"/>
  <c r="I28" i="10" s="1"/>
  <c r="J28" i="10" s="1"/>
  <c r="K28" i="10" s="1"/>
  <c r="N28" i="10"/>
  <c r="P28" i="10" s="1"/>
  <c r="M28" i="10"/>
  <c r="G28" i="10"/>
  <c r="R27" i="10"/>
  <c r="I27" i="10" s="1"/>
  <c r="J27" i="10" s="1"/>
  <c r="K27" i="10" s="1"/>
  <c r="N27" i="10"/>
  <c r="P27" i="10" s="1"/>
  <c r="M27" i="10"/>
  <c r="G27" i="10"/>
  <c r="R26" i="10"/>
  <c r="I26" i="10" s="1"/>
  <c r="N26" i="10"/>
  <c r="M26" i="10"/>
  <c r="G26" i="10"/>
  <c r="B2" i="6"/>
  <c r="C3" i="6"/>
  <c r="C49" i="6" s="1"/>
  <c r="K135" i="9"/>
  <c r="K136" i="9" s="1"/>
  <c r="K133" i="9"/>
  <c r="K132" i="9" s="1"/>
  <c r="K127" i="9"/>
  <c r="K128" i="9" s="1"/>
  <c r="K125" i="9"/>
  <c r="K124" i="9" s="1"/>
  <c r="O123" i="9"/>
  <c r="P123" i="9" s="1"/>
  <c r="M123" i="9"/>
  <c r="L123" i="9" s="1"/>
  <c r="C99" i="9"/>
  <c r="D96" i="9"/>
  <c r="D97" i="9" s="1"/>
  <c r="D105" i="9" s="1"/>
  <c r="E29" i="11" l="1"/>
  <c r="U29" i="11"/>
  <c r="F29" i="11"/>
  <c r="V29" i="11"/>
  <c r="G29" i="11"/>
  <c r="W29" i="11"/>
  <c r="H29" i="11"/>
  <c r="X29" i="11"/>
  <c r="I29" i="11"/>
  <c r="Y29" i="11"/>
  <c r="J29" i="11"/>
  <c r="AB29" i="11"/>
  <c r="K29" i="11"/>
  <c r="Z29" i="11"/>
  <c r="AA29" i="11"/>
  <c r="AC29" i="11"/>
  <c r="AD29" i="11"/>
  <c r="C10" i="6"/>
  <c r="C9" i="6"/>
  <c r="C47" i="6"/>
  <c r="C48" i="6"/>
  <c r="C29" i="6"/>
  <c r="C50" i="6"/>
  <c r="C6" i="6"/>
  <c r="C11" i="6"/>
  <c r="C12" i="6"/>
  <c r="C13" i="6"/>
  <c r="C14" i="6"/>
  <c r="C15" i="6"/>
  <c r="C16" i="6"/>
  <c r="C17" i="6"/>
  <c r="C18" i="6"/>
  <c r="C61" i="9"/>
  <c r="C56" i="9"/>
  <c r="C59" i="9"/>
  <c r="C58" i="9"/>
  <c r="C53" i="9"/>
  <c r="C55" i="9"/>
  <c r="C54" i="9"/>
  <c r="D28" i="6"/>
  <c r="D50" i="6" s="1"/>
  <c r="C62" i="9"/>
  <c r="C60" i="9"/>
  <c r="N61" i="10"/>
  <c r="N56" i="10"/>
  <c r="M60" i="10"/>
  <c r="M56" i="10"/>
  <c r="N57" i="10"/>
  <c r="M58" i="10"/>
  <c r="M55" i="10"/>
  <c r="M59" i="10"/>
  <c r="N60" i="10"/>
  <c r="M61" i="10"/>
  <c r="G29" i="10"/>
  <c r="N59" i="10"/>
  <c r="N29" i="10"/>
  <c r="Q29" i="10" s="1"/>
  <c r="N55" i="10"/>
  <c r="M57" i="10"/>
  <c r="N58" i="10"/>
  <c r="K46" i="10"/>
  <c r="H62" i="10"/>
  <c r="L62" i="10"/>
  <c r="P26" i="10"/>
  <c r="P29" i="10" s="1"/>
  <c r="J26" i="10"/>
  <c r="I29" i="10"/>
  <c r="J45" i="10"/>
  <c r="J39" i="10"/>
  <c r="J40" i="10"/>
  <c r="E62" i="10"/>
  <c r="G62" i="10" s="1"/>
  <c r="J41" i="10"/>
  <c r="M54" i="10"/>
  <c r="F62" i="10"/>
  <c r="N54" i="10"/>
  <c r="J42" i="10"/>
  <c r="I62" i="10"/>
  <c r="J43" i="10"/>
  <c r="J62" i="10"/>
  <c r="K110" i="9"/>
  <c r="C40" i="6" l="1"/>
  <c r="C33" i="6"/>
  <c r="C34" i="6"/>
  <c r="C41" i="6"/>
  <c r="C51" i="9"/>
  <c r="C57" i="9"/>
  <c r="E28" i="6"/>
  <c r="E50" i="6" s="1"/>
  <c r="D29" i="6"/>
  <c r="N62" i="10"/>
  <c r="O29" i="10"/>
  <c r="J46" i="10"/>
  <c r="K26" i="10"/>
  <c r="K29" i="10" s="1"/>
  <c r="J29" i="10"/>
  <c r="J33" i="10" s="1"/>
  <c r="C50" i="9"/>
  <c r="C20" i="9" s="1"/>
  <c r="C21" i="9" s="1"/>
  <c r="K114" i="9"/>
  <c r="K113" i="9"/>
  <c r="K112" i="9"/>
  <c r="F28" i="6" l="1"/>
  <c r="F50" i="6" s="1"/>
  <c r="E29" i="6"/>
  <c r="C25" i="9"/>
  <c r="J34" i="10"/>
  <c r="K34" i="10" s="1"/>
  <c r="K33" i="10"/>
  <c r="C28" i="9" l="1"/>
  <c r="CE22" i="6" s="1"/>
  <c r="CE42" i="6" s="1"/>
  <c r="C30" i="6"/>
  <c r="G28" i="6"/>
  <c r="G50" i="6" s="1"/>
  <c r="F29" i="6"/>
  <c r="C21" i="6"/>
  <c r="J36" i="10"/>
  <c r="J48" i="10" s="1"/>
  <c r="K36" i="10"/>
  <c r="K48" i="10" s="1"/>
  <c r="AM22" i="6" l="1"/>
  <c r="AM42" i="6" s="1"/>
  <c r="CR22" i="6"/>
  <c r="CR42" i="6" s="1"/>
  <c r="O22" i="6"/>
  <c r="O42" i="6" s="1"/>
  <c r="CY22" i="6"/>
  <c r="CY42" i="6" s="1"/>
  <c r="R22" i="6"/>
  <c r="R42" i="6" s="1"/>
  <c r="LM22" i="6"/>
  <c r="LM42" i="6" s="1"/>
  <c r="KT22" i="6"/>
  <c r="KT42" i="6" s="1"/>
  <c r="EZ22" i="6"/>
  <c r="EZ42" i="6" s="1"/>
  <c r="IS22" i="6"/>
  <c r="IS42" i="6" s="1"/>
  <c r="EL22" i="6"/>
  <c r="EL42" i="6" s="1"/>
  <c r="DS22" i="6"/>
  <c r="DS42" i="6" s="1"/>
  <c r="AR22" i="6"/>
  <c r="AR42" i="6" s="1"/>
  <c r="ET22" i="6"/>
  <c r="ET42" i="6" s="1"/>
  <c r="CV22" i="6"/>
  <c r="CV42" i="6" s="1"/>
  <c r="HF22" i="6"/>
  <c r="HF42" i="6" s="1"/>
  <c r="DV22" i="6"/>
  <c r="DV42" i="6" s="1"/>
  <c r="DT22" i="6"/>
  <c r="DT42" i="6" s="1"/>
  <c r="H22" i="6"/>
  <c r="H42" i="6" s="1"/>
  <c r="JQ22" i="6"/>
  <c r="JQ42" i="6" s="1"/>
  <c r="KV22" i="6"/>
  <c r="KV42" i="6" s="1"/>
  <c r="ED22" i="6"/>
  <c r="ED42" i="6" s="1"/>
  <c r="W22" i="6"/>
  <c r="W42" i="6" s="1"/>
  <c r="BA22" i="6"/>
  <c r="BA42" i="6" s="1"/>
  <c r="GP22" i="6"/>
  <c r="GP42" i="6" s="1"/>
  <c r="AI22" i="6"/>
  <c r="AI42" i="6" s="1"/>
  <c r="LC22" i="6"/>
  <c r="LC42" i="6" s="1"/>
  <c r="DF22" i="6"/>
  <c r="DF42" i="6" s="1"/>
  <c r="JY22" i="6"/>
  <c r="JY42" i="6" s="1"/>
  <c r="FW22" i="6"/>
  <c r="FW42" i="6" s="1"/>
  <c r="DD22" i="6"/>
  <c r="DD42" i="6" s="1"/>
  <c r="BQ22" i="6"/>
  <c r="BQ42" i="6" s="1"/>
  <c r="CM22" i="6"/>
  <c r="CM42" i="6" s="1"/>
  <c r="BJ22" i="6"/>
  <c r="BJ42" i="6" s="1"/>
  <c r="MD22" i="6"/>
  <c r="MD42" i="6" s="1"/>
  <c r="EG22" i="6"/>
  <c r="EG42" i="6" s="1"/>
  <c r="AL22" i="6"/>
  <c r="AL42" i="6" s="1"/>
  <c r="BZ22" i="6"/>
  <c r="BZ42" i="6" s="1"/>
  <c r="KF22" i="6"/>
  <c r="KF42" i="6" s="1"/>
  <c r="GW22" i="6"/>
  <c r="GW42" i="6" s="1"/>
  <c r="DN22" i="6"/>
  <c r="DN42" i="6" s="1"/>
  <c r="BU22" i="6"/>
  <c r="BU42" i="6" s="1"/>
  <c r="MO22" i="6"/>
  <c r="MO42" i="6" s="1"/>
  <c r="IP22" i="6"/>
  <c r="IP42" i="6" s="1"/>
  <c r="FG22" i="6"/>
  <c r="FG42" i="6" s="1"/>
  <c r="GO22" i="6"/>
  <c r="GO42" i="6" s="1"/>
  <c r="HP22" i="6"/>
  <c r="HP42" i="6" s="1"/>
  <c r="FR22" i="6"/>
  <c r="FR42" i="6" s="1"/>
  <c r="KJ22" i="6"/>
  <c r="KJ42" i="6" s="1"/>
  <c r="CI22" i="6"/>
  <c r="CI42" i="6" s="1"/>
  <c r="FI22" i="6"/>
  <c r="FI42" i="6" s="1"/>
  <c r="AC22" i="6"/>
  <c r="AC42" i="6" s="1"/>
  <c r="DL22" i="6"/>
  <c r="DL42" i="6" s="1"/>
  <c r="EJ22" i="6"/>
  <c r="EJ42" i="6" s="1"/>
  <c r="KG22" i="6"/>
  <c r="KG42" i="6" s="1"/>
  <c r="IC22" i="6"/>
  <c r="IC42" i="6" s="1"/>
  <c r="JN22" i="6"/>
  <c r="JN42" i="6" s="1"/>
  <c r="JJ22" i="6"/>
  <c r="JJ42" i="6" s="1"/>
  <c r="AY22" i="6"/>
  <c r="AY42" i="6" s="1"/>
  <c r="EO22" i="6"/>
  <c r="EO42" i="6" s="1"/>
  <c r="GB22" i="6"/>
  <c r="GB42" i="6" s="1"/>
  <c r="MT22" i="6"/>
  <c r="MT42" i="6" s="1"/>
  <c r="AB22" i="6"/>
  <c r="AB42" i="6" s="1"/>
  <c r="CF22" i="6"/>
  <c r="CF42" i="6" s="1"/>
  <c r="FK22" i="6"/>
  <c r="FK42" i="6" s="1"/>
  <c r="FZ22" i="6"/>
  <c r="FZ42" i="6" s="1"/>
  <c r="S22" i="6"/>
  <c r="S42" i="6" s="1"/>
  <c r="KM22" i="6"/>
  <c r="KM42" i="6" s="1"/>
  <c r="CP22" i="6"/>
  <c r="CP42" i="6" s="1"/>
  <c r="K22" i="6"/>
  <c r="K42" i="6" s="1"/>
  <c r="MW22" i="6"/>
  <c r="MW42" i="6" s="1"/>
  <c r="CN22" i="6"/>
  <c r="CN42" i="6" s="1"/>
  <c r="FE22" i="6"/>
  <c r="FE42" i="6" s="1"/>
  <c r="IW22" i="6"/>
  <c r="IW42" i="6" s="1"/>
  <c r="AT22" i="6"/>
  <c r="AT42" i="6" s="1"/>
  <c r="LN22" i="6"/>
  <c r="LN42" i="6" s="1"/>
  <c r="DQ22" i="6"/>
  <c r="DQ42" i="6" s="1"/>
  <c r="DJ22" i="6"/>
  <c r="DJ42" i="6" s="1"/>
  <c r="EV22" i="6"/>
  <c r="EV42" i="6" s="1"/>
  <c r="JP22" i="6"/>
  <c r="JP42" i="6" s="1"/>
  <c r="GG22" i="6"/>
  <c r="GG42" i="6" s="1"/>
  <c r="CX22" i="6"/>
  <c r="CX42" i="6" s="1"/>
  <c r="BE22" i="6"/>
  <c r="BE42" i="6" s="1"/>
  <c r="LY22" i="6"/>
  <c r="LY42" i="6" s="1"/>
  <c r="HZ22" i="6"/>
  <c r="HZ42" i="6" s="1"/>
  <c r="EQ22" i="6"/>
  <c r="EQ42" i="6" s="1"/>
  <c r="LB22" i="6"/>
  <c r="LB42" i="6" s="1"/>
  <c r="MC22" i="6"/>
  <c r="MC42" i="6" s="1"/>
  <c r="KL22" i="6"/>
  <c r="KL42" i="6" s="1"/>
  <c r="EB22" i="6"/>
  <c r="EB42" i="6" s="1"/>
  <c r="JV22" i="6"/>
  <c r="JV42" i="6" s="1"/>
  <c r="EI22" i="6"/>
  <c r="EI42" i="6" s="1"/>
  <c r="KW22" i="6"/>
  <c r="KW42" i="6" s="1"/>
  <c r="FT22" i="6"/>
  <c r="FT42" i="6" s="1"/>
  <c r="LL22" i="6"/>
  <c r="LL42" i="6" s="1"/>
  <c r="GE22" i="6"/>
  <c r="GE42" i="6" s="1"/>
  <c r="LS22" i="6"/>
  <c r="LS42" i="6" s="1"/>
  <c r="GM22" i="6"/>
  <c r="GM42" i="6" s="1"/>
  <c r="DC22" i="6"/>
  <c r="DC42" i="6" s="1"/>
  <c r="EW22" i="6"/>
  <c r="EW42" i="6" s="1"/>
  <c r="HM22" i="6"/>
  <c r="HM42" i="6" s="1"/>
  <c r="V22" i="6"/>
  <c r="V42" i="6" s="1"/>
  <c r="FO22" i="6"/>
  <c r="FO42" i="6" s="1"/>
  <c r="N22" i="6"/>
  <c r="N42" i="6" s="1"/>
  <c r="FJ22" i="6"/>
  <c r="FJ42" i="6" s="1"/>
  <c r="FC22" i="6"/>
  <c r="FC42" i="6" s="1"/>
  <c r="JW22" i="6"/>
  <c r="JW42" i="6" s="1"/>
  <c r="IZ22" i="6"/>
  <c r="IZ42" i="6" s="1"/>
  <c r="BM22" i="6"/>
  <c r="BM42" i="6" s="1"/>
  <c r="MG22" i="6"/>
  <c r="MG42" i="6" s="1"/>
  <c r="IX22" i="6"/>
  <c r="IX42" i="6" s="1"/>
  <c r="DI22" i="6"/>
  <c r="DI42" i="6" s="1"/>
  <c r="IG22" i="6"/>
  <c r="IG42" i="6" s="1"/>
  <c r="AD22" i="6"/>
  <c r="AD42" i="6" s="1"/>
  <c r="KX22" i="6"/>
  <c r="KX42" i="6" s="1"/>
  <c r="DA22" i="6"/>
  <c r="DA42" i="6" s="1"/>
  <c r="HH22" i="6"/>
  <c r="HH42" i="6" s="1"/>
  <c r="EF22" i="6"/>
  <c r="EF42" i="6" s="1"/>
  <c r="BR22" i="6"/>
  <c r="BR42" i="6" s="1"/>
  <c r="FQ22" i="6"/>
  <c r="FQ42" i="6" s="1"/>
  <c r="CH22" i="6"/>
  <c r="CH42" i="6" s="1"/>
  <c r="AO22" i="6"/>
  <c r="AO42" i="6" s="1"/>
  <c r="LI22" i="6"/>
  <c r="LI42" i="6" s="1"/>
  <c r="HJ22" i="6"/>
  <c r="HJ42" i="6" s="1"/>
  <c r="EA22" i="6"/>
  <c r="EA42" i="6" s="1"/>
  <c r="KZ22" i="6"/>
  <c r="KZ42" i="6" s="1"/>
  <c r="AP22" i="6"/>
  <c r="AP42" i="6" s="1"/>
  <c r="LU22" i="6"/>
  <c r="LU42" i="6" s="1"/>
  <c r="AS22" i="6"/>
  <c r="AS42" i="6" s="1"/>
  <c r="IL22" i="6"/>
  <c r="IL42" i="6" s="1"/>
  <c r="GU22" i="6"/>
  <c r="GU42" i="6" s="1"/>
  <c r="HV22" i="6"/>
  <c r="HV42" i="6" s="1"/>
  <c r="IU22" i="6"/>
  <c r="IU42" i="6" s="1"/>
  <c r="IO22" i="6"/>
  <c r="IO42" i="6" s="1"/>
  <c r="AF22" i="6"/>
  <c r="AF42" i="6" s="1"/>
  <c r="LJ22" i="6"/>
  <c r="LJ42" i="6" s="1"/>
  <c r="CT22" i="6"/>
  <c r="CT42" i="6" s="1"/>
  <c r="EY22" i="6"/>
  <c r="EY42" i="6" s="1"/>
  <c r="HK22" i="6"/>
  <c r="HK42" i="6" s="1"/>
  <c r="HS22" i="6"/>
  <c r="HS42" i="6" s="1"/>
  <c r="KD22" i="6"/>
  <c r="KD42" i="6" s="1"/>
  <c r="BO22" i="6"/>
  <c r="BO42" i="6" s="1"/>
  <c r="JI22" i="6"/>
  <c r="JI42" i="6" s="1"/>
  <c r="JG22" i="6"/>
  <c r="JG42" i="6" s="1"/>
  <c r="IH22" i="6"/>
  <c r="IH42" i="6" s="1"/>
  <c r="CK22" i="6"/>
  <c r="CK42" i="6" s="1"/>
  <c r="E22" i="6"/>
  <c r="E42" i="6" s="1"/>
  <c r="GT22" i="6"/>
  <c r="GT42" i="6" s="1"/>
  <c r="LA22" i="6"/>
  <c r="LA42" i="6" s="1"/>
  <c r="GD22" i="6"/>
  <c r="GD42" i="6" s="1"/>
  <c r="AJ22" i="6"/>
  <c r="AJ42" i="6" s="1"/>
  <c r="LD22" i="6"/>
  <c r="LD42" i="6" s="1"/>
  <c r="DG22" i="6"/>
  <c r="DG42" i="6" s="1"/>
  <c r="CD22" i="6"/>
  <c r="CD42" i="6" s="1"/>
  <c r="HD22" i="6"/>
  <c r="HD42" i="6" s="1"/>
  <c r="Q22" i="6"/>
  <c r="Q42" i="6" s="1"/>
  <c r="KK22" i="6"/>
  <c r="KK42" i="6" s="1"/>
  <c r="HB22" i="6"/>
  <c r="HB42" i="6" s="1"/>
  <c r="GQ22" i="6"/>
  <c r="GQ42" i="6" s="1"/>
  <c r="GK22" i="6"/>
  <c r="GK42" i="6" s="1"/>
  <c r="EH22" i="6"/>
  <c r="EH42" i="6" s="1"/>
  <c r="DZ22" i="6"/>
  <c r="DZ42" i="6" s="1"/>
  <c r="IE22" i="6"/>
  <c r="IE42" i="6" s="1"/>
  <c r="D22" i="6"/>
  <c r="D42" i="6" s="1"/>
  <c r="CJ22" i="6"/>
  <c r="CJ42" i="6" s="1"/>
  <c r="AQ22" i="6"/>
  <c r="AQ42" i="6" s="1"/>
  <c r="LK22" i="6"/>
  <c r="LK42" i="6" s="1"/>
  <c r="HL22" i="6"/>
  <c r="HL42" i="6" s="1"/>
  <c r="ES22" i="6"/>
  <c r="ES42" i="6" s="1"/>
  <c r="JM22" i="6"/>
  <c r="JM42" i="6" s="1"/>
  <c r="FN22" i="6"/>
  <c r="FN42" i="6" s="1"/>
  <c r="HY22" i="6"/>
  <c r="HY42" i="6" s="1"/>
  <c r="AH22" i="6"/>
  <c r="AH42" i="6" s="1"/>
  <c r="GA22" i="6"/>
  <c r="GA42" i="6" s="1"/>
  <c r="JB22" i="6"/>
  <c r="JB42" i="6" s="1"/>
  <c r="JS22" i="6"/>
  <c r="JS42" i="6" s="1"/>
  <c r="M22" i="6"/>
  <c r="M42" i="6" s="1"/>
  <c r="BX22" i="6"/>
  <c r="BX42" i="6" s="1"/>
  <c r="JF22" i="6"/>
  <c r="JF42" i="6" s="1"/>
  <c r="MJ22" i="6"/>
  <c r="MJ42" i="6" s="1"/>
  <c r="CC22" i="6"/>
  <c r="CC42" i="6" s="1"/>
  <c r="IR22" i="6"/>
  <c r="IR42" i="6" s="1"/>
  <c r="AZ22" i="6"/>
  <c r="AZ42" i="6" s="1"/>
  <c r="HA22" i="6"/>
  <c r="HA42" i="6" s="1"/>
  <c r="T22" i="6"/>
  <c r="T42" i="6" s="1"/>
  <c r="KN22" i="6"/>
  <c r="KN42" i="6" s="1"/>
  <c r="CQ22" i="6"/>
  <c r="CQ42" i="6" s="1"/>
  <c r="LV22" i="6"/>
  <c r="LV42" i="6" s="1"/>
  <c r="GN22" i="6"/>
  <c r="GN42" i="6" s="1"/>
  <c r="FA22" i="6"/>
  <c r="FA42" i="6" s="1"/>
  <c r="JU22" i="6"/>
  <c r="JU42" i="6" s="1"/>
  <c r="GL22" i="6"/>
  <c r="GL42" i="6" s="1"/>
  <c r="KO22" i="6"/>
  <c r="KO42" i="6" s="1"/>
  <c r="FU22" i="6"/>
  <c r="FU42" i="6" s="1"/>
  <c r="DR22" i="6"/>
  <c r="DR42" i="6" s="1"/>
  <c r="GR22" i="6"/>
  <c r="GR42" i="6" s="1"/>
  <c r="HO22" i="6"/>
  <c r="HO42" i="6" s="1"/>
  <c r="AK22" i="6"/>
  <c r="AK42" i="6" s="1"/>
  <c r="IT22" i="6"/>
  <c r="IT42" i="6" s="1"/>
  <c r="AA22" i="6"/>
  <c r="AA42" i="6" s="1"/>
  <c r="KU22" i="6"/>
  <c r="KU42" i="6" s="1"/>
  <c r="GV22" i="6"/>
  <c r="GV42" i="6" s="1"/>
  <c r="EC22" i="6"/>
  <c r="EC42" i="6" s="1"/>
  <c r="BT22" i="6"/>
  <c r="BT42" i="6" s="1"/>
  <c r="MN22" i="6"/>
  <c r="MN42" i="6" s="1"/>
  <c r="HI22" i="6"/>
  <c r="HI42" i="6" s="1"/>
  <c r="HT22" i="6"/>
  <c r="HT42" i="6" s="1"/>
  <c r="HW22" i="6"/>
  <c r="HW42" i="6" s="1"/>
  <c r="CZ22" i="6"/>
  <c r="CZ42" i="6" s="1"/>
  <c r="BW22" i="6"/>
  <c r="BW42" i="6" s="1"/>
  <c r="FD22" i="6"/>
  <c r="FD42" i="6" s="1"/>
  <c r="JX22" i="6"/>
  <c r="JX42" i="6" s="1"/>
  <c r="JA22" i="6"/>
  <c r="JA42" i="6" s="1"/>
  <c r="LE22" i="6"/>
  <c r="LE42" i="6" s="1"/>
  <c r="FX22" i="6"/>
  <c r="FX42" i="6" s="1"/>
  <c r="EK22" i="6"/>
  <c r="EK42" i="6" s="1"/>
  <c r="JE22" i="6"/>
  <c r="JE42" i="6" s="1"/>
  <c r="FV22" i="6"/>
  <c r="FV42" i="6" s="1"/>
  <c r="I22" i="6"/>
  <c r="I42" i="6" s="1"/>
  <c r="MU22" i="6"/>
  <c r="MU42" i="6" s="1"/>
  <c r="DB22" i="6"/>
  <c r="DB42" i="6" s="1"/>
  <c r="KP22" i="6"/>
  <c r="KP42" i="6" s="1"/>
  <c r="GY22" i="6"/>
  <c r="GY42" i="6" s="1"/>
  <c r="DY22" i="6"/>
  <c r="DY42" i="6" s="1"/>
  <c r="ID22" i="6"/>
  <c r="ID42" i="6" s="1"/>
  <c r="BY22" i="6"/>
  <c r="BY42" i="6" s="1"/>
  <c r="KE22" i="6"/>
  <c r="KE42" i="6" s="1"/>
  <c r="GF22" i="6"/>
  <c r="GF42" i="6" s="1"/>
  <c r="DM22" i="6"/>
  <c r="DM42" i="6" s="1"/>
  <c r="BD22" i="6"/>
  <c r="BD42" i="6" s="1"/>
  <c r="LX22" i="6"/>
  <c r="LX42" i="6" s="1"/>
  <c r="GS22" i="6"/>
  <c r="GS42" i="6" s="1"/>
  <c r="LF22" i="6"/>
  <c r="LF42" i="6" s="1"/>
  <c r="BI22" i="6"/>
  <c r="BI42" i="6" s="1"/>
  <c r="ER22" i="6"/>
  <c r="ER42" i="6" s="1"/>
  <c r="P22" i="6"/>
  <c r="P42" i="6" s="1"/>
  <c r="MR22" i="6"/>
  <c r="MR42" i="6" s="1"/>
  <c r="HX22" i="6"/>
  <c r="HX42" i="6" s="1"/>
  <c r="GJ22" i="6"/>
  <c r="GJ42" i="6" s="1"/>
  <c r="BC22" i="6"/>
  <c r="BC42" i="6" s="1"/>
  <c r="HC22" i="6"/>
  <c r="HC42" i="6" s="1"/>
  <c r="BP22" i="6"/>
  <c r="BP42" i="6" s="1"/>
  <c r="AW22" i="6"/>
  <c r="AW42" i="6" s="1"/>
  <c r="KH22" i="6"/>
  <c r="KH42" i="6" s="1"/>
  <c r="MQ22" i="6"/>
  <c r="MQ42" i="6" s="1"/>
  <c r="DK22" i="6"/>
  <c r="DK42" i="6" s="1"/>
  <c r="DW22" i="6"/>
  <c r="DW42" i="6" s="1"/>
  <c r="AG22" i="6"/>
  <c r="AG42" i="6" s="1"/>
  <c r="JR22" i="6"/>
  <c r="JR42" i="6" s="1"/>
  <c r="JZ22" i="6"/>
  <c r="JZ42" i="6" s="1"/>
  <c r="MA22" i="6"/>
  <c r="MA42" i="6" s="1"/>
  <c r="EN22" i="6"/>
  <c r="EN42" i="6" s="1"/>
  <c r="JH22" i="6"/>
  <c r="JH42" i="6" s="1"/>
  <c r="IK22" i="6"/>
  <c r="IK42" i="6" s="1"/>
  <c r="L22" i="6"/>
  <c r="L42" i="6" s="1"/>
  <c r="MX22" i="6"/>
  <c r="MX42" i="6" s="1"/>
  <c r="DU22" i="6"/>
  <c r="DU42" i="6" s="1"/>
  <c r="J22" i="6"/>
  <c r="J42" i="6" s="1"/>
  <c r="MV22" i="6"/>
  <c r="MV42" i="6" s="1"/>
  <c r="BK22" i="6"/>
  <c r="BK42" i="6" s="1"/>
  <c r="ME22" i="6"/>
  <c r="ME42" i="6" s="1"/>
  <c r="CL22" i="6"/>
  <c r="CL42" i="6" s="1"/>
  <c r="U22" i="6"/>
  <c r="U42" i="6" s="1"/>
  <c r="GI22" i="6"/>
  <c r="GI42" i="6" s="1"/>
  <c r="CS22" i="6"/>
  <c r="CS42" i="6" s="1"/>
  <c r="HN22" i="6"/>
  <c r="HN42" i="6" s="1"/>
  <c r="EU22" i="6"/>
  <c r="EU42" i="6" s="1"/>
  <c r="JO22" i="6"/>
  <c r="JO42" i="6" s="1"/>
  <c r="FP22" i="6"/>
  <c r="FP42" i="6" s="1"/>
  <c r="CW22" i="6"/>
  <c r="CW42" i="6" s="1"/>
  <c r="AN22" i="6"/>
  <c r="AN42" i="6" s="1"/>
  <c r="LH22" i="6"/>
  <c r="LH42" i="6" s="1"/>
  <c r="GC22" i="6"/>
  <c r="GC42" i="6" s="1"/>
  <c r="BB22" i="6"/>
  <c r="BB42" i="6" s="1"/>
  <c r="KI22" i="6"/>
  <c r="KI42" i="6" s="1"/>
  <c r="IA22" i="6"/>
  <c r="IA42" i="6" s="1"/>
  <c r="II22" i="6"/>
  <c r="II42" i="6" s="1"/>
  <c r="F22" i="6"/>
  <c r="F42" i="6" s="1"/>
  <c r="BS22" i="6"/>
  <c r="BS42" i="6" s="1"/>
  <c r="JT22" i="6"/>
  <c r="JT42" i="6" s="1"/>
  <c r="MB22" i="6"/>
  <c r="MB42" i="6" s="1"/>
  <c r="FL22" i="6"/>
  <c r="FL42" i="6" s="1"/>
  <c r="JD22" i="6"/>
  <c r="JD42" i="6" s="1"/>
  <c r="EM22" i="6"/>
  <c r="EM42" i="6" s="1"/>
  <c r="LQ22" i="6"/>
  <c r="LQ42" i="6" s="1"/>
  <c r="CB22" i="6"/>
  <c r="CB42" i="6" s="1"/>
  <c r="DP22" i="6"/>
  <c r="DP42" i="6" s="1"/>
  <c r="KS22" i="6"/>
  <c r="KS42" i="6" s="1"/>
  <c r="FF22" i="6"/>
  <c r="FF42" i="6" s="1"/>
  <c r="EX22" i="6"/>
  <c r="EX42" i="6" s="1"/>
  <c r="BG22" i="6"/>
  <c r="BG42" i="6" s="1"/>
  <c r="KC22" i="6"/>
  <c r="KC42" i="6" s="1"/>
  <c r="DX22" i="6"/>
  <c r="DX42" i="6" s="1"/>
  <c r="EP22" i="6"/>
  <c r="EP42" i="6" s="1"/>
  <c r="HU22" i="6"/>
  <c r="HU42" i="6" s="1"/>
  <c r="BN22" i="6"/>
  <c r="BN42" i="6" s="1"/>
  <c r="MH22" i="6"/>
  <c r="MH42" i="6" s="1"/>
  <c r="DE22" i="6"/>
  <c r="DE42" i="6" s="1"/>
  <c r="BL22" i="6"/>
  <c r="BL42" i="6" s="1"/>
  <c r="MF22" i="6"/>
  <c r="MF42" i="6" s="1"/>
  <c r="AU22" i="6"/>
  <c r="AU42" i="6" s="1"/>
  <c r="LO22" i="6"/>
  <c r="LO42" i="6" s="1"/>
  <c r="IV22" i="6"/>
  <c r="IV42" i="6" s="1"/>
  <c r="MK22" i="6"/>
  <c r="MK42" i="6" s="1"/>
  <c r="FS22" i="6"/>
  <c r="FS42" i="6" s="1"/>
  <c r="IM22" i="6"/>
  <c r="IM42" i="6" s="1"/>
  <c r="GX22" i="6"/>
  <c r="GX42" i="6" s="1"/>
  <c r="EE22" i="6"/>
  <c r="EE42" i="6" s="1"/>
  <c r="BV22" i="6"/>
  <c r="BV42" i="6" s="1"/>
  <c r="MP22" i="6"/>
  <c r="MP42" i="6" s="1"/>
  <c r="CG22" i="6"/>
  <c r="CG42" i="6" s="1"/>
  <c r="X22" i="6"/>
  <c r="X42" i="6" s="1"/>
  <c r="KR22" i="6"/>
  <c r="KR42" i="6" s="1"/>
  <c r="FM22" i="6"/>
  <c r="FM42" i="6" s="1"/>
  <c r="IY22" i="6"/>
  <c r="IY42" i="6" s="1"/>
  <c r="JL22" i="6"/>
  <c r="JL42" i="6" s="1"/>
  <c r="FY22" i="6"/>
  <c r="FY42" i="6" s="1"/>
  <c r="GZ22" i="6"/>
  <c r="GZ42" i="6" s="1"/>
  <c r="Z22" i="6"/>
  <c r="Z42" i="6" s="1"/>
  <c r="FB22" i="6"/>
  <c r="FB42" i="6" s="1"/>
  <c r="JC22" i="6"/>
  <c r="JC42" i="6" s="1"/>
  <c r="BH22" i="6"/>
  <c r="BH42" i="6" s="1"/>
  <c r="MI22" i="6"/>
  <c r="MI42" i="6" s="1"/>
  <c r="CA22" i="6"/>
  <c r="CA42" i="6" s="1"/>
  <c r="IJ22" i="6"/>
  <c r="IJ42" i="6" s="1"/>
  <c r="HQ22" i="6"/>
  <c r="HQ42" i="6" s="1"/>
  <c r="ML22" i="6"/>
  <c r="ML42" i="6" s="1"/>
  <c r="Y22" i="6"/>
  <c r="Y42" i="6" s="1"/>
  <c r="LT22" i="6"/>
  <c r="LT42" i="6" s="1"/>
  <c r="HR22" i="6"/>
  <c r="HR42" i="6" s="1"/>
  <c r="IB22" i="6"/>
  <c r="IB42" i="6" s="1"/>
  <c r="DH22" i="6"/>
  <c r="DH42" i="6" s="1"/>
  <c r="IN22" i="6"/>
  <c r="IN42" i="6" s="1"/>
  <c r="HE22" i="6"/>
  <c r="HE42" i="6" s="1"/>
  <c r="AX22" i="6"/>
  <c r="AX42" i="6" s="1"/>
  <c r="LR22" i="6"/>
  <c r="LR42" i="6" s="1"/>
  <c r="CO22" i="6"/>
  <c r="CO42" i="6" s="1"/>
  <c r="AV22" i="6"/>
  <c r="AV42" i="6" s="1"/>
  <c r="LP22" i="6"/>
  <c r="LP42" i="6" s="1"/>
  <c r="AE22" i="6"/>
  <c r="AE42" i="6" s="1"/>
  <c r="KY22" i="6"/>
  <c r="KY42" i="6" s="1"/>
  <c r="IF22" i="6"/>
  <c r="IF42" i="6" s="1"/>
  <c r="G22" i="6"/>
  <c r="G42" i="6" s="1"/>
  <c r="MS22" i="6"/>
  <c r="MS42" i="6" s="1"/>
  <c r="HG22" i="6"/>
  <c r="HG42" i="6" s="1"/>
  <c r="GH22" i="6"/>
  <c r="GH42" i="6" s="1"/>
  <c r="DO22" i="6"/>
  <c r="DO42" i="6" s="1"/>
  <c r="BF22" i="6"/>
  <c r="BF42" i="6" s="1"/>
  <c r="LZ22" i="6"/>
  <c r="LZ42" i="6" s="1"/>
  <c r="IQ22" i="6"/>
  <c r="IQ42" i="6" s="1"/>
  <c r="FH22" i="6"/>
  <c r="FH42" i="6" s="1"/>
  <c r="KB22" i="6"/>
  <c r="KB42" i="6" s="1"/>
  <c r="MM22" i="6"/>
  <c r="MM42" i="6" s="1"/>
  <c r="LW22" i="6"/>
  <c r="LW42" i="6" s="1"/>
  <c r="LG22" i="6"/>
  <c r="LG42" i="6" s="1"/>
  <c r="D30" i="6"/>
  <c r="C51" i="6"/>
  <c r="C52" i="6" s="1"/>
  <c r="KQ22" i="6"/>
  <c r="KQ42" i="6" s="1"/>
  <c r="KA22" i="6"/>
  <c r="KA42" i="6" s="1"/>
  <c r="JK22" i="6"/>
  <c r="JK42" i="6" s="1"/>
  <c r="C22" i="6"/>
  <c r="C42" i="6" s="1"/>
  <c r="CU22" i="6"/>
  <c r="CU42" i="6" s="1"/>
  <c r="H28" i="6"/>
  <c r="H50" i="6" s="1"/>
  <c r="G29" i="6"/>
  <c r="C23" i="6"/>
  <c r="C35" i="6" s="1"/>
  <c r="E30" i="6" l="1"/>
  <c r="D51" i="6"/>
  <c r="C36" i="6"/>
  <c r="C24" i="6"/>
  <c r="I28" i="6"/>
  <c r="I50" i="6" s="1"/>
  <c r="H29" i="6"/>
  <c r="C37" i="6" l="1"/>
  <c r="C43" i="6" s="1"/>
  <c r="C44" i="6" s="1"/>
  <c r="C25" i="6"/>
  <c r="E51" i="6"/>
  <c r="F30" i="6"/>
  <c r="J28" i="6"/>
  <c r="J50" i="6" s="1"/>
  <c r="I29" i="6"/>
  <c r="D21" i="6" l="1"/>
  <c r="D23" i="6" s="1"/>
  <c r="F51" i="6"/>
  <c r="G30" i="6"/>
  <c r="K28" i="6"/>
  <c r="K50" i="6" s="1"/>
  <c r="J29" i="6"/>
  <c r="D35" i="6" l="1"/>
  <c r="D24" i="6"/>
  <c r="D25" i="6" s="1"/>
  <c r="E21" i="6" s="1"/>
  <c r="E23" i="6" s="1"/>
  <c r="G51" i="6"/>
  <c r="H30" i="6"/>
  <c r="L28" i="6"/>
  <c r="L50" i="6" s="1"/>
  <c r="K29" i="6"/>
  <c r="E35" i="6" l="1"/>
  <c r="E24" i="6"/>
  <c r="E25" i="6" s="1"/>
  <c r="F21" i="6" s="1"/>
  <c r="F23" i="6" s="1"/>
  <c r="H51" i="6"/>
  <c r="I30" i="6"/>
  <c r="M28" i="6"/>
  <c r="M50" i="6" s="1"/>
  <c r="L29" i="6"/>
  <c r="F35" i="6" l="1"/>
  <c r="F24" i="6"/>
  <c r="F25" i="6" s="1"/>
  <c r="G21" i="6" s="1"/>
  <c r="G23" i="6" s="1"/>
  <c r="I51" i="6"/>
  <c r="J30" i="6"/>
  <c r="N28" i="6"/>
  <c r="N50" i="6" s="1"/>
  <c r="M29" i="6"/>
  <c r="G35" i="6" l="1"/>
  <c r="G24" i="6"/>
  <c r="G25" i="6" s="1"/>
  <c r="H21" i="6" s="1"/>
  <c r="H23" i="6" s="1"/>
  <c r="J51" i="6"/>
  <c r="K30" i="6"/>
  <c r="N29" i="6"/>
  <c r="O28" i="6"/>
  <c r="O50" i="6" s="1"/>
  <c r="H35" i="6" l="1"/>
  <c r="H24" i="6"/>
  <c r="H25" i="6" s="1"/>
  <c r="I21" i="6" s="1"/>
  <c r="I23" i="6" s="1"/>
  <c r="K51" i="6"/>
  <c r="L30" i="6"/>
  <c r="O29" i="6"/>
  <c r="P28" i="6"/>
  <c r="P50" i="6" s="1"/>
  <c r="I35" i="6" l="1"/>
  <c r="I24" i="6"/>
  <c r="I25" i="6" s="1"/>
  <c r="J21" i="6" s="1"/>
  <c r="J23" i="6" s="1"/>
  <c r="L51" i="6"/>
  <c r="M30" i="6"/>
  <c r="P29" i="6"/>
  <c r="Q28" i="6"/>
  <c r="Q50" i="6" s="1"/>
  <c r="J35" i="6" l="1"/>
  <c r="J24" i="6"/>
  <c r="J25" i="6" s="1"/>
  <c r="K21" i="6" s="1"/>
  <c r="K23" i="6" s="1"/>
  <c r="M51" i="6"/>
  <c r="N30" i="6"/>
  <c r="B22" i="11" s="1" a="1"/>
  <c r="B22" i="11" s="1"/>
  <c r="R28" i="6"/>
  <c r="R50" i="6" s="1"/>
  <c r="Q29" i="6"/>
  <c r="K35" i="6" l="1"/>
  <c r="K24" i="6"/>
  <c r="K25" i="6" s="1"/>
  <c r="L21" i="6" s="1"/>
  <c r="L23" i="6" s="1"/>
  <c r="N51" i="6"/>
  <c r="O30" i="6"/>
  <c r="S28" i="6"/>
  <c r="S50" i="6" s="1"/>
  <c r="R29" i="6"/>
  <c r="L35" i="6" l="1"/>
  <c r="L24" i="6"/>
  <c r="L25" i="6" s="1"/>
  <c r="M21" i="6" s="1"/>
  <c r="M23" i="6" s="1"/>
  <c r="O51" i="6"/>
  <c r="P30" i="6"/>
  <c r="S29" i="6"/>
  <c r="T28" i="6"/>
  <c r="T50" i="6" s="1"/>
  <c r="M35" i="6" l="1"/>
  <c r="M24" i="6"/>
  <c r="M25" i="6" s="1"/>
  <c r="N21" i="6" s="1"/>
  <c r="N23" i="6" s="1"/>
  <c r="P51" i="6"/>
  <c r="Q30" i="6"/>
  <c r="U28" i="6"/>
  <c r="U50" i="6" s="1"/>
  <c r="T29" i="6"/>
  <c r="N35" i="6" l="1"/>
  <c r="N24" i="6"/>
  <c r="N25" i="6" s="1"/>
  <c r="O21" i="6" s="1"/>
  <c r="O23" i="6" s="1"/>
  <c r="O35" i="6" s="1"/>
  <c r="Q51" i="6"/>
  <c r="R30" i="6"/>
  <c r="V28" i="6"/>
  <c r="V50" i="6" s="1"/>
  <c r="U29" i="6"/>
  <c r="O24" i="6" l="1"/>
  <c r="O25" i="6" s="1"/>
  <c r="P21" i="6" s="1"/>
  <c r="P23" i="6" s="1"/>
  <c r="P24" i="6" s="1"/>
  <c r="P25" i="6" s="1"/>
  <c r="Q21" i="6" s="1"/>
  <c r="Q23" i="6" s="1"/>
  <c r="R51" i="6"/>
  <c r="S30" i="6"/>
  <c r="P35" i="6"/>
  <c r="W28" i="6"/>
  <c r="W50" i="6" s="1"/>
  <c r="V29" i="6"/>
  <c r="S51" i="6" l="1"/>
  <c r="T30" i="6"/>
  <c r="Q24" i="6"/>
  <c r="Q25" i="6" s="1"/>
  <c r="R21" i="6" s="1"/>
  <c r="R23" i="6" s="1"/>
  <c r="Q35" i="6"/>
  <c r="X28" i="6"/>
  <c r="X50" i="6" s="1"/>
  <c r="W29" i="6"/>
  <c r="T51" i="6" l="1"/>
  <c r="U30" i="6"/>
  <c r="R24" i="6"/>
  <c r="R25" i="6" s="1"/>
  <c r="S21" i="6" s="1"/>
  <c r="S23" i="6" s="1"/>
  <c r="R35" i="6"/>
  <c r="X29" i="6"/>
  <c r="Y28" i="6"/>
  <c r="Y50" i="6" s="1"/>
  <c r="U51" i="6" l="1"/>
  <c r="V30" i="6"/>
  <c r="S24" i="6"/>
  <c r="S25" i="6" s="1"/>
  <c r="T21" i="6" s="1"/>
  <c r="T23" i="6" s="1"/>
  <c r="S35" i="6"/>
  <c r="Y29" i="6"/>
  <c r="Z28" i="6"/>
  <c r="Z50" i="6" s="1"/>
  <c r="V51" i="6" l="1"/>
  <c r="W30" i="6"/>
  <c r="T24" i="6"/>
  <c r="T25" i="6" s="1"/>
  <c r="U21" i="6" s="1"/>
  <c r="U23" i="6" s="1"/>
  <c r="T35" i="6"/>
  <c r="Z29" i="6"/>
  <c r="AA28" i="6"/>
  <c r="AA50" i="6" s="1"/>
  <c r="W51" i="6" l="1"/>
  <c r="X30" i="6"/>
  <c r="U24" i="6"/>
  <c r="U25" i="6" s="1"/>
  <c r="V21" i="6" s="1"/>
  <c r="V23" i="6" s="1"/>
  <c r="U35" i="6"/>
  <c r="AB28" i="6"/>
  <c r="AB50" i="6" s="1"/>
  <c r="AA29" i="6"/>
  <c r="X51" i="6" l="1"/>
  <c r="Y30" i="6"/>
  <c r="V24" i="6"/>
  <c r="V25" i="6" s="1"/>
  <c r="W21" i="6" s="1"/>
  <c r="W23" i="6" s="1"/>
  <c r="V35" i="6"/>
  <c r="AB29" i="6"/>
  <c r="AC28" i="6"/>
  <c r="AC50" i="6" s="1"/>
  <c r="Y51" i="6" l="1"/>
  <c r="Z30" i="6"/>
  <c r="W24" i="6"/>
  <c r="W25" i="6" s="1"/>
  <c r="X21" i="6" s="1"/>
  <c r="X23" i="6" s="1"/>
  <c r="W35" i="6"/>
  <c r="AC29" i="6"/>
  <c r="AD28" i="6"/>
  <c r="AD50" i="6" s="1"/>
  <c r="Z51" i="6" l="1"/>
  <c r="AA30" i="6"/>
  <c r="X24" i="6"/>
  <c r="X25" i="6" s="1"/>
  <c r="Y21" i="6" s="1"/>
  <c r="Y23" i="6" s="1"/>
  <c r="X35" i="6"/>
  <c r="AD29" i="6"/>
  <c r="AE28" i="6"/>
  <c r="AE50" i="6" s="1"/>
  <c r="AA51" i="6" l="1"/>
  <c r="AB30" i="6"/>
  <c r="Y24" i="6"/>
  <c r="Y25" i="6" s="1"/>
  <c r="Z21" i="6" s="1"/>
  <c r="Z23" i="6" s="1"/>
  <c r="Y35" i="6"/>
  <c r="AE29" i="6"/>
  <c r="AF28" i="6"/>
  <c r="AF50" i="6" s="1"/>
  <c r="AB51" i="6" l="1"/>
  <c r="AC30" i="6"/>
  <c r="Z24" i="6"/>
  <c r="Z25" i="6" s="1"/>
  <c r="AA21" i="6" s="1"/>
  <c r="AA23" i="6" s="1"/>
  <c r="Z35" i="6"/>
  <c r="AG28" i="6"/>
  <c r="AG50" i="6" s="1"/>
  <c r="AF29" i="6"/>
  <c r="AC51" i="6" l="1"/>
  <c r="AD30" i="6"/>
  <c r="AA24" i="6"/>
  <c r="AA25" i="6" s="1"/>
  <c r="AB21" i="6" s="1"/>
  <c r="AB23" i="6" s="1"/>
  <c r="AA35" i="6"/>
  <c r="AG29" i="6"/>
  <c r="AH28" i="6"/>
  <c r="AH50" i="6" s="1"/>
  <c r="AD51" i="6" l="1"/>
  <c r="AE30" i="6"/>
  <c r="AB24" i="6"/>
  <c r="AB25" i="6" s="1"/>
  <c r="AC21" i="6" s="1"/>
  <c r="AC23" i="6" s="1"/>
  <c r="AB35" i="6"/>
  <c r="AI28" i="6"/>
  <c r="AI50" i="6" s="1"/>
  <c r="AH29" i="6"/>
  <c r="AE51" i="6" l="1"/>
  <c r="AF30" i="6"/>
  <c r="AC24" i="6"/>
  <c r="AC25" i="6" s="1"/>
  <c r="AD21" i="6" s="1"/>
  <c r="AD23" i="6" s="1"/>
  <c r="AC35" i="6"/>
  <c r="AJ28" i="6"/>
  <c r="AJ50" i="6" s="1"/>
  <c r="AI29" i="6"/>
  <c r="AF51" i="6" l="1"/>
  <c r="AG30" i="6"/>
  <c r="AD24" i="6"/>
  <c r="AD25" i="6" s="1"/>
  <c r="AE21" i="6" s="1"/>
  <c r="AE23" i="6" s="1"/>
  <c r="AD35" i="6"/>
  <c r="AK28" i="6"/>
  <c r="AK50" i="6" s="1"/>
  <c r="AJ29" i="6"/>
  <c r="AG51" i="6" l="1"/>
  <c r="AH30" i="6"/>
  <c r="AE24" i="6"/>
  <c r="AE25" i="6" s="1"/>
  <c r="AF21" i="6" s="1"/>
  <c r="AF23" i="6" s="1"/>
  <c r="AE35" i="6"/>
  <c r="AL28" i="6"/>
  <c r="AL50" i="6" s="1"/>
  <c r="AK29" i="6"/>
  <c r="AH51" i="6" l="1"/>
  <c r="AI30" i="6"/>
  <c r="AF24" i="6"/>
  <c r="AF25" i="6" s="1"/>
  <c r="AG21" i="6" s="1"/>
  <c r="AG23" i="6" s="1"/>
  <c r="AF35" i="6"/>
  <c r="AM28" i="6"/>
  <c r="AM50" i="6" s="1"/>
  <c r="AL29" i="6"/>
  <c r="AI51" i="6" l="1"/>
  <c r="AJ30" i="6"/>
  <c r="AG24" i="6"/>
  <c r="AG25" i="6" s="1"/>
  <c r="AH21" i="6" s="1"/>
  <c r="AH23" i="6" s="1"/>
  <c r="AG35" i="6"/>
  <c r="AN28" i="6"/>
  <c r="AN50" i="6" s="1"/>
  <c r="AM29" i="6"/>
  <c r="AJ51" i="6" l="1"/>
  <c r="AK30" i="6"/>
  <c r="AH24" i="6"/>
  <c r="AH25" i="6" s="1"/>
  <c r="AI21" i="6" s="1"/>
  <c r="AI23" i="6" s="1"/>
  <c r="AH35" i="6"/>
  <c r="AN29" i="6"/>
  <c r="AO28" i="6"/>
  <c r="AO50" i="6" s="1"/>
  <c r="AK51" i="6" l="1"/>
  <c r="AL30" i="6"/>
  <c r="D22" i="11" s="1" a="1"/>
  <c r="D22" i="11" s="1"/>
  <c r="AI24" i="6"/>
  <c r="AI25" i="6" s="1"/>
  <c r="AJ21" i="6" s="1"/>
  <c r="AJ23" i="6" s="1"/>
  <c r="AI35" i="6"/>
  <c r="AP28" i="6"/>
  <c r="AP50" i="6" s="1"/>
  <c r="AO29" i="6"/>
  <c r="AL51" i="6" l="1"/>
  <c r="AM30" i="6"/>
  <c r="AJ24" i="6"/>
  <c r="AJ25" i="6" s="1"/>
  <c r="AK21" i="6" s="1"/>
  <c r="AK23" i="6" s="1"/>
  <c r="AJ35" i="6"/>
  <c r="AP29" i="6"/>
  <c r="AQ28" i="6"/>
  <c r="AQ50" i="6" s="1"/>
  <c r="AM51" i="6" l="1"/>
  <c r="AN30" i="6"/>
  <c r="AK24" i="6"/>
  <c r="AK25" i="6" s="1"/>
  <c r="AL21" i="6" s="1"/>
  <c r="AL23" i="6" s="1"/>
  <c r="AK35" i="6"/>
  <c r="AQ29" i="6"/>
  <c r="AR28" i="6"/>
  <c r="AR50" i="6" s="1"/>
  <c r="AN51" i="6" l="1"/>
  <c r="AO30" i="6"/>
  <c r="AL24" i="6"/>
  <c r="AL25" i="6" s="1"/>
  <c r="AM21" i="6" s="1"/>
  <c r="AM23" i="6" s="1"/>
  <c r="AL35" i="6"/>
  <c r="AR29" i="6"/>
  <c r="AS28" i="6"/>
  <c r="AS50" i="6" s="1"/>
  <c r="AO51" i="6" l="1"/>
  <c r="AP30" i="6"/>
  <c r="AM24" i="6"/>
  <c r="AM25" i="6" s="1"/>
  <c r="AN21" i="6" s="1"/>
  <c r="AN23" i="6" s="1"/>
  <c r="AM35" i="6"/>
  <c r="AS29" i="6"/>
  <c r="AT28" i="6"/>
  <c r="AT50" i="6" s="1"/>
  <c r="AP51" i="6" l="1"/>
  <c r="AQ30" i="6"/>
  <c r="AN24" i="6"/>
  <c r="AN25" i="6" s="1"/>
  <c r="AO21" i="6" s="1"/>
  <c r="AO23" i="6" s="1"/>
  <c r="AN35" i="6"/>
  <c r="AT29" i="6"/>
  <c r="AU28" i="6"/>
  <c r="AU50" i="6" s="1"/>
  <c r="AQ51" i="6" l="1"/>
  <c r="AR30" i="6"/>
  <c r="AO24" i="6"/>
  <c r="AO25" i="6" s="1"/>
  <c r="AP21" i="6" s="1"/>
  <c r="AP23" i="6" s="1"/>
  <c r="AO35" i="6"/>
  <c r="AU29" i="6"/>
  <c r="AV28" i="6"/>
  <c r="AV50" i="6" s="1"/>
  <c r="AR51" i="6" l="1"/>
  <c r="AS30" i="6"/>
  <c r="AP24" i="6"/>
  <c r="AP25" i="6" s="1"/>
  <c r="AQ21" i="6" s="1"/>
  <c r="AQ23" i="6" s="1"/>
  <c r="AP35" i="6"/>
  <c r="AV29" i="6"/>
  <c r="AW28" i="6"/>
  <c r="AW50" i="6" s="1"/>
  <c r="AS51" i="6" l="1"/>
  <c r="AT30" i="6"/>
  <c r="AQ24" i="6"/>
  <c r="AQ25" i="6" s="1"/>
  <c r="AR21" i="6" s="1"/>
  <c r="AR23" i="6" s="1"/>
  <c r="AQ35" i="6"/>
  <c r="AX28" i="6"/>
  <c r="AX50" i="6" s="1"/>
  <c r="AW29" i="6"/>
  <c r="AT51" i="6" l="1"/>
  <c r="AU30" i="6"/>
  <c r="AR24" i="6"/>
  <c r="AR25" i="6" s="1"/>
  <c r="AS21" i="6" s="1"/>
  <c r="AS23" i="6" s="1"/>
  <c r="AR35" i="6"/>
  <c r="AY28" i="6"/>
  <c r="AY50" i="6" s="1"/>
  <c r="AX29" i="6"/>
  <c r="AU51" i="6" l="1"/>
  <c r="AV30" i="6"/>
  <c r="AS24" i="6"/>
  <c r="AS25" i="6" s="1"/>
  <c r="AT21" i="6" s="1"/>
  <c r="AT23" i="6" s="1"/>
  <c r="AS35" i="6"/>
  <c r="AZ28" i="6"/>
  <c r="AZ50" i="6" s="1"/>
  <c r="AY29" i="6"/>
  <c r="AV51" i="6" l="1"/>
  <c r="AW30" i="6"/>
  <c r="AT24" i="6"/>
  <c r="AT25" i="6" s="1"/>
  <c r="AU21" i="6" s="1"/>
  <c r="AU23" i="6" s="1"/>
  <c r="AT35" i="6"/>
  <c r="BA28" i="6"/>
  <c r="BA50" i="6" s="1"/>
  <c r="AZ29" i="6"/>
  <c r="AW51" i="6" l="1"/>
  <c r="AX30" i="6"/>
  <c r="E22" i="11" s="1" a="1"/>
  <c r="E22" i="11" s="1"/>
  <c r="AU24" i="6"/>
  <c r="AU25" i="6" s="1"/>
  <c r="AV21" i="6" s="1"/>
  <c r="AV23" i="6" s="1"/>
  <c r="AU35" i="6"/>
  <c r="BB28" i="6"/>
  <c r="BB50" i="6" s="1"/>
  <c r="BA29" i="6"/>
  <c r="AX51" i="6" l="1"/>
  <c r="AY30" i="6"/>
  <c r="AV24" i="6"/>
  <c r="AV25" i="6" s="1"/>
  <c r="AW21" i="6" s="1"/>
  <c r="AW23" i="6" s="1"/>
  <c r="AV35" i="6"/>
  <c r="BB29" i="6"/>
  <c r="BC28" i="6"/>
  <c r="BC50" i="6" s="1"/>
  <c r="AY51" i="6" l="1"/>
  <c r="AZ30" i="6"/>
  <c r="AW24" i="6"/>
  <c r="AW25" i="6" s="1"/>
  <c r="AX21" i="6" s="1"/>
  <c r="AX23" i="6" s="1"/>
  <c r="AW35" i="6"/>
  <c r="BD28" i="6"/>
  <c r="BD50" i="6" s="1"/>
  <c r="BC29" i="6"/>
  <c r="AZ51" i="6" l="1"/>
  <c r="BA30" i="6"/>
  <c r="AX24" i="6"/>
  <c r="AX25" i="6" s="1"/>
  <c r="AY21" i="6" s="1"/>
  <c r="AY23" i="6" s="1"/>
  <c r="AX35" i="6"/>
  <c r="BE28" i="6"/>
  <c r="BE50" i="6" s="1"/>
  <c r="BD29" i="6"/>
  <c r="BA51" i="6" l="1"/>
  <c r="BB30" i="6"/>
  <c r="AY24" i="6"/>
  <c r="AY25" i="6" s="1"/>
  <c r="AZ21" i="6" s="1"/>
  <c r="AZ23" i="6" s="1"/>
  <c r="AY35" i="6"/>
  <c r="BE29" i="6"/>
  <c r="BF28" i="6"/>
  <c r="BF50" i="6" s="1"/>
  <c r="BB51" i="6" l="1"/>
  <c r="BC30" i="6"/>
  <c r="AZ24" i="6"/>
  <c r="AZ25" i="6" s="1"/>
  <c r="BA21" i="6" s="1"/>
  <c r="BA23" i="6" s="1"/>
  <c r="AZ35" i="6"/>
  <c r="BF29" i="6"/>
  <c r="BG28" i="6"/>
  <c r="BG50" i="6" s="1"/>
  <c r="BC51" i="6" l="1"/>
  <c r="BD30" i="6"/>
  <c r="BA24" i="6"/>
  <c r="BA25" i="6" s="1"/>
  <c r="BB21" i="6" s="1"/>
  <c r="BB23" i="6" s="1"/>
  <c r="BA35" i="6"/>
  <c r="BG29" i="6"/>
  <c r="BH28" i="6"/>
  <c r="BH50" i="6" s="1"/>
  <c r="BD51" i="6" l="1"/>
  <c r="BE30" i="6"/>
  <c r="BB24" i="6"/>
  <c r="BB25" i="6" s="1"/>
  <c r="BC21" i="6" s="1"/>
  <c r="BC23" i="6" s="1"/>
  <c r="BB35" i="6"/>
  <c r="BH29" i="6"/>
  <c r="BI28" i="6"/>
  <c r="BI50" i="6" s="1"/>
  <c r="BE51" i="6" l="1"/>
  <c r="BF30" i="6"/>
  <c r="BC24" i="6"/>
  <c r="BC25" i="6" s="1"/>
  <c r="BD21" i="6" s="1"/>
  <c r="BD23" i="6" s="1"/>
  <c r="BC35" i="6"/>
  <c r="BJ28" i="6"/>
  <c r="BJ50" i="6" s="1"/>
  <c r="BI29" i="6"/>
  <c r="BF51" i="6" l="1"/>
  <c r="BG30" i="6"/>
  <c r="BD24" i="6"/>
  <c r="BD25" i="6" s="1"/>
  <c r="BE21" i="6" s="1"/>
  <c r="BE23" i="6" s="1"/>
  <c r="BD35" i="6"/>
  <c r="BJ29" i="6"/>
  <c r="BK28" i="6"/>
  <c r="BK50" i="6" s="1"/>
  <c r="BG51" i="6" l="1"/>
  <c r="BH30" i="6"/>
  <c r="BE24" i="6"/>
  <c r="BE25" i="6" s="1"/>
  <c r="BF21" i="6" s="1"/>
  <c r="BF23" i="6" s="1"/>
  <c r="BE35" i="6"/>
  <c r="BL28" i="6"/>
  <c r="BL50" i="6" s="1"/>
  <c r="BK29" i="6"/>
  <c r="BH51" i="6" l="1"/>
  <c r="BI30" i="6"/>
  <c r="BF24" i="6"/>
  <c r="BF25" i="6" s="1"/>
  <c r="BG21" i="6" s="1"/>
  <c r="BG23" i="6" s="1"/>
  <c r="BF35" i="6"/>
  <c r="BM28" i="6"/>
  <c r="BM50" i="6" s="1"/>
  <c r="BL29" i="6"/>
  <c r="BI51" i="6" l="1"/>
  <c r="BJ30" i="6"/>
  <c r="F22" i="11" s="1" a="1"/>
  <c r="F22" i="11" s="1"/>
  <c r="BG24" i="6"/>
  <c r="BG25" i="6" s="1"/>
  <c r="BH21" i="6" s="1"/>
  <c r="BH23" i="6" s="1"/>
  <c r="BG35" i="6"/>
  <c r="BM29" i="6"/>
  <c r="BN28" i="6"/>
  <c r="BN50" i="6" s="1"/>
  <c r="BJ51" i="6" l="1"/>
  <c r="BK30" i="6"/>
  <c r="BH24" i="6"/>
  <c r="BH25" i="6" s="1"/>
  <c r="BI21" i="6" s="1"/>
  <c r="BI23" i="6" s="1"/>
  <c r="BH35" i="6"/>
  <c r="BO28" i="6"/>
  <c r="BO50" i="6" s="1"/>
  <c r="BN29" i="6"/>
  <c r="BK51" i="6" l="1"/>
  <c r="BL30" i="6"/>
  <c r="BI24" i="6"/>
  <c r="BI25" i="6" s="1"/>
  <c r="BJ21" i="6" s="1"/>
  <c r="BJ23" i="6" s="1"/>
  <c r="BI35" i="6"/>
  <c r="BP28" i="6"/>
  <c r="BP50" i="6" s="1"/>
  <c r="BO29" i="6"/>
  <c r="BL51" i="6" l="1"/>
  <c r="BM30" i="6"/>
  <c r="BJ24" i="6"/>
  <c r="BJ25" i="6" s="1"/>
  <c r="BK21" i="6" s="1"/>
  <c r="BK23" i="6" s="1"/>
  <c r="BJ35" i="6"/>
  <c r="BQ28" i="6"/>
  <c r="BQ50" i="6" s="1"/>
  <c r="BP29" i="6"/>
  <c r="BM51" i="6" l="1"/>
  <c r="BN30" i="6"/>
  <c r="BK24" i="6"/>
  <c r="BK25" i="6" s="1"/>
  <c r="BL21" i="6" s="1"/>
  <c r="BL23" i="6" s="1"/>
  <c r="BK35" i="6"/>
  <c r="BQ29" i="6"/>
  <c r="BR28" i="6"/>
  <c r="BR50" i="6" s="1"/>
  <c r="BN51" i="6" l="1"/>
  <c r="BO30" i="6"/>
  <c r="BL24" i="6"/>
  <c r="BL25" i="6" s="1"/>
  <c r="BM21" i="6" s="1"/>
  <c r="BM23" i="6" s="1"/>
  <c r="BL35" i="6"/>
  <c r="BS28" i="6"/>
  <c r="BS50" i="6" s="1"/>
  <c r="BR29" i="6"/>
  <c r="BO51" i="6" l="1"/>
  <c r="BP30" i="6"/>
  <c r="BM24" i="6"/>
  <c r="BM25" i="6" s="1"/>
  <c r="BN21" i="6" s="1"/>
  <c r="BN23" i="6" s="1"/>
  <c r="BM35" i="6"/>
  <c r="BS29" i="6"/>
  <c r="BT28" i="6"/>
  <c r="BT50" i="6" s="1"/>
  <c r="BP51" i="6" l="1"/>
  <c r="BQ30" i="6"/>
  <c r="BN24" i="6"/>
  <c r="BN25" i="6" s="1"/>
  <c r="BO21" i="6" s="1"/>
  <c r="BO23" i="6" s="1"/>
  <c r="BN35" i="6"/>
  <c r="BU28" i="6"/>
  <c r="BU50" i="6" s="1"/>
  <c r="BT29" i="6"/>
  <c r="BQ51" i="6" l="1"/>
  <c r="BR30" i="6"/>
  <c r="BO24" i="6"/>
  <c r="BO25" i="6" s="1"/>
  <c r="BP21" i="6" s="1"/>
  <c r="BP23" i="6" s="1"/>
  <c r="BO35" i="6"/>
  <c r="BU29" i="6"/>
  <c r="BV28" i="6"/>
  <c r="BV50" i="6" s="1"/>
  <c r="BR51" i="6" l="1"/>
  <c r="BS30" i="6"/>
  <c r="BP24" i="6"/>
  <c r="BP25" i="6" s="1"/>
  <c r="BQ21" i="6" s="1"/>
  <c r="BQ23" i="6" s="1"/>
  <c r="BP35" i="6"/>
  <c r="BV29" i="6"/>
  <c r="BW28" i="6"/>
  <c r="BW50" i="6" s="1"/>
  <c r="BS51" i="6" l="1"/>
  <c r="BT30" i="6"/>
  <c r="BQ24" i="6"/>
  <c r="BQ25" i="6" s="1"/>
  <c r="BR21" i="6" s="1"/>
  <c r="BR23" i="6" s="1"/>
  <c r="BQ35" i="6"/>
  <c r="BX28" i="6"/>
  <c r="BX50" i="6" s="1"/>
  <c r="BW29" i="6"/>
  <c r="BT51" i="6" l="1"/>
  <c r="BU30" i="6"/>
  <c r="BR24" i="6"/>
  <c r="BR25" i="6" s="1"/>
  <c r="BS21" i="6" s="1"/>
  <c r="BS23" i="6" s="1"/>
  <c r="BR35" i="6"/>
  <c r="BX29" i="6"/>
  <c r="BY28" i="6"/>
  <c r="BY50" i="6" s="1"/>
  <c r="BU51" i="6" l="1"/>
  <c r="BV30" i="6"/>
  <c r="G22" i="11" s="1" a="1"/>
  <c r="G22" i="11" s="1"/>
  <c r="BS24" i="6"/>
  <c r="BS25" i="6" s="1"/>
  <c r="BT21" i="6" s="1"/>
  <c r="BT23" i="6" s="1"/>
  <c r="BS35" i="6"/>
  <c r="BZ28" i="6"/>
  <c r="BZ50" i="6" s="1"/>
  <c r="BY29" i="6"/>
  <c r="BV51" i="6" l="1"/>
  <c r="BW30" i="6"/>
  <c r="BT24" i="6"/>
  <c r="BT25" i="6" s="1"/>
  <c r="BU21" i="6" s="1"/>
  <c r="BU23" i="6" s="1"/>
  <c r="BT35" i="6"/>
  <c r="CA28" i="6"/>
  <c r="CA50" i="6" s="1"/>
  <c r="BZ29" i="6"/>
  <c r="BW51" i="6" l="1"/>
  <c r="BX30" i="6"/>
  <c r="BU24" i="6"/>
  <c r="BU25" i="6" s="1"/>
  <c r="BV21" i="6" s="1"/>
  <c r="BV23" i="6" s="1"/>
  <c r="BU35" i="6"/>
  <c r="CB28" i="6"/>
  <c r="CB50" i="6" s="1"/>
  <c r="CA29" i="6"/>
  <c r="BX51" i="6" l="1"/>
  <c r="BY30" i="6"/>
  <c r="BV24" i="6"/>
  <c r="BV25" i="6" s="1"/>
  <c r="BW21" i="6" s="1"/>
  <c r="BW23" i="6" s="1"/>
  <c r="BV35" i="6"/>
  <c r="CB29" i="6"/>
  <c r="CC28" i="6"/>
  <c r="CC50" i="6" s="1"/>
  <c r="BY51" i="6" l="1"/>
  <c r="BZ30" i="6"/>
  <c r="BW24" i="6"/>
  <c r="BW25" i="6" s="1"/>
  <c r="BX21" i="6" s="1"/>
  <c r="BX23" i="6" s="1"/>
  <c r="BW35" i="6"/>
  <c r="CD28" i="6"/>
  <c r="CD50" i="6" s="1"/>
  <c r="CC29" i="6"/>
  <c r="BZ51" i="6" l="1"/>
  <c r="CA30" i="6"/>
  <c r="BX24" i="6"/>
  <c r="BX25" i="6" s="1"/>
  <c r="BY21" i="6" s="1"/>
  <c r="BY23" i="6" s="1"/>
  <c r="BX35" i="6"/>
  <c r="CD29" i="6"/>
  <c r="CE28" i="6"/>
  <c r="CE50" i="6" s="1"/>
  <c r="CA51" i="6" l="1"/>
  <c r="CB30" i="6"/>
  <c r="BY24" i="6"/>
  <c r="BY25" i="6" s="1"/>
  <c r="BZ21" i="6" s="1"/>
  <c r="BZ23" i="6" s="1"/>
  <c r="BY35" i="6"/>
  <c r="CF28" i="6"/>
  <c r="CF50" i="6" s="1"/>
  <c r="CE29" i="6"/>
  <c r="CB51" i="6" l="1"/>
  <c r="CC30" i="6"/>
  <c r="BZ24" i="6"/>
  <c r="BZ25" i="6" s="1"/>
  <c r="CA21" i="6" s="1"/>
  <c r="CA23" i="6" s="1"/>
  <c r="BZ35" i="6"/>
  <c r="CG28" i="6"/>
  <c r="CG50" i="6" s="1"/>
  <c r="CF29" i="6"/>
  <c r="CC51" i="6" l="1"/>
  <c r="CD30" i="6"/>
  <c r="CA24" i="6"/>
  <c r="CA25" i="6" s="1"/>
  <c r="CB21" i="6" s="1"/>
  <c r="CB23" i="6" s="1"/>
  <c r="CA35" i="6"/>
  <c r="CH28" i="6"/>
  <c r="CH50" i="6" s="1"/>
  <c r="CG29" i="6"/>
  <c r="CD51" i="6" l="1"/>
  <c r="CE30" i="6"/>
  <c r="CB24" i="6"/>
  <c r="CB25" i="6" s="1"/>
  <c r="CC21" i="6" s="1"/>
  <c r="CC23" i="6" s="1"/>
  <c r="CB35" i="6"/>
  <c r="CI28" i="6"/>
  <c r="CI50" i="6" s="1"/>
  <c r="CH29" i="6"/>
  <c r="CE51" i="6" l="1"/>
  <c r="CF30" i="6"/>
  <c r="CC24" i="6"/>
  <c r="CC25" i="6" s="1"/>
  <c r="CD21" i="6" s="1"/>
  <c r="CD23" i="6" s="1"/>
  <c r="CC35" i="6"/>
  <c r="CJ28" i="6"/>
  <c r="CJ50" i="6" s="1"/>
  <c r="CI29" i="6"/>
  <c r="CF51" i="6" l="1"/>
  <c r="CG30" i="6"/>
  <c r="CD24" i="6"/>
  <c r="CD25" i="6" s="1"/>
  <c r="CE21" i="6" s="1"/>
  <c r="CE23" i="6" s="1"/>
  <c r="CD35" i="6"/>
  <c r="CK28" i="6"/>
  <c r="CK50" i="6" s="1"/>
  <c r="CJ29" i="6"/>
  <c r="CG51" i="6" l="1"/>
  <c r="CH30" i="6"/>
  <c r="H22" i="11" s="1" a="1"/>
  <c r="H22" i="11" s="1"/>
  <c r="CE24" i="6"/>
  <c r="CE25" i="6" s="1"/>
  <c r="CF21" i="6" s="1"/>
  <c r="CF23" i="6" s="1"/>
  <c r="CE35" i="6"/>
  <c r="CL28" i="6"/>
  <c r="CL50" i="6" s="1"/>
  <c r="CK29" i="6"/>
  <c r="CH51" i="6" l="1"/>
  <c r="CI30" i="6"/>
  <c r="CF24" i="6"/>
  <c r="CF25" i="6" s="1"/>
  <c r="CG21" i="6" s="1"/>
  <c r="CG23" i="6" s="1"/>
  <c r="CF35" i="6"/>
  <c r="CM28" i="6"/>
  <c r="CM50" i="6" s="1"/>
  <c r="CL29" i="6"/>
  <c r="CI51" i="6" l="1"/>
  <c r="CJ30" i="6"/>
  <c r="CG24" i="6"/>
  <c r="CG25" i="6" s="1"/>
  <c r="CH21" i="6" s="1"/>
  <c r="CH23" i="6" s="1"/>
  <c r="CG35" i="6"/>
  <c r="CM29" i="6"/>
  <c r="CN28" i="6"/>
  <c r="CN50" i="6" s="1"/>
  <c r="CJ51" i="6" l="1"/>
  <c r="CK30" i="6"/>
  <c r="CH24" i="6"/>
  <c r="CH25" i="6" s="1"/>
  <c r="CI21" i="6" s="1"/>
  <c r="CI23" i="6" s="1"/>
  <c r="CH35" i="6"/>
  <c r="CO28" i="6"/>
  <c r="CO50" i="6" s="1"/>
  <c r="CN29" i="6"/>
  <c r="CK51" i="6" l="1"/>
  <c r="CL30" i="6"/>
  <c r="CI24" i="6"/>
  <c r="CI25" i="6" s="1"/>
  <c r="CJ21" i="6" s="1"/>
  <c r="CJ23" i="6" s="1"/>
  <c r="CI35" i="6"/>
  <c r="CO29" i="6"/>
  <c r="CP28" i="6"/>
  <c r="CP50" i="6" s="1"/>
  <c r="CL51" i="6" l="1"/>
  <c r="CM30" i="6"/>
  <c r="CJ24" i="6"/>
  <c r="CJ25" i="6" s="1"/>
  <c r="CK21" i="6" s="1"/>
  <c r="CK23" i="6" s="1"/>
  <c r="CJ35" i="6"/>
  <c r="CP29" i="6"/>
  <c r="CQ28" i="6"/>
  <c r="CQ50" i="6" s="1"/>
  <c r="CM51" i="6" l="1"/>
  <c r="CN30" i="6"/>
  <c r="CK24" i="6"/>
  <c r="CK25" i="6" s="1"/>
  <c r="CL21" i="6" s="1"/>
  <c r="CL23" i="6" s="1"/>
  <c r="CK35" i="6"/>
  <c r="CQ29" i="6"/>
  <c r="CR28" i="6"/>
  <c r="CR50" i="6" s="1"/>
  <c r="CN51" i="6" l="1"/>
  <c r="CO30" i="6"/>
  <c r="CL24" i="6"/>
  <c r="CL25" i="6" s="1"/>
  <c r="CM21" i="6" s="1"/>
  <c r="CM23" i="6" s="1"/>
  <c r="CL35" i="6"/>
  <c r="CR29" i="6"/>
  <c r="CS28" i="6"/>
  <c r="CS50" i="6" s="1"/>
  <c r="CO51" i="6" l="1"/>
  <c r="CP30" i="6"/>
  <c r="CM24" i="6"/>
  <c r="CM25" i="6" s="1"/>
  <c r="CN21" i="6" s="1"/>
  <c r="CN23" i="6" s="1"/>
  <c r="CM35" i="6"/>
  <c r="CT28" i="6"/>
  <c r="CT50" i="6" s="1"/>
  <c r="CS29" i="6"/>
  <c r="CP51" i="6" l="1"/>
  <c r="CQ30" i="6"/>
  <c r="CN24" i="6"/>
  <c r="CN25" i="6" s="1"/>
  <c r="CO21" i="6" s="1"/>
  <c r="CO23" i="6" s="1"/>
  <c r="CN35" i="6"/>
  <c r="CU28" i="6"/>
  <c r="CU50" i="6" s="1"/>
  <c r="CT29" i="6"/>
  <c r="CQ51" i="6" l="1"/>
  <c r="CR30" i="6"/>
  <c r="CO24" i="6"/>
  <c r="CO25" i="6" s="1"/>
  <c r="CP21" i="6" s="1"/>
  <c r="CP23" i="6" s="1"/>
  <c r="CO35" i="6"/>
  <c r="CV28" i="6"/>
  <c r="CV50" i="6" s="1"/>
  <c r="CU29" i="6"/>
  <c r="CR51" i="6" l="1"/>
  <c r="CS30" i="6"/>
  <c r="CP24" i="6"/>
  <c r="CP25" i="6" s="1"/>
  <c r="CQ21" i="6" s="1"/>
  <c r="CQ23" i="6" s="1"/>
  <c r="CP35" i="6"/>
  <c r="CW28" i="6"/>
  <c r="CW50" i="6" s="1"/>
  <c r="CV29" i="6"/>
  <c r="CS51" i="6" l="1"/>
  <c r="CT30" i="6"/>
  <c r="I22" i="11" s="1" a="1"/>
  <c r="I22" i="11" s="1"/>
  <c r="CQ24" i="6"/>
  <c r="CQ25" i="6" s="1"/>
  <c r="CR21" i="6" s="1"/>
  <c r="CR23" i="6" s="1"/>
  <c r="CQ35" i="6"/>
  <c r="CW29" i="6"/>
  <c r="CX28" i="6"/>
  <c r="CX50" i="6" s="1"/>
  <c r="CT51" i="6" l="1"/>
  <c r="CU30" i="6"/>
  <c r="CR24" i="6"/>
  <c r="CR25" i="6" s="1"/>
  <c r="CS21" i="6" s="1"/>
  <c r="CS23" i="6" s="1"/>
  <c r="CR35" i="6"/>
  <c r="CY28" i="6"/>
  <c r="CY50" i="6" s="1"/>
  <c r="CX29" i="6"/>
  <c r="CU51" i="6" l="1"/>
  <c r="CV30" i="6"/>
  <c r="CS24" i="6"/>
  <c r="CS25" i="6" s="1"/>
  <c r="CT21" i="6" s="1"/>
  <c r="CT23" i="6" s="1"/>
  <c r="CS35" i="6"/>
  <c r="CY29" i="6"/>
  <c r="CZ28" i="6"/>
  <c r="CZ50" i="6" s="1"/>
  <c r="CV51" i="6" l="1"/>
  <c r="CW30" i="6"/>
  <c r="CT24" i="6"/>
  <c r="CT25" i="6" s="1"/>
  <c r="CU21" i="6" s="1"/>
  <c r="CU23" i="6" s="1"/>
  <c r="CT35" i="6"/>
  <c r="DA28" i="6"/>
  <c r="DA50" i="6" s="1"/>
  <c r="CZ29" i="6"/>
  <c r="CW51" i="6" l="1"/>
  <c r="CX30" i="6"/>
  <c r="CU24" i="6"/>
  <c r="CU25" i="6" s="1"/>
  <c r="CV21" i="6" s="1"/>
  <c r="CV23" i="6" s="1"/>
  <c r="CU35" i="6"/>
  <c r="DA29" i="6"/>
  <c r="DB28" i="6"/>
  <c r="DB50" i="6" s="1"/>
  <c r="CX51" i="6" l="1"/>
  <c r="CY30" i="6"/>
  <c r="CV24" i="6"/>
  <c r="CV25" i="6" s="1"/>
  <c r="CW21" i="6" s="1"/>
  <c r="CW23" i="6" s="1"/>
  <c r="CV35" i="6"/>
  <c r="DB29" i="6"/>
  <c r="DC28" i="6"/>
  <c r="DC50" i="6" s="1"/>
  <c r="CY51" i="6" l="1"/>
  <c r="CZ30" i="6"/>
  <c r="CW24" i="6"/>
  <c r="CW25" i="6" s="1"/>
  <c r="CX21" i="6" s="1"/>
  <c r="CX23" i="6" s="1"/>
  <c r="CW35" i="6"/>
  <c r="DD28" i="6"/>
  <c r="DD50" i="6" s="1"/>
  <c r="DC29" i="6"/>
  <c r="CZ51" i="6" l="1"/>
  <c r="DA30" i="6"/>
  <c r="CX24" i="6"/>
  <c r="CX25" i="6" s="1"/>
  <c r="CY21" i="6" s="1"/>
  <c r="CY23" i="6" s="1"/>
  <c r="CX35" i="6"/>
  <c r="DE28" i="6"/>
  <c r="DE50" i="6" s="1"/>
  <c r="DD29" i="6"/>
  <c r="DA51" i="6" l="1"/>
  <c r="DB30" i="6"/>
  <c r="CY24" i="6"/>
  <c r="CY25" i="6" s="1"/>
  <c r="CZ21" i="6" s="1"/>
  <c r="CZ23" i="6" s="1"/>
  <c r="CY35" i="6"/>
  <c r="DF28" i="6"/>
  <c r="DF50" i="6" s="1"/>
  <c r="DE29" i="6"/>
  <c r="DB51" i="6" l="1"/>
  <c r="DC30" i="6"/>
  <c r="CZ24" i="6"/>
  <c r="CZ25" i="6" s="1"/>
  <c r="DA21" i="6" s="1"/>
  <c r="DA23" i="6" s="1"/>
  <c r="CZ35" i="6"/>
  <c r="DF29" i="6"/>
  <c r="DG28" i="6"/>
  <c r="DG50" i="6" s="1"/>
  <c r="DC51" i="6" l="1"/>
  <c r="DD30" i="6"/>
  <c r="DA24" i="6"/>
  <c r="DA25" i="6" s="1"/>
  <c r="DB21" i="6" s="1"/>
  <c r="DB23" i="6" s="1"/>
  <c r="DA35" i="6"/>
  <c r="DH28" i="6"/>
  <c r="DH50" i="6" s="1"/>
  <c r="DG29" i="6"/>
  <c r="DD51" i="6" l="1"/>
  <c r="DE30" i="6"/>
  <c r="DB24" i="6"/>
  <c r="DB25" i="6" s="1"/>
  <c r="DC21" i="6" s="1"/>
  <c r="DC23" i="6" s="1"/>
  <c r="DB35" i="6"/>
  <c r="DI28" i="6"/>
  <c r="DI50" i="6" s="1"/>
  <c r="DH29" i="6"/>
  <c r="DE51" i="6" l="1"/>
  <c r="DF30" i="6"/>
  <c r="J22" i="11" s="1" a="1"/>
  <c r="J22" i="11" s="1"/>
  <c r="DC24" i="6"/>
  <c r="DC25" i="6" s="1"/>
  <c r="DD21" i="6" s="1"/>
  <c r="DD23" i="6" s="1"/>
  <c r="DC35" i="6"/>
  <c r="DJ28" i="6"/>
  <c r="DJ50" i="6" s="1"/>
  <c r="DI29" i="6"/>
  <c r="DF51" i="6" l="1"/>
  <c r="DG30" i="6"/>
  <c r="DD24" i="6"/>
  <c r="DD25" i="6" s="1"/>
  <c r="DE21" i="6" s="1"/>
  <c r="DE23" i="6" s="1"/>
  <c r="DD35" i="6"/>
  <c r="DJ29" i="6"/>
  <c r="DK28" i="6"/>
  <c r="DK50" i="6" s="1"/>
  <c r="DG51" i="6" l="1"/>
  <c r="DH30" i="6"/>
  <c r="DE24" i="6"/>
  <c r="DE25" i="6" s="1"/>
  <c r="DF21" i="6" s="1"/>
  <c r="DF23" i="6" s="1"/>
  <c r="DE35" i="6"/>
  <c r="DK29" i="6"/>
  <c r="DL28" i="6"/>
  <c r="DL50" i="6" s="1"/>
  <c r="DH51" i="6" l="1"/>
  <c r="DI30" i="6"/>
  <c r="DF24" i="6"/>
  <c r="DF25" i="6" s="1"/>
  <c r="DG21" i="6" s="1"/>
  <c r="DG23" i="6" s="1"/>
  <c r="DF35" i="6"/>
  <c r="DM28" i="6"/>
  <c r="DM50" i="6" s="1"/>
  <c r="DL29" i="6"/>
  <c r="DI51" i="6" l="1"/>
  <c r="DJ30" i="6"/>
  <c r="DG24" i="6"/>
  <c r="DG25" i="6" s="1"/>
  <c r="DH21" i="6" s="1"/>
  <c r="DH23" i="6" s="1"/>
  <c r="DG35" i="6"/>
  <c r="DM29" i="6"/>
  <c r="DN28" i="6"/>
  <c r="DN50" i="6" s="1"/>
  <c r="DJ51" i="6" l="1"/>
  <c r="DK30" i="6"/>
  <c r="DH24" i="6"/>
  <c r="DH25" i="6" s="1"/>
  <c r="DI21" i="6" s="1"/>
  <c r="DI23" i="6" s="1"/>
  <c r="DH35" i="6"/>
  <c r="DO28" i="6"/>
  <c r="DO50" i="6" s="1"/>
  <c r="DN29" i="6"/>
  <c r="DK51" i="6" l="1"/>
  <c r="DL30" i="6"/>
  <c r="DI24" i="6"/>
  <c r="DI25" i="6" s="1"/>
  <c r="DJ21" i="6" s="1"/>
  <c r="DJ23" i="6" s="1"/>
  <c r="DI35" i="6"/>
  <c r="DP28" i="6"/>
  <c r="DP50" i="6" s="1"/>
  <c r="DO29" i="6"/>
  <c r="DL51" i="6" l="1"/>
  <c r="DM30" i="6"/>
  <c r="DJ24" i="6"/>
  <c r="DJ25" i="6" s="1"/>
  <c r="DK21" i="6" s="1"/>
  <c r="DK23" i="6" s="1"/>
  <c r="DJ35" i="6"/>
  <c r="DP29" i="6"/>
  <c r="DQ28" i="6"/>
  <c r="DQ50" i="6" s="1"/>
  <c r="DM51" i="6" l="1"/>
  <c r="DN30" i="6"/>
  <c r="DK24" i="6"/>
  <c r="DK25" i="6" s="1"/>
  <c r="DL21" i="6" s="1"/>
  <c r="DL23" i="6" s="1"/>
  <c r="DK35" i="6"/>
  <c r="DR28" i="6"/>
  <c r="DR50" i="6" s="1"/>
  <c r="DQ29" i="6"/>
  <c r="DN51" i="6" l="1"/>
  <c r="DO30" i="6"/>
  <c r="DL24" i="6"/>
  <c r="DL25" i="6" s="1"/>
  <c r="DM21" i="6" s="1"/>
  <c r="DM23" i="6" s="1"/>
  <c r="DL35" i="6"/>
  <c r="DS28" i="6"/>
  <c r="DS50" i="6" s="1"/>
  <c r="DR29" i="6"/>
  <c r="DO51" i="6" l="1"/>
  <c r="DP30" i="6"/>
  <c r="DM24" i="6"/>
  <c r="DM25" i="6" s="1"/>
  <c r="DN21" i="6" s="1"/>
  <c r="DN23" i="6" s="1"/>
  <c r="DM35" i="6"/>
  <c r="DT28" i="6"/>
  <c r="DT50" i="6" s="1"/>
  <c r="DS29" i="6"/>
  <c r="DP51" i="6" l="1"/>
  <c r="DQ30" i="6"/>
  <c r="DN24" i="6"/>
  <c r="DN25" i="6" s="1"/>
  <c r="DO21" i="6" s="1"/>
  <c r="DO23" i="6" s="1"/>
  <c r="DN35" i="6"/>
  <c r="DT29" i="6"/>
  <c r="DU28" i="6"/>
  <c r="DU50" i="6" s="1"/>
  <c r="DQ51" i="6" l="1"/>
  <c r="DR30" i="6"/>
  <c r="K22" i="11" s="1" a="1"/>
  <c r="K22" i="11" s="1"/>
  <c r="DO24" i="6"/>
  <c r="DO25" i="6" s="1"/>
  <c r="DP21" i="6" s="1"/>
  <c r="DP23" i="6" s="1"/>
  <c r="DO35" i="6"/>
  <c r="DU29" i="6"/>
  <c r="DV28" i="6"/>
  <c r="DV50" i="6" s="1"/>
  <c r="DR51" i="6" l="1"/>
  <c r="DS30" i="6"/>
  <c r="DP24" i="6"/>
  <c r="DP25" i="6" s="1"/>
  <c r="DQ21" i="6" s="1"/>
  <c r="DQ23" i="6" s="1"/>
  <c r="DP35" i="6"/>
  <c r="DV29" i="6"/>
  <c r="DW28" i="6"/>
  <c r="DW50" i="6" s="1"/>
  <c r="DS51" i="6" l="1"/>
  <c r="DT30" i="6"/>
  <c r="DQ24" i="6"/>
  <c r="DQ25" i="6" s="1"/>
  <c r="DR21" i="6" s="1"/>
  <c r="DR23" i="6" s="1"/>
  <c r="DQ35" i="6"/>
  <c r="DW29" i="6"/>
  <c r="DX28" i="6"/>
  <c r="DX50" i="6" s="1"/>
  <c r="DT51" i="6" l="1"/>
  <c r="DU30" i="6"/>
  <c r="DR24" i="6"/>
  <c r="DR25" i="6" s="1"/>
  <c r="DS21" i="6" s="1"/>
  <c r="DS23" i="6" s="1"/>
  <c r="DR35" i="6"/>
  <c r="DX29" i="6"/>
  <c r="DY28" i="6"/>
  <c r="DY50" i="6" s="1"/>
  <c r="DU51" i="6" l="1"/>
  <c r="DV30" i="6"/>
  <c r="DS24" i="6"/>
  <c r="DS25" i="6" s="1"/>
  <c r="DT21" i="6" s="1"/>
  <c r="DT23" i="6" s="1"/>
  <c r="DS35" i="6"/>
  <c r="DY29" i="6"/>
  <c r="DZ28" i="6"/>
  <c r="DZ50" i="6" s="1"/>
  <c r="DV51" i="6" l="1"/>
  <c r="DW30" i="6"/>
  <c r="DT24" i="6"/>
  <c r="DT25" i="6" s="1"/>
  <c r="DU21" i="6" s="1"/>
  <c r="DU23" i="6" s="1"/>
  <c r="DT35" i="6"/>
  <c r="DZ29" i="6"/>
  <c r="EA28" i="6"/>
  <c r="EA50" i="6" s="1"/>
  <c r="DW51" i="6" l="1"/>
  <c r="DX30" i="6"/>
  <c r="DU24" i="6"/>
  <c r="DU25" i="6" s="1"/>
  <c r="DV21" i="6" s="1"/>
  <c r="DV23" i="6" s="1"/>
  <c r="DU35" i="6"/>
  <c r="EA29" i="6"/>
  <c r="EB28" i="6"/>
  <c r="EB50" i="6" s="1"/>
  <c r="DX51" i="6" l="1"/>
  <c r="DY30" i="6"/>
  <c r="DV24" i="6"/>
  <c r="DV25" i="6" s="1"/>
  <c r="DW21" i="6" s="1"/>
  <c r="DW23" i="6" s="1"/>
  <c r="DV35" i="6"/>
  <c r="EB29" i="6"/>
  <c r="EC28" i="6"/>
  <c r="EC50" i="6" s="1"/>
  <c r="DY51" i="6" l="1"/>
  <c r="DZ30" i="6"/>
  <c r="DW24" i="6"/>
  <c r="DW25" i="6" s="1"/>
  <c r="DX21" i="6" s="1"/>
  <c r="DX23" i="6" s="1"/>
  <c r="DW35" i="6"/>
  <c r="ED28" i="6"/>
  <c r="ED50" i="6" s="1"/>
  <c r="EC29" i="6"/>
  <c r="DZ51" i="6" l="1"/>
  <c r="EA30" i="6"/>
  <c r="DX24" i="6"/>
  <c r="DX25" i="6" s="1"/>
  <c r="DY21" i="6" s="1"/>
  <c r="DY23" i="6" s="1"/>
  <c r="DX35" i="6"/>
  <c r="ED29" i="6"/>
  <c r="EE28" i="6"/>
  <c r="EE50" i="6" s="1"/>
  <c r="EA51" i="6" l="1"/>
  <c r="EB30" i="6"/>
  <c r="DY24" i="6"/>
  <c r="DY25" i="6" s="1"/>
  <c r="DZ21" i="6" s="1"/>
  <c r="DZ23" i="6" s="1"/>
  <c r="DY35" i="6"/>
  <c r="EF28" i="6"/>
  <c r="EF50" i="6" s="1"/>
  <c r="EE29" i="6"/>
  <c r="EB51" i="6" l="1"/>
  <c r="EC30" i="6"/>
  <c r="DZ24" i="6"/>
  <c r="DZ25" i="6" s="1"/>
  <c r="EA21" i="6" s="1"/>
  <c r="EA23" i="6" s="1"/>
  <c r="DZ35" i="6"/>
  <c r="EF29" i="6"/>
  <c r="EG28" i="6"/>
  <c r="EG50" i="6" s="1"/>
  <c r="EC51" i="6" l="1"/>
  <c r="ED30" i="6"/>
  <c r="L22" i="11" s="1" a="1"/>
  <c r="L22" i="11" s="1"/>
  <c r="EA24" i="6"/>
  <c r="EA25" i="6" s="1"/>
  <c r="EB21" i="6" s="1"/>
  <c r="EB23" i="6" s="1"/>
  <c r="EA35" i="6"/>
  <c r="EG29" i="6"/>
  <c r="EH28" i="6"/>
  <c r="EH50" i="6" s="1"/>
  <c r="ED51" i="6" l="1"/>
  <c r="EE30" i="6"/>
  <c r="EB24" i="6"/>
  <c r="EB25" i="6" s="1"/>
  <c r="EC21" i="6" s="1"/>
  <c r="EC23" i="6" s="1"/>
  <c r="EB35" i="6"/>
  <c r="EH29" i="6"/>
  <c r="EI28" i="6"/>
  <c r="EI50" i="6" s="1"/>
  <c r="EE51" i="6" l="1"/>
  <c r="EF30" i="6"/>
  <c r="EC24" i="6"/>
  <c r="EC25" i="6" s="1"/>
  <c r="ED21" i="6" s="1"/>
  <c r="ED23" i="6" s="1"/>
  <c r="EC35" i="6"/>
  <c r="EI29" i="6"/>
  <c r="EJ28" i="6"/>
  <c r="EJ50" i="6" s="1"/>
  <c r="EF51" i="6" l="1"/>
  <c r="EG30" i="6"/>
  <c r="ED24" i="6"/>
  <c r="ED25" i="6" s="1"/>
  <c r="EE21" i="6" s="1"/>
  <c r="EE23" i="6" s="1"/>
  <c r="ED35" i="6"/>
  <c r="EK28" i="6"/>
  <c r="EK50" i="6" s="1"/>
  <c r="EJ29" i="6"/>
  <c r="EG51" i="6" l="1"/>
  <c r="EH30" i="6"/>
  <c r="EE24" i="6"/>
  <c r="EE25" i="6" s="1"/>
  <c r="EF21" i="6" s="1"/>
  <c r="EF23" i="6" s="1"/>
  <c r="EE35" i="6"/>
  <c r="EK29" i="6"/>
  <c r="EL28" i="6"/>
  <c r="EL50" i="6" s="1"/>
  <c r="EH51" i="6" l="1"/>
  <c r="EI30" i="6"/>
  <c r="EF24" i="6"/>
  <c r="EF25" i="6" s="1"/>
  <c r="EG21" i="6" s="1"/>
  <c r="EG23" i="6" s="1"/>
  <c r="EF35" i="6"/>
  <c r="EL29" i="6"/>
  <c r="EM28" i="6"/>
  <c r="EM50" i="6" s="1"/>
  <c r="EI51" i="6" l="1"/>
  <c r="EJ30" i="6"/>
  <c r="EG24" i="6"/>
  <c r="EG25" i="6" s="1"/>
  <c r="EH21" i="6" s="1"/>
  <c r="EH23" i="6" s="1"/>
  <c r="EG35" i="6"/>
  <c r="EN28" i="6"/>
  <c r="EN50" i="6" s="1"/>
  <c r="EM29" i="6"/>
  <c r="EJ51" i="6" l="1"/>
  <c r="EK30" i="6"/>
  <c r="EH24" i="6"/>
  <c r="EH25" i="6" s="1"/>
  <c r="EI21" i="6" s="1"/>
  <c r="EI23" i="6" s="1"/>
  <c r="EH35" i="6"/>
  <c r="EO28" i="6"/>
  <c r="EO50" i="6" s="1"/>
  <c r="EN29" i="6"/>
  <c r="EK51" i="6" l="1"/>
  <c r="EL30" i="6"/>
  <c r="EI24" i="6"/>
  <c r="EI25" i="6" s="1"/>
  <c r="EJ21" i="6" s="1"/>
  <c r="EJ23" i="6" s="1"/>
  <c r="EI35" i="6"/>
  <c r="EO29" i="6"/>
  <c r="EP28" i="6"/>
  <c r="EP50" i="6" s="1"/>
  <c r="EL51" i="6" l="1"/>
  <c r="EM30" i="6"/>
  <c r="EJ24" i="6"/>
  <c r="EJ25" i="6" s="1"/>
  <c r="EK21" i="6" s="1"/>
  <c r="EK23" i="6" s="1"/>
  <c r="EJ35" i="6"/>
  <c r="EQ28" i="6"/>
  <c r="EQ50" i="6" s="1"/>
  <c r="EP29" i="6"/>
  <c r="EM51" i="6" l="1"/>
  <c r="EN30" i="6"/>
  <c r="EK24" i="6"/>
  <c r="EK25" i="6" s="1"/>
  <c r="EL21" i="6" s="1"/>
  <c r="EL23" i="6" s="1"/>
  <c r="EK35" i="6"/>
  <c r="EQ29" i="6"/>
  <c r="ER28" i="6"/>
  <c r="ER50" i="6" s="1"/>
  <c r="EN51" i="6" l="1"/>
  <c r="EO30" i="6"/>
  <c r="EL24" i="6"/>
  <c r="EL25" i="6" s="1"/>
  <c r="EM21" i="6" s="1"/>
  <c r="EM23" i="6" s="1"/>
  <c r="EL35" i="6"/>
  <c r="ES28" i="6"/>
  <c r="ES50" i="6" s="1"/>
  <c r="ER29" i="6"/>
  <c r="EO51" i="6" l="1"/>
  <c r="EP30" i="6"/>
  <c r="M22" i="11" s="1" a="1"/>
  <c r="M22" i="11" s="1"/>
  <c r="EM24" i="6"/>
  <c r="EM25" i="6" s="1"/>
  <c r="EN21" i="6" s="1"/>
  <c r="EN23" i="6" s="1"/>
  <c r="EM35" i="6"/>
  <c r="ES29" i="6"/>
  <c r="ET28" i="6"/>
  <c r="ET50" i="6" s="1"/>
  <c r="EP51" i="6" l="1"/>
  <c r="EQ30" i="6"/>
  <c r="EN24" i="6"/>
  <c r="EN25" i="6" s="1"/>
  <c r="EO21" i="6" s="1"/>
  <c r="EO23" i="6" s="1"/>
  <c r="EN35" i="6"/>
  <c r="ET29" i="6"/>
  <c r="EU28" i="6"/>
  <c r="EU50" i="6" s="1"/>
  <c r="EQ51" i="6" l="1"/>
  <c r="ER30" i="6"/>
  <c r="EO24" i="6"/>
  <c r="EO25" i="6" s="1"/>
  <c r="EP21" i="6" s="1"/>
  <c r="EP23" i="6" s="1"/>
  <c r="EO35" i="6"/>
  <c r="EU29" i="6"/>
  <c r="EV28" i="6"/>
  <c r="EV50" i="6" s="1"/>
  <c r="ER51" i="6" l="1"/>
  <c r="ES30" i="6"/>
  <c r="EP24" i="6"/>
  <c r="EP25" i="6" s="1"/>
  <c r="EQ21" i="6" s="1"/>
  <c r="EQ23" i="6" s="1"/>
  <c r="EP35" i="6"/>
  <c r="EV29" i="6"/>
  <c r="EW28" i="6"/>
  <c r="EW50" i="6" s="1"/>
  <c r="ES51" i="6" l="1"/>
  <c r="ET30" i="6"/>
  <c r="EQ24" i="6"/>
  <c r="EQ25" i="6" s="1"/>
  <c r="ER21" i="6" s="1"/>
  <c r="ER23" i="6" s="1"/>
  <c r="EQ35" i="6"/>
  <c r="EW29" i="6"/>
  <c r="EX28" i="6"/>
  <c r="EX50" i="6" s="1"/>
  <c r="ET51" i="6" l="1"/>
  <c r="EU30" i="6"/>
  <c r="ER24" i="6"/>
  <c r="ER25" i="6" s="1"/>
  <c r="ES21" i="6" s="1"/>
  <c r="ES23" i="6" s="1"/>
  <c r="ER35" i="6"/>
  <c r="EX29" i="6"/>
  <c r="EY28" i="6"/>
  <c r="EY50" i="6" s="1"/>
  <c r="EU51" i="6" l="1"/>
  <c r="EV30" i="6"/>
  <c r="ES24" i="6"/>
  <c r="ES25" i="6" s="1"/>
  <c r="ET21" i="6" s="1"/>
  <c r="ET23" i="6" s="1"/>
  <c r="ES35" i="6"/>
  <c r="EY29" i="6"/>
  <c r="EZ28" i="6"/>
  <c r="EZ50" i="6" s="1"/>
  <c r="EV51" i="6" l="1"/>
  <c r="EW30" i="6"/>
  <c r="ET24" i="6"/>
  <c r="ET25" i="6" s="1"/>
  <c r="EU21" i="6" s="1"/>
  <c r="EU23" i="6" s="1"/>
  <c r="ET35" i="6"/>
  <c r="FA28" i="6"/>
  <c r="FA50" i="6" s="1"/>
  <c r="EZ29" i="6"/>
  <c r="EW51" i="6" l="1"/>
  <c r="EX30" i="6"/>
  <c r="EU24" i="6"/>
  <c r="EU25" i="6" s="1"/>
  <c r="EV21" i="6" s="1"/>
  <c r="EV23" i="6" s="1"/>
  <c r="EU35" i="6"/>
  <c r="FB28" i="6"/>
  <c r="FB50" i="6" s="1"/>
  <c r="FA29" i="6"/>
  <c r="EX51" i="6" l="1"/>
  <c r="EY30" i="6"/>
  <c r="EV24" i="6"/>
  <c r="EV25" i="6" s="1"/>
  <c r="EW21" i="6" s="1"/>
  <c r="EW23" i="6" s="1"/>
  <c r="EV35" i="6"/>
  <c r="FC28" i="6"/>
  <c r="FC50" i="6" s="1"/>
  <c r="FB29" i="6"/>
  <c r="EY51" i="6" l="1"/>
  <c r="EZ30" i="6"/>
  <c r="EW24" i="6"/>
  <c r="EW25" i="6" s="1"/>
  <c r="EX21" i="6" s="1"/>
  <c r="EX23" i="6" s="1"/>
  <c r="EW35" i="6"/>
  <c r="FD28" i="6"/>
  <c r="FD50" i="6" s="1"/>
  <c r="FC29" i="6"/>
  <c r="EZ51" i="6" l="1"/>
  <c r="FA30" i="6"/>
  <c r="EX24" i="6"/>
  <c r="EX25" i="6" s="1"/>
  <c r="EY21" i="6" s="1"/>
  <c r="EY23" i="6" s="1"/>
  <c r="EX35" i="6"/>
  <c r="FD29" i="6"/>
  <c r="FE28" i="6"/>
  <c r="FE50" i="6" s="1"/>
  <c r="FA51" i="6" l="1"/>
  <c r="FB30" i="6"/>
  <c r="N22" i="11" s="1" a="1"/>
  <c r="N22" i="11" s="1"/>
  <c r="EY24" i="6"/>
  <c r="EY25" i="6" s="1"/>
  <c r="EZ21" i="6" s="1"/>
  <c r="EZ23" i="6" s="1"/>
  <c r="EY35" i="6"/>
  <c r="FF28" i="6"/>
  <c r="FF50" i="6" s="1"/>
  <c r="FE29" i="6"/>
  <c r="FB51" i="6" l="1"/>
  <c r="FC30" i="6"/>
  <c r="EZ24" i="6"/>
  <c r="EZ25" i="6" s="1"/>
  <c r="FA21" i="6" s="1"/>
  <c r="FA23" i="6" s="1"/>
  <c r="EZ35" i="6"/>
  <c r="FF29" i="6"/>
  <c r="FG28" i="6"/>
  <c r="FG50" i="6" s="1"/>
  <c r="FC51" i="6" l="1"/>
  <c r="FD30" i="6"/>
  <c r="FA24" i="6"/>
  <c r="FA25" i="6" s="1"/>
  <c r="FB21" i="6" s="1"/>
  <c r="FB23" i="6" s="1"/>
  <c r="FA35" i="6"/>
  <c r="FH28" i="6"/>
  <c r="FH50" i="6" s="1"/>
  <c r="FG29" i="6"/>
  <c r="FD51" i="6" l="1"/>
  <c r="FE30" i="6"/>
  <c r="FB24" i="6"/>
  <c r="FB25" i="6" s="1"/>
  <c r="FC21" i="6" s="1"/>
  <c r="FC23" i="6" s="1"/>
  <c r="FB35" i="6"/>
  <c r="FH29" i="6"/>
  <c r="FI28" i="6"/>
  <c r="FI50" i="6" s="1"/>
  <c r="FE51" i="6" l="1"/>
  <c r="FF30" i="6"/>
  <c r="FC24" i="6"/>
  <c r="FC25" i="6" s="1"/>
  <c r="FD21" i="6" s="1"/>
  <c r="FD23" i="6" s="1"/>
  <c r="FC35" i="6"/>
  <c r="FJ28" i="6"/>
  <c r="FJ50" i="6" s="1"/>
  <c r="FI29" i="6"/>
  <c r="FF51" i="6" l="1"/>
  <c r="FG30" i="6"/>
  <c r="FD24" i="6"/>
  <c r="FD25" i="6" s="1"/>
  <c r="FE21" i="6" s="1"/>
  <c r="FE23" i="6" s="1"/>
  <c r="FD35" i="6"/>
  <c r="FJ29" i="6"/>
  <c r="FK28" i="6"/>
  <c r="FK50" i="6" s="1"/>
  <c r="FG51" i="6" l="1"/>
  <c r="FH30" i="6"/>
  <c r="FE24" i="6"/>
  <c r="FE25" i="6" s="1"/>
  <c r="FF21" i="6" s="1"/>
  <c r="FF23" i="6" s="1"/>
  <c r="FE35" i="6"/>
  <c r="FK29" i="6"/>
  <c r="FL28" i="6"/>
  <c r="FL50" i="6" s="1"/>
  <c r="FH51" i="6" l="1"/>
  <c r="FI30" i="6"/>
  <c r="FF24" i="6"/>
  <c r="FF25" i="6" s="1"/>
  <c r="FG21" i="6" s="1"/>
  <c r="FG23" i="6" s="1"/>
  <c r="FF35" i="6"/>
  <c r="FM28" i="6"/>
  <c r="FM50" i="6" s="1"/>
  <c r="FL29" i="6"/>
  <c r="FI51" i="6" l="1"/>
  <c r="FJ30" i="6"/>
  <c r="FG24" i="6"/>
  <c r="FG25" i="6" s="1"/>
  <c r="FH21" i="6" s="1"/>
  <c r="FH23" i="6" s="1"/>
  <c r="FG35" i="6"/>
  <c r="FM29" i="6"/>
  <c r="FN28" i="6"/>
  <c r="FN50" i="6" s="1"/>
  <c r="FJ51" i="6" l="1"/>
  <c r="FK30" i="6"/>
  <c r="FH24" i="6"/>
  <c r="FH25" i="6" s="1"/>
  <c r="FI21" i="6" s="1"/>
  <c r="FI23" i="6" s="1"/>
  <c r="FH35" i="6"/>
  <c r="FO28" i="6"/>
  <c r="FO50" i="6" s="1"/>
  <c r="FN29" i="6"/>
  <c r="FK51" i="6" l="1"/>
  <c r="FL30" i="6"/>
  <c r="FI24" i="6"/>
  <c r="FI25" i="6" s="1"/>
  <c r="FJ21" i="6" s="1"/>
  <c r="FJ23" i="6" s="1"/>
  <c r="FI35" i="6"/>
  <c r="FO29" i="6"/>
  <c r="FP28" i="6"/>
  <c r="FP50" i="6" s="1"/>
  <c r="FL51" i="6" l="1"/>
  <c r="FM30" i="6"/>
  <c r="FJ24" i="6"/>
  <c r="FJ25" i="6" s="1"/>
  <c r="FK21" i="6" s="1"/>
  <c r="FK23" i="6" s="1"/>
  <c r="FJ35" i="6"/>
  <c r="FQ28" i="6"/>
  <c r="FQ50" i="6" s="1"/>
  <c r="FP29" i="6"/>
  <c r="FM51" i="6" l="1"/>
  <c r="FN30" i="6"/>
  <c r="O22" i="11" s="1" a="1"/>
  <c r="O22" i="11" s="1"/>
  <c r="FK24" i="6"/>
  <c r="FK25" i="6" s="1"/>
  <c r="FL21" i="6" s="1"/>
  <c r="FL23" i="6" s="1"/>
  <c r="FK35" i="6"/>
  <c r="FR28" i="6"/>
  <c r="FR50" i="6" s="1"/>
  <c r="FQ29" i="6"/>
  <c r="FN51" i="6" l="1"/>
  <c r="FO30" i="6"/>
  <c r="FL24" i="6"/>
  <c r="FL25" i="6" s="1"/>
  <c r="FM21" i="6" s="1"/>
  <c r="FM23" i="6" s="1"/>
  <c r="FL35" i="6"/>
  <c r="FS28" i="6"/>
  <c r="FS50" i="6" s="1"/>
  <c r="FR29" i="6"/>
  <c r="FO51" i="6" l="1"/>
  <c r="FP30" i="6"/>
  <c r="FM24" i="6"/>
  <c r="FM25" i="6" s="1"/>
  <c r="FN21" i="6" s="1"/>
  <c r="FN23" i="6" s="1"/>
  <c r="FM35" i="6"/>
  <c r="FT28" i="6"/>
  <c r="FT50" i="6" s="1"/>
  <c r="FS29" i="6"/>
  <c r="FP51" i="6" l="1"/>
  <c r="FQ30" i="6"/>
  <c r="FN24" i="6"/>
  <c r="FN25" i="6" s="1"/>
  <c r="FO21" i="6" s="1"/>
  <c r="FO23" i="6" s="1"/>
  <c r="FN35" i="6"/>
  <c r="FU28" i="6"/>
  <c r="FU50" i="6" s="1"/>
  <c r="FT29" i="6"/>
  <c r="FQ51" i="6" l="1"/>
  <c r="FR30" i="6"/>
  <c r="FO24" i="6"/>
  <c r="FO25" i="6" s="1"/>
  <c r="FP21" i="6" s="1"/>
  <c r="FP23" i="6" s="1"/>
  <c r="FO35" i="6"/>
  <c r="FV28" i="6"/>
  <c r="FV50" i="6" s="1"/>
  <c r="FU29" i="6"/>
  <c r="FR51" i="6" l="1"/>
  <c r="FS30" i="6"/>
  <c r="FP24" i="6"/>
  <c r="FP25" i="6" s="1"/>
  <c r="FQ21" i="6" s="1"/>
  <c r="FQ23" i="6" s="1"/>
  <c r="FP35" i="6"/>
  <c r="FV29" i="6"/>
  <c r="FW28" i="6"/>
  <c r="FW50" i="6" s="1"/>
  <c r="FS51" i="6" l="1"/>
  <c r="FT30" i="6"/>
  <c r="FQ24" i="6"/>
  <c r="FQ25" i="6" s="1"/>
  <c r="FR21" i="6" s="1"/>
  <c r="FR23" i="6" s="1"/>
  <c r="FQ35" i="6"/>
  <c r="FW29" i="6"/>
  <c r="FX28" i="6"/>
  <c r="FX50" i="6" s="1"/>
  <c r="FT51" i="6" l="1"/>
  <c r="FU30" i="6"/>
  <c r="FR24" i="6"/>
  <c r="FR25" i="6" s="1"/>
  <c r="FS21" i="6" s="1"/>
  <c r="FS23" i="6" s="1"/>
  <c r="FR35" i="6"/>
  <c r="FY28" i="6"/>
  <c r="FY50" i="6" s="1"/>
  <c r="FX29" i="6"/>
  <c r="FU51" i="6" l="1"/>
  <c r="FV30" i="6"/>
  <c r="FS24" i="6"/>
  <c r="FS25" i="6" s="1"/>
  <c r="FT21" i="6" s="1"/>
  <c r="FT23" i="6" s="1"/>
  <c r="FS35" i="6"/>
  <c r="FZ28" i="6"/>
  <c r="FZ50" i="6" s="1"/>
  <c r="FY29" i="6"/>
  <c r="FV51" i="6" l="1"/>
  <c r="FW30" i="6"/>
  <c r="FT24" i="6"/>
  <c r="FT25" i="6" s="1"/>
  <c r="FU21" i="6" s="1"/>
  <c r="FU23" i="6" s="1"/>
  <c r="FT35" i="6"/>
  <c r="GA28" i="6"/>
  <c r="GA50" i="6" s="1"/>
  <c r="FZ29" i="6"/>
  <c r="FW51" i="6" l="1"/>
  <c r="FX30" i="6"/>
  <c r="FU24" i="6"/>
  <c r="FU25" i="6" s="1"/>
  <c r="FV21" i="6" s="1"/>
  <c r="FV23" i="6" s="1"/>
  <c r="FU35" i="6"/>
  <c r="GA29" i="6"/>
  <c r="GB28" i="6"/>
  <c r="GB50" i="6" s="1"/>
  <c r="FX51" i="6" l="1"/>
  <c r="FY30" i="6"/>
  <c r="FV24" i="6"/>
  <c r="FV25" i="6" s="1"/>
  <c r="FW21" i="6" s="1"/>
  <c r="FW23" i="6" s="1"/>
  <c r="FV35" i="6"/>
  <c r="GC28" i="6"/>
  <c r="GC50" i="6" s="1"/>
  <c r="GB29" i="6"/>
  <c r="FY51" i="6" l="1"/>
  <c r="FZ30" i="6"/>
  <c r="P22" i="11" s="1" a="1"/>
  <c r="P22" i="11" s="1"/>
  <c r="FW24" i="6"/>
  <c r="FW25" i="6" s="1"/>
  <c r="FX21" i="6" s="1"/>
  <c r="FX23" i="6" s="1"/>
  <c r="FW35" i="6"/>
  <c r="GD28" i="6"/>
  <c r="GD50" i="6" s="1"/>
  <c r="GC29" i="6"/>
  <c r="FZ51" i="6" l="1"/>
  <c r="GA30" i="6"/>
  <c r="FX24" i="6"/>
  <c r="FX25" i="6" s="1"/>
  <c r="FY21" i="6" s="1"/>
  <c r="FY23" i="6" s="1"/>
  <c r="FX35" i="6"/>
  <c r="GE28" i="6"/>
  <c r="GE50" i="6" s="1"/>
  <c r="GD29" i="6"/>
  <c r="GA51" i="6" l="1"/>
  <c r="GB30" i="6"/>
  <c r="FY24" i="6"/>
  <c r="FY25" i="6" s="1"/>
  <c r="FZ21" i="6" s="1"/>
  <c r="FZ23" i="6" s="1"/>
  <c r="FY35" i="6"/>
  <c r="GE29" i="6"/>
  <c r="GF28" i="6"/>
  <c r="GF50" i="6" s="1"/>
  <c r="GB51" i="6" l="1"/>
  <c r="GC30" i="6"/>
  <c r="FZ24" i="6"/>
  <c r="FZ25" i="6" s="1"/>
  <c r="GA21" i="6" s="1"/>
  <c r="GA23" i="6" s="1"/>
  <c r="FZ35" i="6"/>
  <c r="GF29" i="6"/>
  <c r="GG28" i="6"/>
  <c r="GG50" i="6" s="1"/>
  <c r="GC51" i="6" l="1"/>
  <c r="GD30" i="6"/>
  <c r="GA24" i="6"/>
  <c r="GA25" i="6" s="1"/>
  <c r="GB21" i="6" s="1"/>
  <c r="GB23" i="6" s="1"/>
  <c r="GA35" i="6"/>
  <c r="GH28" i="6"/>
  <c r="GH50" i="6" s="1"/>
  <c r="GG29" i="6"/>
  <c r="GD51" i="6" l="1"/>
  <c r="GE30" i="6"/>
  <c r="GB24" i="6"/>
  <c r="GB25" i="6" s="1"/>
  <c r="GC21" i="6" s="1"/>
  <c r="GC23" i="6" s="1"/>
  <c r="GB35" i="6"/>
  <c r="GI28" i="6"/>
  <c r="GI50" i="6" s="1"/>
  <c r="GH29" i="6"/>
  <c r="GE51" i="6" l="1"/>
  <c r="GF30" i="6"/>
  <c r="GC24" i="6"/>
  <c r="GC25" i="6" s="1"/>
  <c r="GD21" i="6" s="1"/>
  <c r="GD23" i="6" s="1"/>
  <c r="GC35" i="6"/>
  <c r="GI29" i="6"/>
  <c r="GJ28" i="6"/>
  <c r="GJ50" i="6" s="1"/>
  <c r="GF51" i="6" l="1"/>
  <c r="GG30" i="6"/>
  <c r="GD24" i="6"/>
  <c r="GD25" i="6" s="1"/>
  <c r="GE21" i="6" s="1"/>
  <c r="GE23" i="6" s="1"/>
  <c r="GD35" i="6"/>
  <c r="GK28" i="6"/>
  <c r="GK50" i="6" s="1"/>
  <c r="GJ29" i="6"/>
  <c r="GG51" i="6" l="1"/>
  <c r="GH30" i="6"/>
  <c r="GE24" i="6"/>
  <c r="GE25" i="6" s="1"/>
  <c r="GF21" i="6" s="1"/>
  <c r="GF23" i="6" s="1"/>
  <c r="GE35" i="6"/>
  <c r="GK29" i="6"/>
  <c r="GL28" i="6"/>
  <c r="GL50" i="6" s="1"/>
  <c r="GH51" i="6" l="1"/>
  <c r="GI30" i="6"/>
  <c r="GF24" i="6"/>
  <c r="GF25" i="6" s="1"/>
  <c r="GG21" i="6" s="1"/>
  <c r="GG23" i="6" s="1"/>
  <c r="GF35" i="6"/>
  <c r="GM28" i="6"/>
  <c r="GM50" i="6" s="1"/>
  <c r="GL29" i="6"/>
  <c r="GI51" i="6" l="1"/>
  <c r="GJ30" i="6"/>
  <c r="GG24" i="6"/>
  <c r="GG25" i="6" s="1"/>
  <c r="GH21" i="6" s="1"/>
  <c r="GH23" i="6" s="1"/>
  <c r="GG35" i="6"/>
  <c r="GM29" i="6"/>
  <c r="GN28" i="6"/>
  <c r="GN50" i="6" s="1"/>
  <c r="GJ51" i="6" l="1"/>
  <c r="GK30" i="6"/>
  <c r="GH24" i="6"/>
  <c r="GH25" i="6" s="1"/>
  <c r="GI21" i="6" s="1"/>
  <c r="GI23" i="6" s="1"/>
  <c r="GH35" i="6"/>
  <c r="GN29" i="6"/>
  <c r="GO28" i="6"/>
  <c r="GO50" i="6" s="1"/>
  <c r="GK51" i="6" l="1"/>
  <c r="GL30" i="6"/>
  <c r="Q22" i="11" s="1" a="1"/>
  <c r="Q22" i="11" s="1"/>
  <c r="GI24" i="6"/>
  <c r="GI25" i="6" s="1"/>
  <c r="GJ21" i="6" s="1"/>
  <c r="GJ23" i="6" s="1"/>
  <c r="GI35" i="6"/>
  <c r="GP28" i="6"/>
  <c r="GP50" i="6" s="1"/>
  <c r="GO29" i="6"/>
  <c r="GL51" i="6" l="1"/>
  <c r="GM30" i="6"/>
  <c r="GJ24" i="6"/>
  <c r="GJ25" i="6" s="1"/>
  <c r="GK21" i="6" s="1"/>
  <c r="GK23" i="6" s="1"/>
  <c r="GJ35" i="6"/>
  <c r="GP29" i="6"/>
  <c r="GQ28" i="6"/>
  <c r="GQ50" i="6" s="1"/>
  <c r="GM51" i="6" l="1"/>
  <c r="GN30" i="6"/>
  <c r="GK24" i="6"/>
  <c r="GK25" i="6" s="1"/>
  <c r="GL21" i="6" s="1"/>
  <c r="GL23" i="6" s="1"/>
  <c r="GK35" i="6"/>
  <c r="GR28" i="6"/>
  <c r="GR50" i="6" s="1"/>
  <c r="GQ29" i="6"/>
  <c r="GN51" i="6" l="1"/>
  <c r="GO30" i="6"/>
  <c r="GL24" i="6"/>
  <c r="GL25" i="6" s="1"/>
  <c r="GM21" i="6" s="1"/>
  <c r="GM23" i="6" s="1"/>
  <c r="GL35" i="6"/>
  <c r="GR29" i="6"/>
  <c r="GS28" i="6"/>
  <c r="GS50" i="6" s="1"/>
  <c r="GO51" i="6" l="1"/>
  <c r="GP30" i="6"/>
  <c r="GM24" i="6"/>
  <c r="GM25" i="6" s="1"/>
  <c r="GN21" i="6" s="1"/>
  <c r="GN23" i="6" s="1"/>
  <c r="GM35" i="6"/>
  <c r="GS29" i="6"/>
  <c r="GT28" i="6"/>
  <c r="GT50" i="6" s="1"/>
  <c r="GP51" i="6" l="1"/>
  <c r="GQ30" i="6"/>
  <c r="GN24" i="6"/>
  <c r="GN25" i="6" s="1"/>
  <c r="GO21" i="6" s="1"/>
  <c r="GO23" i="6" s="1"/>
  <c r="GN35" i="6"/>
  <c r="GU28" i="6"/>
  <c r="GU50" i="6" s="1"/>
  <c r="GT29" i="6"/>
  <c r="GQ51" i="6" l="1"/>
  <c r="GR30" i="6"/>
  <c r="GO24" i="6"/>
  <c r="GO25" i="6" s="1"/>
  <c r="GP21" i="6" s="1"/>
  <c r="GP23" i="6" s="1"/>
  <c r="GO35" i="6"/>
  <c r="GV28" i="6"/>
  <c r="GV50" i="6" s="1"/>
  <c r="GU29" i="6"/>
  <c r="GR51" i="6" l="1"/>
  <c r="GS30" i="6"/>
  <c r="GP24" i="6"/>
  <c r="GP25" i="6" s="1"/>
  <c r="GQ21" i="6" s="1"/>
  <c r="GQ23" i="6" s="1"/>
  <c r="GP35" i="6"/>
  <c r="GW28" i="6"/>
  <c r="GW50" i="6" s="1"/>
  <c r="GV29" i="6"/>
  <c r="GS51" i="6" l="1"/>
  <c r="GT30" i="6"/>
  <c r="GQ24" i="6"/>
  <c r="GQ25" i="6" s="1"/>
  <c r="GR21" i="6" s="1"/>
  <c r="GR23" i="6" s="1"/>
  <c r="GQ35" i="6"/>
  <c r="GX28" i="6"/>
  <c r="GX50" i="6" s="1"/>
  <c r="GW29" i="6"/>
  <c r="GT51" i="6" l="1"/>
  <c r="GU30" i="6"/>
  <c r="GR24" i="6"/>
  <c r="GR25" i="6" s="1"/>
  <c r="GS21" i="6" s="1"/>
  <c r="GS23" i="6" s="1"/>
  <c r="GR35" i="6"/>
  <c r="GX29" i="6"/>
  <c r="GY28" i="6"/>
  <c r="GY50" i="6" s="1"/>
  <c r="GU51" i="6" l="1"/>
  <c r="GV30" i="6"/>
  <c r="GS24" i="6"/>
  <c r="GS25" i="6" s="1"/>
  <c r="GT21" i="6" s="1"/>
  <c r="GT23" i="6" s="1"/>
  <c r="GS35" i="6"/>
  <c r="GY29" i="6"/>
  <c r="GZ28" i="6"/>
  <c r="GZ50" i="6" s="1"/>
  <c r="GV51" i="6" l="1"/>
  <c r="GW30" i="6"/>
  <c r="GT24" i="6"/>
  <c r="GT25" i="6" s="1"/>
  <c r="GU21" i="6" s="1"/>
  <c r="GU23" i="6" s="1"/>
  <c r="GT35" i="6"/>
  <c r="HA28" i="6"/>
  <c r="HA50" i="6" s="1"/>
  <c r="GZ29" i="6"/>
  <c r="GW51" i="6" l="1"/>
  <c r="GX30" i="6"/>
  <c r="R22" i="11" s="1" a="1"/>
  <c r="R22" i="11" s="1"/>
  <c r="GU24" i="6"/>
  <c r="GU25" i="6" s="1"/>
  <c r="GV21" i="6" s="1"/>
  <c r="GV23" i="6" s="1"/>
  <c r="GU35" i="6"/>
  <c r="HB28" i="6"/>
  <c r="HB50" i="6" s="1"/>
  <c r="HA29" i="6"/>
  <c r="GX51" i="6" l="1"/>
  <c r="GY30" i="6"/>
  <c r="GV24" i="6"/>
  <c r="GV25" i="6" s="1"/>
  <c r="GW21" i="6" s="1"/>
  <c r="GW23" i="6" s="1"/>
  <c r="GV35" i="6"/>
  <c r="HB29" i="6"/>
  <c r="HC28" i="6"/>
  <c r="HC50" i="6" s="1"/>
  <c r="GY51" i="6" l="1"/>
  <c r="GZ30" i="6"/>
  <c r="GW24" i="6"/>
  <c r="GW25" i="6" s="1"/>
  <c r="GX21" i="6" s="1"/>
  <c r="GX23" i="6" s="1"/>
  <c r="GW35" i="6"/>
  <c r="HC29" i="6"/>
  <c r="HD28" i="6"/>
  <c r="HD50" i="6" s="1"/>
  <c r="GZ51" i="6" l="1"/>
  <c r="HA30" i="6"/>
  <c r="GX24" i="6"/>
  <c r="GX25" i="6" s="1"/>
  <c r="GY21" i="6" s="1"/>
  <c r="GY23" i="6" s="1"/>
  <c r="GX35" i="6"/>
  <c r="HD29" i="6"/>
  <c r="HE28" i="6"/>
  <c r="HE50" i="6" s="1"/>
  <c r="HA51" i="6" l="1"/>
  <c r="HB30" i="6"/>
  <c r="GY24" i="6"/>
  <c r="GY25" i="6" s="1"/>
  <c r="GZ21" i="6" s="1"/>
  <c r="GZ23" i="6" s="1"/>
  <c r="GY35" i="6"/>
  <c r="HF28" i="6"/>
  <c r="HF50" i="6" s="1"/>
  <c r="HE29" i="6"/>
  <c r="HB51" i="6" l="1"/>
  <c r="HC30" i="6"/>
  <c r="GZ24" i="6"/>
  <c r="GZ25" i="6" s="1"/>
  <c r="HA21" i="6" s="1"/>
  <c r="HA23" i="6" s="1"/>
  <c r="GZ35" i="6"/>
  <c r="HG28" i="6"/>
  <c r="HG50" i="6" s="1"/>
  <c r="HF29" i="6"/>
  <c r="HC51" i="6" l="1"/>
  <c r="HD30" i="6"/>
  <c r="HA24" i="6"/>
  <c r="HA25" i="6" s="1"/>
  <c r="HB21" i="6" s="1"/>
  <c r="HB23" i="6" s="1"/>
  <c r="HA35" i="6"/>
  <c r="HG29" i="6"/>
  <c r="HH28" i="6"/>
  <c r="HH50" i="6" s="1"/>
  <c r="HD51" i="6" l="1"/>
  <c r="HE30" i="6"/>
  <c r="HB24" i="6"/>
  <c r="HB25" i="6" s="1"/>
  <c r="HC21" i="6" s="1"/>
  <c r="HC23" i="6" s="1"/>
  <c r="HB35" i="6"/>
  <c r="HH29" i="6"/>
  <c r="HI28" i="6"/>
  <c r="HI50" i="6" s="1"/>
  <c r="HE51" i="6" l="1"/>
  <c r="HF30" i="6"/>
  <c r="HC24" i="6"/>
  <c r="HC25" i="6" s="1"/>
  <c r="HD21" i="6" s="1"/>
  <c r="HD23" i="6" s="1"/>
  <c r="HC35" i="6"/>
  <c r="HJ28" i="6"/>
  <c r="HJ50" i="6" s="1"/>
  <c r="HI29" i="6"/>
  <c r="HF51" i="6" l="1"/>
  <c r="HG30" i="6"/>
  <c r="HD24" i="6"/>
  <c r="HD25" i="6" s="1"/>
  <c r="HE21" i="6" s="1"/>
  <c r="HE23" i="6" s="1"/>
  <c r="HD35" i="6"/>
  <c r="HK28" i="6"/>
  <c r="HK50" i="6" s="1"/>
  <c r="HJ29" i="6"/>
  <c r="HG51" i="6" l="1"/>
  <c r="HH30" i="6"/>
  <c r="HE24" i="6"/>
  <c r="HE25" i="6" s="1"/>
  <c r="HF21" i="6" s="1"/>
  <c r="HF23" i="6" s="1"/>
  <c r="HE35" i="6"/>
  <c r="HK29" i="6"/>
  <c r="HL28" i="6"/>
  <c r="HL50" i="6" s="1"/>
  <c r="HH51" i="6" l="1"/>
  <c r="HI30" i="6"/>
  <c r="HF24" i="6"/>
  <c r="HF25" i="6" s="1"/>
  <c r="HG21" i="6" s="1"/>
  <c r="HG23" i="6" s="1"/>
  <c r="HF35" i="6"/>
  <c r="HM28" i="6"/>
  <c r="HM50" i="6" s="1"/>
  <c r="HL29" i="6"/>
  <c r="HI51" i="6" l="1"/>
  <c r="HJ30" i="6"/>
  <c r="S22" i="11" s="1" a="1"/>
  <c r="S22" i="11" s="1"/>
  <c r="HG24" i="6"/>
  <c r="HG25" i="6" s="1"/>
  <c r="HH21" i="6" s="1"/>
  <c r="HH23" i="6" s="1"/>
  <c r="HG35" i="6"/>
  <c r="HN28" i="6"/>
  <c r="HN50" i="6" s="1"/>
  <c r="HM29" i="6"/>
  <c r="HJ51" i="6" l="1"/>
  <c r="HK30" i="6"/>
  <c r="HH24" i="6"/>
  <c r="HH25" i="6" s="1"/>
  <c r="HI21" i="6" s="1"/>
  <c r="HI23" i="6" s="1"/>
  <c r="HH35" i="6"/>
  <c r="HN29" i="6"/>
  <c r="HO28" i="6"/>
  <c r="HO50" i="6" s="1"/>
  <c r="HK51" i="6" l="1"/>
  <c r="HL30" i="6"/>
  <c r="HI24" i="6"/>
  <c r="HI25" i="6" s="1"/>
  <c r="HJ21" i="6" s="1"/>
  <c r="HJ23" i="6" s="1"/>
  <c r="HI35" i="6"/>
  <c r="HO29" i="6"/>
  <c r="HP28" i="6"/>
  <c r="HP50" i="6" s="1"/>
  <c r="HL51" i="6" l="1"/>
  <c r="HM30" i="6"/>
  <c r="HJ24" i="6"/>
  <c r="HJ25" i="6" s="1"/>
  <c r="HK21" i="6" s="1"/>
  <c r="HK23" i="6" s="1"/>
  <c r="HJ35" i="6"/>
  <c r="HP29" i="6"/>
  <c r="HQ28" i="6"/>
  <c r="HQ50" i="6" s="1"/>
  <c r="HM51" i="6" l="1"/>
  <c r="HN30" i="6"/>
  <c r="HK24" i="6"/>
  <c r="HK25" i="6" s="1"/>
  <c r="HL21" i="6" s="1"/>
  <c r="HL23" i="6" s="1"/>
  <c r="HK35" i="6"/>
  <c r="HQ29" i="6"/>
  <c r="HR28" i="6"/>
  <c r="HR50" i="6" s="1"/>
  <c r="HN51" i="6" l="1"/>
  <c r="HO30" i="6"/>
  <c r="HL24" i="6"/>
  <c r="HL25" i="6" s="1"/>
  <c r="HM21" i="6" s="1"/>
  <c r="HM23" i="6" s="1"/>
  <c r="HL35" i="6"/>
  <c r="HR29" i="6"/>
  <c r="HS28" i="6"/>
  <c r="HS50" i="6" s="1"/>
  <c r="HO51" i="6" l="1"/>
  <c r="HP30" i="6"/>
  <c r="HM24" i="6"/>
  <c r="HM25" i="6" s="1"/>
  <c r="HN21" i="6" s="1"/>
  <c r="HN23" i="6" s="1"/>
  <c r="HM35" i="6"/>
  <c r="HS29" i="6"/>
  <c r="HT28" i="6"/>
  <c r="HT50" i="6" s="1"/>
  <c r="HP51" i="6" l="1"/>
  <c r="HQ30" i="6"/>
  <c r="HN24" i="6"/>
  <c r="HN25" i="6" s="1"/>
  <c r="HO21" i="6" s="1"/>
  <c r="HO23" i="6" s="1"/>
  <c r="HN35" i="6"/>
  <c r="HT29" i="6"/>
  <c r="HU28" i="6"/>
  <c r="HU50" i="6" s="1"/>
  <c r="HQ51" i="6" l="1"/>
  <c r="HR30" i="6"/>
  <c r="HO24" i="6"/>
  <c r="HO25" i="6" s="1"/>
  <c r="HP21" i="6" s="1"/>
  <c r="HP23" i="6" s="1"/>
  <c r="HO35" i="6"/>
  <c r="HV28" i="6"/>
  <c r="HV50" i="6" s="1"/>
  <c r="HU29" i="6"/>
  <c r="HR51" i="6" l="1"/>
  <c r="HS30" i="6"/>
  <c r="HP24" i="6"/>
  <c r="HP25" i="6" s="1"/>
  <c r="HQ21" i="6" s="1"/>
  <c r="HQ23" i="6" s="1"/>
  <c r="HP35" i="6"/>
  <c r="HW28" i="6"/>
  <c r="HW50" i="6" s="1"/>
  <c r="HV29" i="6"/>
  <c r="HS51" i="6" l="1"/>
  <c r="HT30" i="6"/>
  <c r="HQ24" i="6"/>
  <c r="HQ25" i="6" s="1"/>
  <c r="HR21" i="6" s="1"/>
  <c r="HR23" i="6" s="1"/>
  <c r="HQ35" i="6"/>
  <c r="HW29" i="6"/>
  <c r="HX28" i="6"/>
  <c r="HX50" i="6" s="1"/>
  <c r="HT51" i="6" l="1"/>
  <c r="HU30" i="6"/>
  <c r="HR24" i="6"/>
  <c r="HR25" i="6" s="1"/>
  <c r="HS21" i="6" s="1"/>
  <c r="HS23" i="6" s="1"/>
  <c r="HR35" i="6"/>
  <c r="HX29" i="6"/>
  <c r="HY28" i="6"/>
  <c r="HY50" i="6" s="1"/>
  <c r="HU51" i="6" l="1"/>
  <c r="HV30" i="6"/>
  <c r="T22" i="11" s="1" a="1"/>
  <c r="T22" i="11" s="1"/>
  <c r="HS24" i="6"/>
  <c r="HS25" i="6" s="1"/>
  <c r="HT21" i="6" s="1"/>
  <c r="HT23" i="6" s="1"/>
  <c r="HS35" i="6"/>
  <c r="HZ28" i="6"/>
  <c r="HZ50" i="6" s="1"/>
  <c r="HY29" i="6"/>
  <c r="HV51" i="6" l="1"/>
  <c r="HW30" i="6"/>
  <c r="HT24" i="6"/>
  <c r="HT25" i="6" s="1"/>
  <c r="HU21" i="6" s="1"/>
  <c r="HU23" i="6" s="1"/>
  <c r="HT35" i="6"/>
  <c r="HZ29" i="6"/>
  <c r="IA28" i="6"/>
  <c r="IA50" i="6" s="1"/>
  <c r="HW51" i="6" l="1"/>
  <c r="HX30" i="6"/>
  <c r="HU24" i="6"/>
  <c r="HU25" i="6" s="1"/>
  <c r="HV21" i="6" s="1"/>
  <c r="HV23" i="6" s="1"/>
  <c r="HU35" i="6"/>
  <c r="IB28" i="6"/>
  <c r="IB50" i="6" s="1"/>
  <c r="IA29" i="6"/>
  <c r="HX51" i="6" l="1"/>
  <c r="HY30" i="6"/>
  <c r="HV24" i="6"/>
  <c r="HV25" i="6" s="1"/>
  <c r="HW21" i="6" s="1"/>
  <c r="HW23" i="6" s="1"/>
  <c r="HV35" i="6"/>
  <c r="IC28" i="6"/>
  <c r="IC50" i="6" s="1"/>
  <c r="IB29" i="6"/>
  <c r="HY51" i="6" l="1"/>
  <c r="HZ30" i="6"/>
  <c r="HW24" i="6"/>
  <c r="HW25" i="6" s="1"/>
  <c r="HX21" i="6" s="1"/>
  <c r="HX23" i="6" s="1"/>
  <c r="HW35" i="6"/>
  <c r="IC29" i="6"/>
  <c r="ID28" i="6"/>
  <c r="ID50" i="6" s="1"/>
  <c r="HZ51" i="6" l="1"/>
  <c r="IA30" i="6"/>
  <c r="HX24" i="6"/>
  <c r="HX25" i="6" s="1"/>
  <c r="HY21" i="6" s="1"/>
  <c r="HY23" i="6" s="1"/>
  <c r="HX35" i="6"/>
  <c r="IE28" i="6"/>
  <c r="IE50" i="6" s="1"/>
  <c r="ID29" i="6"/>
  <c r="IA51" i="6" l="1"/>
  <c r="IB30" i="6"/>
  <c r="HY24" i="6"/>
  <c r="HY25" i="6" s="1"/>
  <c r="HZ21" i="6" s="1"/>
  <c r="HZ23" i="6" s="1"/>
  <c r="HY35" i="6"/>
  <c r="IE29" i="6"/>
  <c r="IF28" i="6"/>
  <c r="IF50" i="6" s="1"/>
  <c r="IB51" i="6" l="1"/>
  <c r="IC30" i="6"/>
  <c r="HZ24" i="6"/>
  <c r="HZ25" i="6" s="1"/>
  <c r="IA21" i="6" s="1"/>
  <c r="IA23" i="6" s="1"/>
  <c r="HZ35" i="6"/>
  <c r="IF29" i="6"/>
  <c r="IG28" i="6"/>
  <c r="IG50" i="6" s="1"/>
  <c r="IC51" i="6" l="1"/>
  <c r="ID30" i="6"/>
  <c r="IA24" i="6"/>
  <c r="IA25" i="6" s="1"/>
  <c r="IB21" i="6" s="1"/>
  <c r="IB23" i="6" s="1"/>
  <c r="IA35" i="6"/>
  <c r="IH28" i="6"/>
  <c r="IH50" i="6" s="1"/>
  <c r="IG29" i="6"/>
  <c r="ID51" i="6" l="1"/>
  <c r="IE30" i="6"/>
  <c r="IB24" i="6"/>
  <c r="IB25" i="6" s="1"/>
  <c r="IC21" i="6" s="1"/>
  <c r="IC23" i="6" s="1"/>
  <c r="IB35" i="6"/>
  <c r="II28" i="6"/>
  <c r="II50" i="6" s="1"/>
  <c r="IH29" i="6"/>
  <c r="IE51" i="6" l="1"/>
  <c r="IF30" i="6"/>
  <c r="IC24" i="6"/>
  <c r="IC25" i="6" s="1"/>
  <c r="ID21" i="6" s="1"/>
  <c r="ID23" i="6" s="1"/>
  <c r="IC35" i="6"/>
  <c r="IJ28" i="6"/>
  <c r="IJ50" i="6" s="1"/>
  <c r="II29" i="6"/>
  <c r="IF51" i="6" l="1"/>
  <c r="IG30" i="6"/>
  <c r="ID24" i="6"/>
  <c r="ID25" i="6" s="1"/>
  <c r="IE21" i="6" s="1"/>
  <c r="IE23" i="6" s="1"/>
  <c r="ID35" i="6"/>
  <c r="IK28" i="6"/>
  <c r="IK50" i="6" s="1"/>
  <c r="IJ29" i="6"/>
  <c r="IG51" i="6" l="1"/>
  <c r="IH30" i="6"/>
  <c r="U22" i="11" s="1" a="1"/>
  <c r="U22" i="11" s="1"/>
  <c r="IE24" i="6"/>
  <c r="IE25" i="6" s="1"/>
  <c r="IF21" i="6" s="1"/>
  <c r="IF23" i="6" s="1"/>
  <c r="IE35" i="6"/>
  <c r="IL28" i="6"/>
  <c r="IL50" i="6" s="1"/>
  <c r="IK29" i="6"/>
  <c r="IH51" i="6" l="1"/>
  <c r="II30" i="6"/>
  <c r="IF24" i="6"/>
  <c r="IF25" i="6" s="1"/>
  <c r="IG21" i="6" s="1"/>
  <c r="IG23" i="6" s="1"/>
  <c r="IF35" i="6"/>
  <c r="IL29" i="6"/>
  <c r="IM28" i="6"/>
  <c r="IM50" i="6" s="1"/>
  <c r="II51" i="6" l="1"/>
  <c r="IJ30" i="6"/>
  <c r="IG24" i="6"/>
  <c r="IG25" i="6" s="1"/>
  <c r="IH21" i="6" s="1"/>
  <c r="IH23" i="6" s="1"/>
  <c r="IG35" i="6"/>
  <c r="IN28" i="6"/>
  <c r="IN50" i="6" s="1"/>
  <c r="IM29" i="6"/>
  <c r="IJ51" i="6" l="1"/>
  <c r="IK30" i="6"/>
  <c r="IH24" i="6"/>
  <c r="IH25" i="6" s="1"/>
  <c r="II21" i="6" s="1"/>
  <c r="II23" i="6" s="1"/>
  <c r="IH35" i="6"/>
  <c r="IO28" i="6"/>
  <c r="IO50" i="6" s="1"/>
  <c r="IN29" i="6"/>
  <c r="IK51" i="6" l="1"/>
  <c r="IL30" i="6"/>
  <c r="II24" i="6"/>
  <c r="II25" i="6" s="1"/>
  <c r="IJ21" i="6" s="1"/>
  <c r="IJ23" i="6" s="1"/>
  <c r="II35" i="6"/>
  <c r="IO29" i="6"/>
  <c r="IP28" i="6"/>
  <c r="IP50" i="6" s="1"/>
  <c r="IL51" i="6" l="1"/>
  <c r="IM30" i="6"/>
  <c r="IJ24" i="6"/>
  <c r="IJ25" i="6" s="1"/>
  <c r="IK21" i="6" s="1"/>
  <c r="IK23" i="6" s="1"/>
  <c r="IJ35" i="6"/>
  <c r="IP29" i="6"/>
  <c r="IQ28" i="6"/>
  <c r="IQ50" i="6" s="1"/>
  <c r="IM51" i="6" l="1"/>
  <c r="IN30" i="6"/>
  <c r="IK24" i="6"/>
  <c r="IK25" i="6" s="1"/>
  <c r="IL21" i="6" s="1"/>
  <c r="IL23" i="6" s="1"/>
  <c r="IK35" i="6"/>
  <c r="IQ29" i="6"/>
  <c r="IR28" i="6"/>
  <c r="IR50" i="6" s="1"/>
  <c r="IN51" i="6" l="1"/>
  <c r="IO30" i="6"/>
  <c r="IL24" i="6"/>
  <c r="IL25" i="6" s="1"/>
  <c r="IM21" i="6" s="1"/>
  <c r="IM23" i="6" s="1"/>
  <c r="IL35" i="6"/>
  <c r="IR29" i="6"/>
  <c r="IS28" i="6"/>
  <c r="IS50" i="6" s="1"/>
  <c r="IO51" i="6" l="1"/>
  <c r="IP30" i="6"/>
  <c r="IM24" i="6"/>
  <c r="IM25" i="6" s="1"/>
  <c r="IN21" i="6" s="1"/>
  <c r="IN23" i="6" s="1"/>
  <c r="IM35" i="6"/>
  <c r="IT28" i="6"/>
  <c r="IT50" i="6" s="1"/>
  <c r="IS29" i="6"/>
  <c r="IP51" i="6" l="1"/>
  <c r="IQ30" i="6"/>
  <c r="IN24" i="6"/>
  <c r="IN25" i="6" s="1"/>
  <c r="IO21" i="6" s="1"/>
  <c r="IO23" i="6" s="1"/>
  <c r="IN35" i="6"/>
  <c r="IT29" i="6"/>
  <c r="IU28" i="6"/>
  <c r="IU50" i="6" s="1"/>
  <c r="IQ51" i="6" l="1"/>
  <c r="IR30" i="6"/>
  <c r="IO24" i="6"/>
  <c r="IO25" i="6" s="1"/>
  <c r="IP21" i="6" s="1"/>
  <c r="IP23" i="6" s="1"/>
  <c r="IO35" i="6"/>
  <c r="IV28" i="6"/>
  <c r="IV50" i="6" s="1"/>
  <c r="IU29" i="6"/>
  <c r="IR51" i="6" l="1"/>
  <c r="IS30" i="6"/>
  <c r="IP24" i="6"/>
  <c r="IP25" i="6" s="1"/>
  <c r="IQ21" i="6" s="1"/>
  <c r="IQ23" i="6" s="1"/>
  <c r="IP35" i="6"/>
  <c r="IW28" i="6"/>
  <c r="IW50" i="6" s="1"/>
  <c r="IV29" i="6"/>
  <c r="IS51" i="6" l="1"/>
  <c r="IT30" i="6"/>
  <c r="V22" i="11" s="1" a="1"/>
  <c r="V22" i="11" s="1"/>
  <c r="IQ24" i="6"/>
  <c r="IQ25" i="6" s="1"/>
  <c r="IR21" i="6" s="1"/>
  <c r="IR23" i="6" s="1"/>
  <c r="IQ35" i="6"/>
  <c r="IW29" i="6"/>
  <c r="IX28" i="6"/>
  <c r="IX50" i="6" s="1"/>
  <c r="IT51" i="6" l="1"/>
  <c r="IU30" i="6"/>
  <c r="IR24" i="6"/>
  <c r="IR25" i="6" s="1"/>
  <c r="IS21" i="6" s="1"/>
  <c r="IS23" i="6" s="1"/>
  <c r="IR35" i="6"/>
  <c r="IY28" i="6"/>
  <c r="IY50" i="6" s="1"/>
  <c r="IX29" i="6"/>
  <c r="IU51" i="6" l="1"/>
  <c r="IV30" i="6"/>
  <c r="IS24" i="6"/>
  <c r="IS25" i="6" s="1"/>
  <c r="IT21" i="6" s="1"/>
  <c r="IT23" i="6" s="1"/>
  <c r="IS35" i="6"/>
  <c r="IY29" i="6"/>
  <c r="IZ28" i="6"/>
  <c r="IZ50" i="6" s="1"/>
  <c r="IV51" i="6" l="1"/>
  <c r="IW30" i="6"/>
  <c r="IT24" i="6"/>
  <c r="IT25" i="6" s="1"/>
  <c r="IU21" i="6" s="1"/>
  <c r="IU23" i="6" s="1"/>
  <c r="IT35" i="6"/>
  <c r="IZ29" i="6"/>
  <c r="JA28" i="6"/>
  <c r="JA50" i="6" s="1"/>
  <c r="IW51" i="6" l="1"/>
  <c r="IX30" i="6"/>
  <c r="IU24" i="6"/>
  <c r="IU25" i="6" s="1"/>
  <c r="IV21" i="6" s="1"/>
  <c r="IV23" i="6" s="1"/>
  <c r="IU35" i="6"/>
  <c r="JB28" i="6"/>
  <c r="JB50" i="6" s="1"/>
  <c r="JA29" i="6"/>
  <c r="IX51" i="6" l="1"/>
  <c r="IY30" i="6"/>
  <c r="IV24" i="6"/>
  <c r="IV25" i="6" s="1"/>
  <c r="IW21" i="6" s="1"/>
  <c r="IW23" i="6" s="1"/>
  <c r="IV35" i="6"/>
  <c r="JB29" i="6"/>
  <c r="JC28" i="6"/>
  <c r="JC50" i="6" s="1"/>
  <c r="IY51" i="6" l="1"/>
  <c r="IZ30" i="6"/>
  <c r="IW24" i="6"/>
  <c r="IW25" i="6" s="1"/>
  <c r="IX21" i="6" s="1"/>
  <c r="IX23" i="6" s="1"/>
  <c r="IW35" i="6"/>
  <c r="JD28" i="6"/>
  <c r="JD50" i="6" s="1"/>
  <c r="JC29" i="6"/>
  <c r="IZ51" i="6" l="1"/>
  <c r="JA30" i="6"/>
  <c r="IX24" i="6"/>
  <c r="IX25" i="6" s="1"/>
  <c r="IY21" i="6" s="1"/>
  <c r="IY23" i="6" s="1"/>
  <c r="IX35" i="6"/>
  <c r="JD29" i="6"/>
  <c r="JE28" i="6"/>
  <c r="JE50" i="6" s="1"/>
  <c r="JA51" i="6" l="1"/>
  <c r="JB30" i="6"/>
  <c r="IY24" i="6"/>
  <c r="IY25" i="6" s="1"/>
  <c r="IZ21" i="6" s="1"/>
  <c r="IZ23" i="6" s="1"/>
  <c r="IY35" i="6"/>
  <c r="JE29" i="6"/>
  <c r="JF28" i="6"/>
  <c r="JF50" i="6" s="1"/>
  <c r="JB51" i="6" l="1"/>
  <c r="JC30" i="6"/>
  <c r="IZ24" i="6"/>
  <c r="IZ25" i="6" s="1"/>
  <c r="JA21" i="6" s="1"/>
  <c r="JA23" i="6" s="1"/>
  <c r="IZ35" i="6"/>
  <c r="JF29" i="6"/>
  <c r="JG28" i="6"/>
  <c r="JG50" i="6" s="1"/>
  <c r="JC51" i="6" l="1"/>
  <c r="JD30" i="6"/>
  <c r="JA24" i="6"/>
  <c r="JA25" i="6" s="1"/>
  <c r="JB21" i="6" s="1"/>
  <c r="JB23" i="6" s="1"/>
  <c r="JA35" i="6"/>
  <c r="JH28" i="6"/>
  <c r="JH50" i="6" s="1"/>
  <c r="JG29" i="6"/>
  <c r="JD51" i="6" l="1"/>
  <c r="JE30" i="6"/>
  <c r="JB24" i="6"/>
  <c r="JB25" i="6" s="1"/>
  <c r="JC21" i="6" s="1"/>
  <c r="JC23" i="6" s="1"/>
  <c r="JB35" i="6"/>
  <c r="JI28" i="6"/>
  <c r="JI50" i="6" s="1"/>
  <c r="JH29" i="6"/>
  <c r="JE51" i="6" l="1"/>
  <c r="JF30" i="6"/>
  <c r="W22" i="11" s="1" a="1"/>
  <c r="W22" i="11" s="1"/>
  <c r="JC24" i="6"/>
  <c r="JC25" i="6" s="1"/>
  <c r="JD21" i="6" s="1"/>
  <c r="JD23" i="6" s="1"/>
  <c r="JC35" i="6"/>
  <c r="JJ28" i="6"/>
  <c r="JJ50" i="6" s="1"/>
  <c r="JI29" i="6"/>
  <c r="JF51" i="6" l="1"/>
  <c r="JG30" i="6"/>
  <c r="JD24" i="6"/>
  <c r="JD25" i="6" s="1"/>
  <c r="JE21" i="6" s="1"/>
  <c r="JE23" i="6" s="1"/>
  <c r="JD35" i="6"/>
  <c r="JK28" i="6"/>
  <c r="JK50" i="6" s="1"/>
  <c r="JJ29" i="6"/>
  <c r="JG51" i="6" l="1"/>
  <c r="JH30" i="6"/>
  <c r="JE24" i="6"/>
  <c r="JE25" i="6" s="1"/>
  <c r="JF21" i="6" s="1"/>
  <c r="JF23" i="6" s="1"/>
  <c r="JE35" i="6"/>
  <c r="JL28" i="6"/>
  <c r="JL50" i="6" s="1"/>
  <c r="JK29" i="6"/>
  <c r="JH51" i="6" l="1"/>
  <c r="JI30" i="6"/>
  <c r="JF24" i="6"/>
  <c r="JF25" i="6" s="1"/>
  <c r="JG21" i="6" s="1"/>
  <c r="JG23" i="6" s="1"/>
  <c r="JF35" i="6"/>
  <c r="JM28" i="6"/>
  <c r="JM50" i="6" s="1"/>
  <c r="JL29" i="6"/>
  <c r="JI51" i="6" l="1"/>
  <c r="JJ30" i="6"/>
  <c r="JG24" i="6"/>
  <c r="JG25" i="6" s="1"/>
  <c r="JH21" i="6" s="1"/>
  <c r="JH23" i="6" s="1"/>
  <c r="JG35" i="6"/>
  <c r="JN28" i="6"/>
  <c r="JN50" i="6" s="1"/>
  <c r="JM29" i="6"/>
  <c r="JJ51" i="6" l="1"/>
  <c r="JK30" i="6"/>
  <c r="JH24" i="6"/>
  <c r="JH25" i="6" s="1"/>
  <c r="JI21" i="6" s="1"/>
  <c r="JI23" i="6" s="1"/>
  <c r="JH35" i="6"/>
  <c r="JN29" i="6"/>
  <c r="JO28" i="6"/>
  <c r="JO50" i="6" s="1"/>
  <c r="JK51" i="6" l="1"/>
  <c r="JL30" i="6"/>
  <c r="JI24" i="6"/>
  <c r="JI25" i="6" s="1"/>
  <c r="JJ21" i="6" s="1"/>
  <c r="JJ23" i="6" s="1"/>
  <c r="JI35" i="6"/>
  <c r="JO29" i="6"/>
  <c r="JP28" i="6"/>
  <c r="JP50" i="6" s="1"/>
  <c r="JL51" i="6" l="1"/>
  <c r="JM30" i="6"/>
  <c r="JJ24" i="6"/>
  <c r="JJ25" i="6" s="1"/>
  <c r="JK21" i="6" s="1"/>
  <c r="JK23" i="6" s="1"/>
  <c r="JJ35" i="6"/>
  <c r="JQ28" i="6"/>
  <c r="JQ50" i="6" s="1"/>
  <c r="JP29" i="6"/>
  <c r="JM51" i="6" l="1"/>
  <c r="JN30" i="6"/>
  <c r="JK24" i="6"/>
  <c r="JK25" i="6" s="1"/>
  <c r="JL21" i="6" s="1"/>
  <c r="JL23" i="6" s="1"/>
  <c r="JK35" i="6"/>
  <c r="JR28" i="6"/>
  <c r="JR50" i="6" s="1"/>
  <c r="JQ29" i="6"/>
  <c r="JN51" i="6" l="1"/>
  <c r="JO30" i="6"/>
  <c r="JL24" i="6"/>
  <c r="JL25" i="6" s="1"/>
  <c r="JM21" i="6" s="1"/>
  <c r="JM23" i="6" s="1"/>
  <c r="JL35" i="6"/>
  <c r="JR29" i="6"/>
  <c r="JS28" i="6"/>
  <c r="JS50" i="6" s="1"/>
  <c r="JO51" i="6" l="1"/>
  <c r="JP30" i="6"/>
  <c r="JM24" i="6"/>
  <c r="JM25" i="6" s="1"/>
  <c r="JN21" i="6" s="1"/>
  <c r="JN23" i="6" s="1"/>
  <c r="JM35" i="6"/>
  <c r="JS29" i="6"/>
  <c r="JT28" i="6"/>
  <c r="JT50" i="6" s="1"/>
  <c r="JP51" i="6" l="1"/>
  <c r="JQ30" i="6"/>
  <c r="JN24" i="6"/>
  <c r="JN25" i="6" s="1"/>
  <c r="JO21" i="6" s="1"/>
  <c r="JO23" i="6" s="1"/>
  <c r="JN35" i="6"/>
  <c r="JT29" i="6"/>
  <c r="JU28" i="6"/>
  <c r="JU50" i="6" s="1"/>
  <c r="JQ51" i="6" l="1"/>
  <c r="JR30" i="6"/>
  <c r="X22" i="11" s="1" a="1"/>
  <c r="X22" i="11" s="1"/>
  <c r="JO24" i="6"/>
  <c r="JO25" i="6" s="1"/>
  <c r="JP21" i="6" s="1"/>
  <c r="JP23" i="6" s="1"/>
  <c r="JO35" i="6"/>
  <c r="JU29" i="6"/>
  <c r="JV28" i="6"/>
  <c r="JV50" i="6" s="1"/>
  <c r="JR51" i="6" l="1"/>
  <c r="JS30" i="6"/>
  <c r="JP24" i="6"/>
  <c r="JP25" i="6" s="1"/>
  <c r="JQ21" i="6" s="1"/>
  <c r="JQ23" i="6" s="1"/>
  <c r="JP35" i="6"/>
  <c r="JV29" i="6"/>
  <c r="JW28" i="6"/>
  <c r="JW50" i="6" s="1"/>
  <c r="JS51" i="6" l="1"/>
  <c r="JT30" i="6"/>
  <c r="JQ24" i="6"/>
  <c r="JQ25" i="6" s="1"/>
  <c r="JR21" i="6" s="1"/>
  <c r="JR23" i="6" s="1"/>
  <c r="JQ35" i="6"/>
  <c r="JW29" i="6"/>
  <c r="JX28" i="6"/>
  <c r="JX50" i="6" s="1"/>
  <c r="JT51" i="6" l="1"/>
  <c r="JU30" i="6"/>
  <c r="JR24" i="6"/>
  <c r="JR25" i="6" s="1"/>
  <c r="JS21" i="6" s="1"/>
  <c r="JS23" i="6" s="1"/>
  <c r="JR35" i="6"/>
  <c r="JX29" i="6"/>
  <c r="JY28" i="6"/>
  <c r="JY50" i="6" s="1"/>
  <c r="JU51" i="6" l="1"/>
  <c r="JV30" i="6"/>
  <c r="JS24" i="6"/>
  <c r="JS25" i="6" s="1"/>
  <c r="JT21" i="6" s="1"/>
  <c r="JT23" i="6" s="1"/>
  <c r="JS35" i="6"/>
  <c r="JZ28" i="6"/>
  <c r="JZ50" i="6" s="1"/>
  <c r="JY29" i="6"/>
  <c r="JV51" i="6" l="1"/>
  <c r="JW30" i="6"/>
  <c r="JT24" i="6"/>
  <c r="JT25" i="6" s="1"/>
  <c r="JU21" i="6" s="1"/>
  <c r="JU23" i="6" s="1"/>
  <c r="JT35" i="6"/>
  <c r="JZ29" i="6"/>
  <c r="KA28" i="6"/>
  <c r="KA50" i="6" s="1"/>
  <c r="JW51" i="6" l="1"/>
  <c r="JX30" i="6"/>
  <c r="JU24" i="6"/>
  <c r="JU25" i="6" s="1"/>
  <c r="JV21" i="6" s="1"/>
  <c r="JV23" i="6" s="1"/>
  <c r="JU35" i="6"/>
  <c r="KB28" i="6"/>
  <c r="KB50" i="6" s="1"/>
  <c r="KA29" i="6"/>
  <c r="JX51" i="6" l="1"/>
  <c r="JY30" i="6"/>
  <c r="JV24" i="6"/>
  <c r="JV25" i="6" s="1"/>
  <c r="JW21" i="6" s="1"/>
  <c r="JW23" i="6" s="1"/>
  <c r="JV35" i="6"/>
  <c r="KB29" i="6"/>
  <c r="KC28" i="6"/>
  <c r="KC50" i="6" s="1"/>
  <c r="JY51" i="6" l="1"/>
  <c r="JZ30" i="6"/>
  <c r="JW24" i="6"/>
  <c r="JW25" i="6" s="1"/>
  <c r="JX21" i="6" s="1"/>
  <c r="JX23" i="6" s="1"/>
  <c r="JW35" i="6"/>
  <c r="KD28" i="6"/>
  <c r="KD50" i="6" s="1"/>
  <c r="KC29" i="6"/>
  <c r="JZ51" i="6" l="1"/>
  <c r="KA30" i="6"/>
  <c r="JX24" i="6"/>
  <c r="JX25" i="6" s="1"/>
  <c r="JY21" i="6" s="1"/>
  <c r="JY23" i="6" s="1"/>
  <c r="JX35" i="6"/>
  <c r="KD29" i="6"/>
  <c r="KE28" i="6"/>
  <c r="KE50" i="6" s="1"/>
  <c r="KA51" i="6" l="1"/>
  <c r="KB30" i="6"/>
  <c r="JY24" i="6"/>
  <c r="JY25" i="6" s="1"/>
  <c r="JZ21" i="6" s="1"/>
  <c r="JZ23" i="6" s="1"/>
  <c r="JY35" i="6"/>
  <c r="KE29" i="6"/>
  <c r="KF28" i="6"/>
  <c r="KF50" i="6" s="1"/>
  <c r="KB51" i="6" l="1"/>
  <c r="KC30" i="6"/>
  <c r="JZ24" i="6"/>
  <c r="JZ25" i="6" s="1"/>
  <c r="KA21" i="6" s="1"/>
  <c r="KA23" i="6" s="1"/>
  <c r="JZ35" i="6"/>
  <c r="KG28" i="6"/>
  <c r="KG50" i="6" s="1"/>
  <c r="KF29" i="6"/>
  <c r="KC51" i="6" l="1"/>
  <c r="KD30" i="6"/>
  <c r="Y22" i="11" s="1" a="1"/>
  <c r="Y22" i="11" s="1"/>
  <c r="KA24" i="6"/>
  <c r="KA25" i="6" s="1"/>
  <c r="KB21" i="6" s="1"/>
  <c r="KB23" i="6" s="1"/>
  <c r="KA35" i="6"/>
  <c r="KH28" i="6"/>
  <c r="KH50" i="6" s="1"/>
  <c r="KG29" i="6"/>
  <c r="KD51" i="6" l="1"/>
  <c r="KE30" i="6"/>
  <c r="KB24" i="6"/>
  <c r="KB25" i="6" s="1"/>
  <c r="KC21" i="6" s="1"/>
  <c r="KC23" i="6" s="1"/>
  <c r="KB35" i="6"/>
  <c r="KH29" i="6"/>
  <c r="KI28" i="6"/>
  <c r="KI50" i="6" s="1"/>
  <c r="KE51" i="6" l="1"/>
  <c r="KF30" i="6"/>
  <c r="KC24" i="6"/>
  <c r="KC25" i="6" s="1"/>
  <c r="KD21" i="6" s="1"/>
  <c r="KD23" i="6" s="1"/>
  <c r="KC35" i="6"/>
  <c r="KI29" i="6"/>
  <c r="KJ28" i="6"/>
  <c r="KJ50" i="6" s="1"/>
  <c r="KF51" i="6" l="1"/>
  <c r="KG30" i="6"/>
  <c r="KD24" i="6"/>
  <c r="KD25" i="6" s="1"/>
  <c r="KE21" i="6" s="1"/>
  <c r="KE23" i="6" s="1"/>
  <c r="KD35" i="6"/>
  <c r="KJ29" i="6"/>
  <c r="KK28" i="6"/>
  <c r="KK50" i="6" s="1"/>
  <c r="KG51" i="6" l="1"/>
  <c r="KH30" i="6"/>
  <c r="KE24" i="6"/>
  <c r="KE25" i="6" s="1"/>
  <c r="KF21" i="6" s="1"/>
  <c r="KF23" i="6" s="1"/>
  <c r="KE35" i="6"/>
  <c r="KK29" i="6"/>
  <c r="KL28" i="6"/>
  <c r="KL50" i="6" s="1"/>
  <c r="KH51" i="6" l="1"/>
  <c r="KI30" i="6"/>
  <c r="KF24" i="6"/>
  <c r="KF25" i="6" s="1"/>
  <c r="KG21" i="6" s="1"/>
  <c r="KG23" i="6" s="1"/>
  <c r="KF35" i="6"/>
  <c r="KL29" i="6"/>
  <c r="KM28" i="6"/>
  <c r="KM50" i="6" s="1"/>
  <c r="KI51" i="6" l="1"/>
  <c r="KJ30" i="6"/>
  <c r="KG24" i="6"/>
  <c r="KG25" i="6" s="1"/>
  <c r="KH21" i="6" s="1"/>
  <c r="KH23" i="6" s="1"/>
  <c r="KG35" i="6"/>
  <c r="KM29" i="6"/>
  <c r="KN28" i="6"/>
  <c r="KN50" i="6" s="1"/>
  <c r="KJ51" i="6" l="1"/>
  <c r="KK30" i="6"/>
  <c r="KH24" i="6"/>
  <c r="KH25" i="6" s="1"/>
  <c r="KI21" i="6" s="1"/>
  <c r="KI23" i="6" s="1"/>
  <c r="KH35" i="6"/>
  <c r="KN29" i="6"/>
  <c r="KO28" i="6"/>
  <c r="KO50" i="6" s="1"/>
  <c r="KK51" i="6" l="1"/>
  <c r="KL30" i="6"/>
  <c r="KI24" i="6"/>
  <c r="KI25" i="6" s="1"/>
  <c r="KJ21" i="6" s="1"/>
  <c r="KJ23" i="6" s="1"/>
  <c r="KI35" i="6"/>
  <c r="KO29" i="6"/>
  <c r="KP28" i="6"/>
  <c r="KP50" i="6" s="1"/>
  <c r="KL51" i="6" l="1"/>
  <c r="KM30" i="6"/>
  <c r="KJ24" i="6"/>
  <c r="KJ25" i="6" s="1"/>
  <c r="KK21" i="6" s="1"/>
  <c r="KK23" i="6" s="1"/>
  <c r="KJ35" i="6"/>
  <c r="KP29" i="6"/>
  <c r="KQ28" i="6"/>
  <c r="KQ50" i="6" s="1"/>
  <c r="KM51" i="6" l="1"/>
  <c r="KN30" i="6"/>
  <c r="KK24" i="6"/>
  <c r="KK25" i="6" s="1"/>
  <c r="KL21" i="6" s="1"/>
  <c r="KL23" i="6" s="1"/>
  <c r="KK35" i="6"/>
  <c r="KR28" i="6"/>
  <c r="KR50" i="6" s="1"/>
  <c r="KQ29" i="6"/>
  <c r="KN51" i="6" l="1"/>
  <c r="KO30" i="6"/>
  <c r="KL24" i="6"/>
  <c r="KL25" i="6" s="1"/>
  <c r="KM21" i="6" s="1"/>
  <c r="KM23" i="6" s="1"/>
  <c r="KL35" i="6"/>
  <c r="KR29" i="6"/>
  <c r="KS28" i="6"/>
  <c r="KS50" i="6" s="1"/>
  <c r="KO51" i="6" l="1"/>
  <c r="KP30" i="6"/>
  <c r="Z22" i="11" s="1" a="1"/>
  <c r="Z22" i="11" s="1"/>
  <c r="KM24" i="6"/>
  <c r="KM25" i="6" s="1"/>
  <c r="KN21" i="6" s="1"/>
  <c r="KN23" i="6" s="1"/>
  <c r="KM35" i="6"/>
  <c r="KT28" i="6"/>
  <c r="KT50" i="6" s="1"/>
  <c r="KS29" i="6"/>
  <c r="KP51" i="6" l="1"/>
  <c r="KQ30" i="6"/>
  <c r="KN24" i="6"/>
  <c r="KN25" i="6" s="1"/>
  <c r="KO21" i="6" s="1"/>
  <c r="KO23" i="6" s="1"/>
  <c r="KN35" i="6"/>
  <c r="KT29" i="6"/>
  <c r="KU28" i="6"/>
  <c r="KU50" i="6" s="1"/>
  <c r="KQ51" i="6" l="1"/>
  <c r="KR30" i="6"/>
  <c r="KO24" i="6"/>
  <c r="KO25" i="6" s="1"/>
  <c r="KP21" i="6" s="1"/>
  <c r="KP23" i="6" s="1"/>
  <c r="KO35" i="6"/>
  <c r="KV28" i="6"/>
  <c r="KV50" i="6" s="1"/>
  <c r="KU29" i="6"/>
  <c r="KR51" i="6" l="1"/>
  <c r="KS30" i="6"/>
  <c r="KP24" i="6"/>
  <c r="KP25" i="6" s="1"/>
  <c r="KQ21" i="6" s="1"/>
  <c r="KQ23" i="6" s="1"/>
  <c r="KP35" i="6"/>
  <c r="KV29" i="6"/>
  <c r="KW28" i="6"/>
  <c r="KW50" i="6" s="1"/>
  <c r="KS51" i="6" l="1"/>
  <c r="KT30" i="6"/>
  <c r="KQ24" i="6"/>
  <c r="KQ25" i="6" s="1"/>
  <c r="KR21" i="6" s="1"/>
  <c r="KR23" i="6" s="1"/>
  <c r="KQ35" i="6"/>
  <c r="KW29" i="6"/>
  <c r="KX28" i="6"/>
  <c r="KX50" i="6" s="1"/>
  <c r="KT51" i="6" l="1"/>
  <c r="KU30" i="6"/>
  <c r="KR24" i="6"/>
  <c r="KR25" i="6" s="1"/>
  <c r="KS21" i="6" s="1"/>
  <c r="KS23" i="6" s="1"/>
  <c r="KR35" i="6"/>
  <c r="KX29" i="6"/>
  <c r="KY28" i="6"/>
  <c r="KY50" i="6" s="1"/>
  <c r="KU51" i="6" l="1"/>
  <c r="KV30" i="6"/>
  <c r="KS24" i="6"/>
  <c r="KS25" i="6" s="1"/>
  <c r="KT21" i="6" s="1"/>
  <c r="KT23" i="6" s="1"/>
  <c r="KS35" i="6"/>
  <c r="KZ28" i="6"/>
  <c r="KZ50" i="6" s="1"/>
  <c r="KY29" i="6"/>
  <c r="KV51" i="6" l="1"/>
  <c r="KW30" i="6"/>
  <c r="KT24" i="6"/>
  <c r="KT25" i="6" s="1"/>
  <c r="KU21" i="6" s="1"/>
  <c r="KU23" i="6" s="1"/>
  <c r="KT35" i="6"/>
  <c r="KZ29" i="6"/>
  <c r="LA28" i="6"/>
  <c r="LA50" i="6" s="1"/>
  <c r="KW51" i="6" l="1"/>
  <c r="KX30" i="6"/>
  <c r="KU24" i="6"/>
  <c r="KU25" i="6" s="1"/>
  <c r="KV21" i="6" s="1"/>
  <c r="KV23" i="6" s="1"/>
  <c r="KU35" i="6"/>
  <c r="LA29" i="6"/>
  <c r="LB28" i="6"/>
  <c r="LB50" i="6" s="1"/>
  <c r="KX51" i="6" l="1"/>
  <c r="KY30" i="6"/>
  <c r="KV24" i="6"/>
  <c r="KV25" i="6" s="1"/>
  <c r="KW21" i="6" s="1"/>
  <c r="KW23" i="6" s="1"/>
  <c r="KV35" i="6"/>
  <c r="LC28" i="6"/>
  <c r="LC50" i="6" s="1"/>
  <c r="LB29" i="6"/>
  <c r="KY51" i="6" l="1"/>
  <c r="KZ30" i="6"/>
  <c r="KW24" i="6"/>
  <c r="KW25" i="6" s="1"/>
  <c r="KX21" i="6" s="1"/>
  <c r="KX23" i="6" s="1"/>
  <c r="KW35" i="6"/>
  <c r="LC29" i="6"/>
  <c r="LD28" i="6"/>
  <c r="LD50" i="6" s="1"/>
  <c r="KZ51" i="6" l="1"/>
  <c r="LA30" i="6"/>
  <c r="KX24" i="6"/>
  <c r="KX25" i="6" s="1"/>
  <c r="KY21" i="6" s="1"/>
  <c r="KY23" i="6" s="1"/>
  <c r="KX35" i="6"/>
  <c r="LD29" i="6"/>
  <c r="LE28" i="6"/>
  <c r="LE50" i="6" s="1"/>
  <c r="LA51" i="6" l="1"/>
  <c r="LB30" i="6"/>
  <c r="AA22" i="11" s="1" a="1"/>
  <c r="AA22" i="11" s="1"/>
  <c r="KY24" i="6"/>
  <c r="KY25" i="6" s="1"/>
  <c r="KZ21" i="6" s="1"/>
  <c r="KZ23" i="6" s="1"/>
  <c r="KY35" i="6"/>
  <c r="LF28" i="6"/>
  <c r="LF50" i="6" s="1"/>
  <c r="LE29" i="6"/>
  <c r="LB51" i="6" l="1"/>
  <c r="LC30" i="6"/>
  <c r="KZ24" i="6"/>
  <c r="KZ25" i="6" s="1"/>
  <c r="LA21" i="6" s="1"/>
  <c r="LA23" i="6" s="1"/>
  <c r="KZ35" i="6"/>
  <c r="LF29" i="6"/>
  <c r="LG28" i="6"/>
  <c r="LG50" i="6" s="1"/>
  <c r="LC51" i="6" l="1"/>
  <c r="LD30" i="6"/>
  <c r="LA24" i="6"/>
  <c r="LA25" i="6" s="1"/>
  <c r="LB21" i="6" s="1"/>
  <c r="LB23" i="6" s="1"/>
  <c r="LA35" i="6"/>
  <c r="LG29" i="6"/>
  <c r="LH28" i="6"/>
  <c r="LH50" i="6" s="1"/>
  <c r="LD51" i="6" l="1"/>
  <c r="LE30" i="6"/>
  <c r="LB24" i="6"/>
  <c r="LB25" i="6" s="1"/>
  <c r="LC21" i="6" s="1"/>
  <c r="LC23" i="6" s="1"/>
  <c r="LB35" i="6"/>
  <c r="LH29" i="6"/>
  <c r="LI28" i="6"/>
  <c r="LI50" i="6" s="1"/>
  <c r="LE51" i="6" l="1"/>
  <c r="LF30" i="6"/>
  <c r="LC24" i="6"/>
  <c r="LC25" i="6" s="1"/>
  <c r="LD21" i="6" s="1"/>
  <c r="LD23" i="6" s="1"/>
  <c r="LC35" i="6"/>
  <c r="LJ28" i="6"/>
  <c r="LJ50" i="6" s="1"/>
  <c r="LI29" i="6"/>
  <c r="LF51" i="6" l="1"/>
  <c r="LG30" i="6"/>
  <c r="LD24" i="6"/>
  <c r="LD25" i="6" s="1"/>
  <c r="LE21" i="6" s="1"/>
  <c r="LE23" i="6" s="1"/>
  <c r="LD35" i="6"/>
  <c r="LK28" i="6"/>
  <c r="LK50" i="6" s="1"/>
  <c r="LJ29" i="6"/>
  <c r="LG51" i="6" l="1"/>
  <c r="LH30" i="6"/>
  <c r="LE24" i="6"/>
  <c r="LE25" i="6" s="1"/>
  <c r="LF21" i="6" s="1"/>
  <c r="LF23" i="6" s="1"/>
  <c r="LE35" i="6"/>
  <c r="LK29" i="6"/>
  <c r="LL28" i="6"/>
  <c r="LL50" i="6" s="1"/>
  <c r="LH51" i="6" l="1"/>
  <c r="LI30" i="6"/>
  <c r="LF24" i="6"/>
  <c r="LF25" i="6" s="1"/>
  <c r="LG21" i="6" s="1"/>
  <c r="LG23" i="6" s="1"/>
  <c r="LF35" i="6"/>
  <c r="LM28" i="6"/>
  <c r="LM50" i="6" s="1"/>
  <c r="LL29" i="6"/>
  <c r="LI51" i="6" l="1"/>
  <c r="LJ30" i="6"/>
  <c r="LG24" i="6"/>
  <c r="LG25" i="6" s="1"/>
  <c r="LH21" i="6" s="1"/>
  <c r="LH23" i="6" s="1"/>
  <c r="LG35" i="6"/>
  <c r="LN28" i="6"/>
  <c r="LN50" i="6" s="1"/>
  <c r="LM29" i="6"/>
  <c r="LJ51" i="6" l="1"/>
  <c r="LK30" i="6"/>
  <c r="LH24" i="6"/>
  <c r="LH25" i="6" s="1"/>
  <c r="LI21" i="6" s="1"/>
  <c r="LI23" i="6" s="1"/>
  <c r="LH35" i="6"/>
  <c r="LN29" i="6"/>
  <c r="LO28" i="6"/>
  <c r="LO50" i="6" s="1"/>
  <c r="LK51" i="6" l="1"/>
  <c r="LL30" i="6"/>
  <c r="LI24" i="6"/>
  <c r="LI25" i="6" s="1"/>
  <c r="LJ21" i="6" s="1"/>
  <c r="LJ23" i="6" s="1"/>
  <c r="LI35" i="6"/>
  <c r="LP28" i="6"/>
  <c r="LP50" i="6" s="1"/>
  <c r="LO29" i="6"/>
  <c r="LL51" i="6" l="1"/>
  <c r="LM30" i="6"/>
  <c r="LJ24" i="6"/>
  <c r="LJ25" i="6" s="1"/>
  <c r="LK21" i="6" s="1"/>
  <c r="LK23" i="6" s="1"/>
  <c r="LJ35" i="6"/>
  <c r="LP29" i="6"/>
  <c r="LQ28" i="6"/>
  <c r="LQ50" i="6" s="1"/>
  <c r="LM51" i="6" l="1"/>
  <c r="LN30" i="6"/>
  <c r="AB22" i="11" s="1" a="1"/>
  <c r="AB22" i="11" s="1"/>
  <c r="LK24" i="6"/>
  <c r="LK25" i="6" s="1"/>
  <c r="LL21" i="6" s="1"/>
  <c r="LL23" i="6" s="1"/>
  <c r="LK35" i="6"/>
  <c r="LQ29" i="6"/>
  <c r="LR28" i="6"/>
  <c r="LR50" i="6" s="1"/>
  <c r="LN51" i="6" l="1"/>
  <c r="LO30" i="6"/>
  <c r="LL24" i="6"/>
  <c r="LL25" i="6" s="1"/>
  <c r="LM21" i="6" s="1"/>
  <c r="LM23" i="6" s="1"/>
  <c r="LL35" i="6"/>
  <c r="LR29" i="6"/>
  <c r="LS28" i="6"/>
  <c r="LS50" i="6" s="1"/>
  <c r="LO51" i="6" l="1"/>
  <c r="LP30" i="6"/>
  <c r="LM24" i="6"/>
  <c r="LM25" i="6" s="1"/>
  <c r="LN21" i="6" s="1"/>
  <c r="LN23" i="6" s="1"/>
  <c r="LM35" i="6"/>
  <c r="LS29" i="6"/>
  <c r="LT28" i="6"/>
  <c r="LT50" i="6" s="1"/>
  <c r="LP51" i="6" l="1"/>
  <c r="LQ30" i="6"/>
  <c r="LN24" i="6"/>
  <c r="LN25" i="6" s="1"/>
  <c r="LO21" i="6" s="1"/>
  <c r="LO23" i="6" s="1"/>
  <c r="LN35" i="6"/>
  <c r="LU28" i="6"/>
  <c r="LU50" i="6" s="1"/>
  <c r="LT29" i="6"/>
  <c r="LQ51" i="6" l="1"/>
  <c r="LR30" i="6"/>
  <c r="LO24" i="6"/>
  <c r="LO25" i="6" s="1"/>
  <c r="LP21" i="6" s="1"/>
  <c r="LP23" i="6" s="1"/>
  <c r="LO35" i="6"/>
  <c r="LU29" i="6"/>
  <c r="LV28" i="6"/>
  <c r="LV50" i="6" s="1"/>
  <c r="LR51" i="6" l="1"/>
  <c r="LS30" i="6"/>
  <c r="LP24" i="6"/>
  <c r="LP25" i="6" s="1"/>
  <c r="LQ21" i="6" s="1"/>
  <c r="LQ23" i="6" s="1"/>
  <c r="LP35" i="6"/>
  <c r="LV29" i="6"/>
  <c r="LW28" i="6"/>
  <c r="LW50" i="6" s="1"/>
  <c r="LS51" i="6" l="1"/>
  <c r="LT30" i="6"/>
  <c r="LQ24" i="6"/>
  <c r="LQ25" i="6" s="1"/>
  <c r="LR21" i="6" s="1"/>
  <c r="LR23" i="6" s="1"/>
  <c r="LQ35" i="6"/>
  <c r="LW29" i="6"/>
  <c r="LX28" i="6"/>
  <c r="LX50" i="6" s="1"/>
  <c r="LT51" i="6" l="1"/>
  <c r="LU30" i="6"/>
  <c r="LR24" i="6"/>
  <c r="LR25" i="6" s="1"/>
  <c r="LS21" i="6" s="1"/>
  <c r="LS23" i="6" s="1"/>
  <c r="LR35" i="6"/>
  <c r="LY28" i="6"/>
  <c r="LY50" i="6" s="1"/>
  <c r="LX29" i="6"/>
  <c r="LU51" i="6" l="1"/>
  <c r="LV30" i="6"/>
  <c r="LS24" i="6"/>
  <c r="LS25" i="6" s="1"/>
  <c r="LT21" i="6" s="1"/>
  <c r="LT23" i="6" s="1"/>
  <c r="LS35" i="6"/>
  <c r="LZ28" i="6"/>
  <c r="LZ50" i="6" s="1"/>
  <c r="LY29" i="6"/>
  <c r="LV51" i="6" l="1"/>
  <c r="LW30" i="6"/>
  <c r="LT24" i="6"/>
  <c r="LT25" i="6" s="1"/>
  <c r="LU21" i="6" s="1"/>
  <c r="LU23" i="6" s="1"/>
  <c r="LT35" i="6"/>
  <c r="LZ29" i="6"/>
  <c r="MA28" i="6"/>
  <c r="MA50" i="6" s="1"/>
  <c r="LW51" i="6" l="1"/>
  <c r="LX30" i="6"/>
  <c r="LU24" i="6"/>
  <c r="LU25" i="6" s="1"/>
  <c r="LV21" i="6" s="1"/>
  <c r="LV23" i="6" s="1"/>
  <c r="LU35" i="6"/>
  <c r="MA29" i="6"/>
  <c r="MB28" i="6"/>
  <c r="MB50" i="6" s="1"/>
  <c r="LX51" i="6" l="1"/>
  <c r="LY30" i="6"/>
  <c r="LV24" i="6"/>
  <c r="LV25" i="6" s="1"/>
  <c r="LW21" i="6" s="1"/>
  <c r="LW23" i="6" s="1"/>
  <c r="LV35" i="6"/>
  <c r="MB29" i="6"/>
  <c r="MC28" i="6"/>
  <c r="MC50" i="6" s="1"/>
  <c r="LY51" i="6" l="1"/>
  <c r="LZ30" i="6"/>
  <c r="AC22" i="11" s="1" a="1"/>
  <c r="AC22" i="11" s="1"/>
  <c r="LW24" i="6"/>
  <c r="LW25" i="6" s="1"/>
  <c r="LX21" i="6" s="1"/>
  <c r="LX23" i="6" s="1"/>
  <c r="LW35" i="6"/>
  <c r="MD28" i="6"/>
  <c r="MD50" i="6" s="1"/>
  <c r="MC29" i="6"/>
  <c r="LZ51" i="6" l="1"/>
  <c r="MA30" i="6"/>
  <c r="LX24" i="6"/>
  <c r="LX25" i="6" s="1"/>
  <c r="LY21" i="6" s="1"/>
  <c r="LY23" i="6" s="1"/>
  <c r="LX35" i="6"/>
  <c r="MD29" i="6"/>
  <c r="ME28" i="6"/>
  <c r="ME50" i="6" s="1"/>
  <c r="MA51" i="6" l="1"/>
  <c r="MB30" i="6"/>
  <c r="LY24" i="6"/>
  <c r="LY25" i="6" s="1"/>
  <c r="LZ21" i="6" s="1"/>
  <c r="LZ23" i="6" s="1"/>
  <c r="LY35" i="6"/>
  <c r="ME29" i="6"/>
  <c r="MF28" i="6"/>
  <c r="MF50" i="6" s="1"/>
  <c r="MB51" i="6" l="1"/>
  <c r="MC30" i="6"/>
  <c r="LZ24" i="6"/>
  <c r="LZ25" i="6" s="1"/>
  <c r="MA21" i="6" s="1"/>
  <c r="MA23" i="6" s="1"/>
  <c r="LZ35" i="6"/>
  <c r="MF29" i="6"/>
  <c r="MG28" i="6"/>
  <c r="MG50" i="6" s="1"/>
  <c r="MC51" i="6" l="1"/>
  <c r="MD30" i="6"/>
  <c r="MA24" i="6"/>
  <c r="MA25" i="6" s="1"/>
  <c r="MB21" i="6" s="1"/>
  <c r="MB23" i="6" s="1"/>
  <c r="MA35" i="6"/>
  <c r="MH28" i="6"/>
  <c r="MH50" i="6" s="1"/>
  <c r="MG29" i="6"/>
  <c r="MD51" i="6" l="1"/>
  <c r="ME30" i="6"/>
  <c r="MB24" i="6"/>
  <c r="MB25" i="6" s="1"/>
  <c r="MC21" i="6" s="1"/>
  <c r="MC23" i="6" s="1"/>
  <c r="MB35" i="6"/>
  <c r="MH29" i="6"/>
  <c r="MI28" i="6"/>
  <c r="MI50" i="6" s="1"/>
  <c r="ME51" i="6" l="1"/>
  <c r="MF30" i="6"/>
  <c r="MC24" i="6"/>
  <c r="MC25" i="6" s="1"/>
  <c r="MD21" i="6" s="1"/>
  <c r="MD23" i="6" s="1"/>
  <c r="MC35" i="6"/>
  <c r="MJ28" i="6"/>
  <c r="MJ50" i="6" s="1"/>
  <c r="MI29" i="6"/>
  <c r="MF51" i="6" l="1"/>
  <c r="MG30" i="6"/>
  <c r="MD24" i="6"/>
  <c r="MD25" i="6" s="1"/>
  <c r="ME21" i="6" s="1"/>
  <c r="ME23" i="6" s="1"/>
  <c r="MD35" i="6"/>
  <c r="MK28" i="6"/>
  <c r="MK50" i="6" s="1"/>
  <c r="MJ29" i="6"/>
  <c r="MG51" i="6" l="1"/>
  <c r="MH30" i="6"/>
  <c r="ME24" i="6"/>
  <c r="ME25" i="6" s="1"/>
  <c r="MF21" i="6" s="1"/>
  <c r="MF23" i="6" s="1"/>
  <c r="ME35" i="6"/>
  <c r="ML28" i="6"/>
  <c r="ML50" i="6" s="1"/>
  <c r="MK29" i="6"/>
  <c r="MH51" i="6" l="1"/>
  <c r="MI30" i="6"/>
  <c r="MF24" i="6"/>
  <c r="MF25" i="6" s="1"/>
  <c r="MG21" i="6" s="1"/>
  <c r="MG23" i="6" s="1"/>
  <c r="MF35" i="6"/>
  <c r="MM28" i="6"/>
  <c r="MM50" i="6" s="1"/>
  <c r="ML29" i="6"/>
  <c r="MI51" i="6" l="1"/>
  <c r="MJ30" i="6"/>
  <c r="MG24" i="6"/>
  <c r="MG25" i="6" s="1"/>
  <c r="MH21" i="6" s="1"/>
  <c r="MH23" i="6" s="1"/>
  <c r="MG35" i="6"/>
  <c r="MN28" i="6"/>
  <c r="MN50" i="6" s="1"/>
  <c r="MM29" i="6"/>
  <c r="MJ51" i="6" l="1"/>
  <c r="MK30" i="6"/>
  <c r="MH24" i="6"/>
  <c r="MH25" i="6" s="1"/>
  <c r="MI21" i="6" s="1"/>
  <c r="MI23" i="6" s="1"/>
  <c r="MH35" i="6"/>
  <c r="MN29" i="6"/>
  <c r="MO28" i="6"/>
  <c r="MO50" i="6" s="1"/>
  <c r="MK51" i="6" l="1"/>
  <c r="ML30" i="6"/>
  <c r="AD22" i="11" s="1" a="1"/>
  <c r="AD22" i="11" s="1"/>
  <c r="MI24" i="6"/>
  <c r="MI25" i="6" s="1"/>
  <c r="MJ21" i="6" s="1"/>
  <c r="MJ23" i="6" s="1"/>
  <c r="MI35" i="6"/>
  <c r="MP28" i="6"/>
  <c r="MP50" i="6" s="1"/>
  <c r="MO29" i="6"/>
  <c r="ML51" i="6" l="1"/>
  <c r="MM30" i="6"/>
  <c r="MJ24" i="6"/>
  <c r="MJ25" i="6" s="1"/>
  <c r="MK21" i="6" s="1"/>
  <c r="MK23" i="6" s="1"/>
  <c r="MJ35" i="6"/>
  <c r="MQ28" i="6"/>
  <c r="MQ50" i="6" s="1"/>
  <c r="MP29" i="6"/>
  <c r="MM51" i="6" l="1"/>
  <c r="MN30" i="6"/>
  <c r="MK24" i="6"/>
  <c r="MK25" i="6" s="1"/>
  <c r="ML21" i="6" s="1"/>
  <c r="ML23" i="6" s="1"/>
  <c r="MK35" i="6"/>
  <c r="MQ29" i="6"/>
  <c r="MR28" i="6"/>
  <c r="MR50" i="6" s="1"/>
  <c r="MN51" i="6" l="1"/>
  <c r="MO30" i="6"/>
  <c r="ML24" i="6"/>
  <c r="ML25" i="6" s="1"/>
  <c r="MM21" i="6" s="1"/>
  <c r="MM23" i="6" s="1"/>
  <c r="ML35" i="6"/>
  <c r="MS28" i="6"/>
  <c r="MS50" i="6" s="1"/>
  <c r="MR29" i="6"/>
  <c r="MO51" i="6" l="1"/>
  <c r="MP30" i="6"/>
  <c r="MM24" i="6"/>
  <c r="MM25" i="6" s="1"/>
  <c r="MN21" i="6" s="1"/>
  <c r="MN23" i="6" s="1"/>
  <c r="MM35" i="6"/>
  <c r="MT28" i="6"/>
  <c r="MT50" i="6" s="1"/>
  <c r="MS29" i="6"/>
  <c r="MP51" i="6" l="1"/>
  <c r="MQ30" i="6"/>
  <c r="MN24" i="6"/>
  <c r="MN25" i="6" s="1"/>
  <c r="MO21" i="6" s="1"/>
  <c r="MO23" i="6" s="1"/>
  <c r="MN35" i="6"/>
  <c r="MU28" i="6"/>
  <c r="MU50" i="6" s="1"/>
  <c r="MT29" i="6"/>
  <c r="MQ51" i="6" l="1"/>
  <c r="MR30" i="6"/>
  <c r="MO24" i="6"/>
  <c r="MO25" i="6" s="1"/>
  <c r="MP21" i="6" s="1"/>
  <c r="MP23" i="6" s="1"/>
  <c r="MO35" i="6"/>
  <c r="MU29" i="6"/>
  <c r="MV28" i="6"/>
  <c r="MV50" i="6" s="1"/>
  <c r="MR51" i="6" l="1"/>
  <c r="MS30" i="6"/>
  <c r="MP24" i="6"/>
  <c r="MP25" i="6" s="1"/>
  <c r="MQ21" i="6" s="1"/>
  <c r="MQ23" i="6" s="1"/>
  <c r="MP35" i="6"/>
  <c r="MV29" i="6"/>
  <c r="MW28" i="6"/>
  <c r="MW50" i="6" s="1"/>
  <c r="MS51" i="6" l="1"/>
  <c r="MT30" i="6"/>
  <c r="MQ24" i="6"/>
  <c r="MQ25" i="6" s="1"/>
  <c r="MR21" i="6" s="1"/>
  <c r="MR23" i="6" s="1"/>
  <c r="MQ35" i="6"/>
  <c r="MW29" i="6"/>
  <c r="MX28" i="6"/>
  <c r="MX50" i="6" s="1"/>
  <c r="MT51" i="6" l="1"/>
  <c r="MU30" i="6"/>
  <c r="MR24" i="6"/>
  <c r="MR25" i="6" s="1"/>
  <c r="MS21" i="6" s="1"/>
  <c r="MS23" i="6" s="1"/>
  <c r="MR35" i="6"/>
  <c r="MX29" i="6"/>
  <c r="MU51" i="6" l="1"/>
  <c r="MV30" i="6"/>
  <c r="MS24" i="6"/>
  <c r="MS25" i="6" s="1"/>
  <c r="MT21" i="6" s="1"/>
  <c r="MT23" i="6" s="1"/>
  <c r="MS35" i="6"/>
  <c r="MV51" i="6" l="1"/>
  <c r="MW30" i="6"/>
  <c r="MT24" i="6"/>
  <c r="MT25" i="6" s="1"/>
  <c r="MU21" i="6" s="1"/>
  <c r="MU23" i="6" s="1"/>
  <c r="MT35" i="6"/>
  <c r="D1" i="6"/>
  <c r="MW51" i="6" l="1"/>
  <c r="MX30" i="6"/>
  <c r="MU24" i="6"/>
  <c r="MU25" i="6" s="1"/>
  <c r="MV21" i="6" s="1"/>
  <c r="MV23" i="6" s="1"/>
  <c r="MU35" i="6"/>
  <c r="E1" i="6"/>
  <c r="C2" i="6"/>
  <c r="D3" i="6"/>
  <c r="MX51" i="6" l="1"/>
  <c r="AE22" i="11" a="1"/>
  <c r="AE22" i="11" s="1"/>
  <c r="C22" i="11" a="1"/>
  <c r="C22" i="11" s="1"/>
  <c r="D49" i="6"/>
  <c r="D48" i="6"/>
  <c r="D47" i="6"/>
  <c r="MV24" i="6"/>
  <c r="MV25" i="6" s="1"/>
  <c r="MW21" i="6" s="1"/>
  <c r="MW23" i="6" s="1"/>
  <c r="MV35" i="6"/>
  <c r="F1" i="6"/>
  <c r="D12" i="6"/>
  <c r="D10" i="6"/>
  <c r="D11" i="6"/>
  <c r="D9" i="6"/>
  <c r="D15" i="6"/>
  <c r="D13" i="6"/>
  <c r="D14" i="6"/>
  <c r="D16" i="6"/>
  <c r="D17" i="6"/>
  <c r="D18" i="6"/>
  <c r="D6" i="6"/>
  <c r="E3" i="6"/>
  <c r="D2" i="6"/>
  <c r="D52" i="6" l="1"/>
  <c r="E49" i="6"/>
  <c r="E48" i="6"/>
  <c r="E47" i="6"/>
  <c r="D34" i="6"/>
  <c r="D41" i="6"/>
  <c r="D40" i="6"/>
  <c r="D33" i="6"/>
  <c r="D36" i="6" s="1"/>
  <c r="MW24" i="6"/>
  <c r="MW25" i="6" s="1"/>
  <c r="MX21" i="6" s="1"/>
  <c r="MX23" i="6" s="1"/>
  <c r="MW35" i="6"/>
  <c r="G1" i="6"/>
  <c r="E12" i="6"/>
  <c r="E10" i="6"/>
  <c r="E11" i="6"/>
  <c r="E9" i="6"/>
  <c r="E13" i="6"/>
  <c r="E14" i="6"/>
  <c r="E17" i="6"/>
  <c r="E18" i="6"/>
  <c r="E16" i="6"/>
  <c r="E15" i="6"/>
  <c r="E6" i="6"/>
  <c r="F3" i="6"/>
  <c r="E2" i="6"/>
  <c r="D37" i="6" l="1"/>
  <c r="D43" i="6" s="1"/>
  <c r="D44" i="6" s="1"/>
  <c r="E52" i="6"/>
  <c r="F48" i="6"/>
  <c r="F49" i="6"/>
  <c r="F47" i="6"/>
  <c r="F52" i="6" s="1"/>
  <c r="E40" i="6"/>
  <c r="E33" i="6"/>
  <c r="E34" i="6"/>
  <c r="E41" i="6"/>
  <c r="MX24" i="6"/>
  <c r="MX25" i="6" s="1"/>
  <c r="MX35" i="6"/>
  <c r="H1" i="6"/>
  <c r="F12" i="6"/>
  <c r="F10" i="6"/>
  <c r="F11" i="6"/>
  <c r="F9" i="6"/>
  <c r="F13" i="6"/>
  <c r="F14" i="6"/>
  <c r="F17" i="6"/>
  <c r="F18" i="6"/>
  <c r="F16" i="6"/>
  <c r="F15" i="6"/>
  <c r="F6" i="6"/>
  <c r="F2" i="6"/>
  <c r="G3" i="6"/>
  <c r="G49" i="6" l="1"/>
  <c r="G48" i="6"/>
  <c r="G47" i="6"/>
  <c r="F40" i="6"/>
  <c r="F33" i="6"/>
  <c r="E36" i="6"/>
  <c r="F34" i="6"/>
  <c r="F41" i="6"/>
  <c r="I1" i="6"/>
  <c r="G12" i="6"/>
  <c r="G10" i="6"/>
  <c r="G11" i="6"/>
  <c r="G9" i="6"/>
  <c r="G13" i="6"/>
  <c r="G14" i="6"/>
  <c r="G17" i="6"/>
  <c r="G18" i="6"/>
  <c r="G16" i="6"/>
  <c r="G15" i="6"/>
  <c r="G6" i="6"/>
  <c r="G2" i="6"/>
  <c r="H3" i="6"/>
  <c r="E37" i="6" l="1"/>
  <c r="E43" i="6" s="1"/>
  <c r="E44" i="6" s="1"/>
  <c r="G52" i="6"/>
  <c r="H49" i="6"/>
  <c r="H48" i="6"/>
  <c r="H47" i="6"/>
  <c r="H52" i="6" s="1"/>
  <c r="G34" i="6"/>
  <c r="G41" i="6"/>
  <c r="F36" i="6"/>
  <c r="G40" i="6"/>
  <c r="G33" i="6"/>
  <c r="G36" i="6" s="1"/>
  <c r="J1" i="6"/>
  <c r="H12" i="6"/>
  <c r="H10" i="6"/>
  <c r="H9" i="6"/>
  <c r="H11" i="6"/>
  <c r="H13" i="6"/>
  <c r="H14" i="6"/>
  <c r="H17" i="6"/>
  <c r="H18" i="6"/>
  <c r="H16" i="6"/>
  <c r="H15" i="6"/>
  <c r="H6" i="6"/>
  <c r="H2" i="6"/>
  <c r="I3" i="6"/>
  <c r="G37" i="6" l="1"/>
  <c r="G43" i="6" s="1"/>
  <c r="G44" i="6" s="1"/>
  <c r="F37" i="6"/>
  <c r="F43" i="6" s="1"/>
  <c r="F44" i="6" s="1"/>
  <c r="I49" i="6"/>
  <c r="I48" i="6"/>
  <c r="I47" i="6"/>
  <c r="I52" i="6" s="1"/>
  <c r="H34" i="6"/>
  <c r="H41" i="6"/>
  <c r="H40" i="6"/>
  <c r="H33" i="6"/>
  <c r="H36" i="6" s="1"/>
  <c r="K1" i="6"/>
  <c r="I9" i="6"/>
  <c r="I12" i="6"/>
  <c r="I10" i="6"/>
  <c r="I15" i="6"/>
  <c r="I11" i="6"/>
  <c r="I13" i="6"/>
  <c r="I14" i="6"/>
  <c r="I17" i="6"/>
  <c r="I18" i="6"/>
  <c r="I16" i="6"/>
  <c r="I6" i="6"/>
  <c r="I2" i="6"/>
  <c r="J3" i="6"/>
  <c r="H37" i="6" l="1"/>
  <c r="H43" i="6" s="1"/>
  <c r="H44" i="6" s="1"/>
  <c r="J49" i="6"/>
  <c r="J47" i="6"/>
  <c r="J48" i="6"/>
  <c r="I41" i="6"/>
  <c r="I34" i="6"/>
  <c r="I40" i="6"/>
  <c r="I33" i="6"/>
  <c r="L1" i="6"/>
  <c r="J9" i="6"/>
  <c r="J12" i="6"/>
  <c r="J10" i="6"/>
  <c r="J14" i="6"/>
  <c r="J15" i="6"/>
  <c r="J11" i="6"/>
  <c r="J13" i="6"/>
  <c r="J17" i="6"/>
  <c r="J18" i="6"/>
  <c r="J16" i="6"/>
  <c r="J6" i="6"/>
  <c r="K3" i="6"/>
  <c r="J2" i="6"/>
  <c r="J52" i="6" l="1"/>
  <c r="K49" i="6"/>
  <c r="K47" i="6"/>
  <c r="K48" i="6"/>
  <c r="I36" i="6"/>
  <c r="J41" i="6"/>
  <c r="J34" i="6"/>
  <c r="J40" i="6"/>
  <c r="J33" i="6"/>
  <c r="M1" i="6"/>
  <c r="K11" i="6"/>
  <c r="K9" i="6"/>
  <c r="K12" i="6"/>
  <c r="K10" i="6"/>
  <c r="K14" i="6"/>
  <c r="K13" i="6"/>
  <c r="K17" i="6"/>
  <c r="K18" i="6"/>
  <c r="K16" i="6"/>
  <c r="K15" i="6"/>
  <c r="K6" i="6"/>
  <c r="L3" i="6"/>
  <c r="K2" i="6"/>
  <c r="I37" i="6" l="1"/>
  <c r="I43" i="6" s="1"/>
  <c r="I44" i="6" s="1"/>
  <c r="K52" i="6"/>
  <c r="L49" i="6"/>
  <c r="L47" i="6"/>
  <c r="L48" i="6"/>
  <c r="J36" i="6"/>
  <c r="K34" i="6"/>
  <c r="K41" i="6"/>
  <c r="K40" i="6"/>
  <c r="K33" i="6"/>
  <c r="K36" i="6" s="1"/>
  <c r="N1" i="6"/>
  <c r="L11" i="6"/>
  <c r="L9" i="6"/>
  <c r="L12" i="6"/>
  <c r="L10" i="6"/>
  <c r="L14" i="6"/>
  <c r="L13" i="6"/>
  <c r="L16" i="6"/>
  <c r="L17" i="6"/>
  <c r="L15" i="6"/>
  <c r="L18" i="6"/>
  <c r="L6" i="6"/>
  <c r="M3" i="6"/>
  <c r="L2" i="6"/>
  <c r="K37" i="6" l="1"/>
  <c r="K43" i="6" s="1"/>
  <c r="K44" i="6" s="1"/>
  <c r="J37" i="6"/>
  <c r="J43" i="6" s="1"/>
  <c r="J44" i="6" s="1"/>
  <c r="L52" i="6"/>
  <c r="M49" i="6"/>
  <c r="M47" i="6"/>
  <c r="M48" i="6"/>
  <c r="L34" i="6"/>
  <c r="L41" i="6"/>
  <c r="L40" i="6"/>
  <c r="L33" i="6"/>
  <c r="L36" i="6" s="1"/>
  <c r="O1" i="6"/>
  <c r="M11" i="6"/>
  <c r="M9" i="6"/>
  <c r="M12" i="6"/>
  <c r="M10" i="6"/>
  <c r="M15" i="6"/>
  <c r="M13" i="6"/>
  <c r="M16" i="6"/>
  <c r="M14" i="6"/>
  <c r="M17" i="6"/>
  <c r="M18" i="6"/>
  <c r="M6" i="6"/>
  <c r="N3" i="6"/>
  <c r="M2" i="6"/>
  <c r="L37" i="6" l="1"/>
  <c r="L43" i="6" s="1"/>
  <c r="L44" i="6" s="1"/>
  <c r="M52" i="6"/>
  <c r="N49" i="6"/>
  <c r="N47" i="6"/>
  <c r="N48" i="6"/>
  <c r="M34" i="6"/>
  <c r="M41" i="6"/>
  <c r="M40" i="6"/>
  <c r="M33" i="6"/>
  <c r="M36" i="6" s="1"/>
  <c r="P1" i="6"/>
  <c r="N11" i="6"/>
  <c r="N9" i="6"/>
  <c r="N12" i="6"/>
  <c r="N10" i="6"/>
  <c r="N14" i="6"/>
  <c r="N13" i="6"/>
  <c r="N15" i="6"/>
  <c r="N18" i="6"/>
  <c r="N16" i="6"/>
  <c r="N17" i="6"/>
  <c r="N6" i="6"/>
  <c r="N2" i="6"/>
  <c r="O3" i="6"/>
  <c r="M37" i="6" l="1"/>
  <c r="M43" i="6" s="1"/>
  <c r="M44" i="6" s="1"/>
  <c r="N52" i="6"/>
  <c r="B23" i="11" s="1" a="1"/>
  <c r="B23" i="11" s="1"/>
  <c r="O49" i="6"/>
  <c r="O47" i="6"/>
  <c r="O48" i="6"/>
  <c r="N34" i="6"/>
  <c r="N41" i="6"/>
  <c r="N40" i="6"/>
  <c r="N33" i="6"/>
  <c r="N36" i="6" s="1"/>
  <c r="Q1" i="6"/>
  <c r="O11" i="6"/>
  <c r="O9" i="6"/>
  <c r="O12" i="6"/>
  <c r="O10" i="6"/>
  <c r="O14" i="6"/>
  <c r="O15" i="6"/>
  <c r="O16" i="6"/>
  <c r="O13" i="6"/>
  <c r="O17" i="6"/>
  <c r="O18" i="6"/>
  <c r="O6" i="6"/>
  <c r="O2" i="6"/>
  <c r="P3" i="6"/>
  <c r="N37" i="6" l="1"/>
  <c r="N43" i="6" s="1"/>
  <c r="N44" i="6" s="1"/>
  <c r="O52" i="6"/>
  <c r="P49" i="6"/>
  <c r="P47" i="6"/>
  <c r="P48" i="6"/>
  <c r="O34" i="6"/>
  <c r="O41" i="6"/>
  <c r="O40" i="6"/>
  <c r="O33" i="6"/>
  <c r="R1" i="6"/>
  <c r="P11" i="6"/>
  <c r="P9" i="6"/>
  <c r="P12" i="6"/>
  <c r="P10" i="6"/>
  <c r="P14" i="6"/>
  <c r="P15" i="6"/>
  <c r="P18" i="6"/>
  <c r="P16" i="6"/>
  <c r="P13" i="6"/>
  <c r="P17" i="6"/>
  <c r="P6" i="6"/>
  <c r="P2" i="6"/>
  <c r="Q3" i="6"/>
  <c r="P52" i="6" l="1"/>
  <c r="Q49" i="6"/>
  <c r="Q47" i="6"/>
  <c r="Q48" i="6"/>
  <c r="O36" i="6"/>
  <c r="P40" i="6"/>
  <c r="P33" i="6"/>
  <c r="P34" i="6"/>
  <c r="P41" i="6"/>
  <c r="S1" i="6"/>
  <c r="Q11" i="6"/>
  <c r="Q9" i="6"/>
  <c r="Q13" i="6"/>
  <c r="Q10" i="6"/>
  <c r="Q14" i="6"/>
  <c r="Q12" i="6"/>
  <c r="Q15" i="6"/>
  <c r="Q16" i="6"/>
  <c r="Q17" i="6"/>
  <c r="Q18" i="6"/>
  <c r="Q6" i="6"/>
  <c r="Q2" i="6"/>
  <c r="R3" i="6"/>
  <c r="O37" i="6" l="1"/>
  <c r="O43" i="6" s="1"/>
  <c r="O44" i="6" s="1"/>
  <c r="R49" i="6"/>
  <c r="R48" i="6"/>
  <c r="R47" i="6"/>
  <c r="R52" i="6" s="1"/>
  <c r="Q52" i="6"/>
  <c r="Q34" i="6"/>
  <c r="Q41" i="6"/>
  <c r="P36" i="6"/>
  <c r="Q40" i="6"/>
  <c r="Q33" i="6"/>
  <c r="Q36" i="6" s="1"/>
  <c r="T1" i="6"/>
  <c r="R10" i="6"/>
  <c r="R11" i="6"/>
  <c r="R9" i="6"/>
  <c r="R13" i="6"/>
  <c r="R14" i="6"/>
  <c r="R12" i="6"/>
  <c r="R15" i="6"/>
  <c r="R18" i="6"/>
  <c r="R16" i="6"/>
  <c r="R17" i="6"/>
  <c r="R6" i="6"/>
  <c r="R2" i="6"/>
  <c r="S3" i="6"/>
  <c r="Q37" i="6" l="1"/>
  <c r="Q43" i="6" s="1"/>
  <c r="Q44" i="6" s="1"/>
  <c r="P37" i="6"/>
  <c r="P43" i="6" s="1"/>
  <c r="P44" i="6" s="1"/>
  <c r="S49" i="6"/>
  <c r="S48" i="6"/>
  <c r="S47" i="6"/>
  <c r="S52" i="6" s="1"/>
  <c r="R34" i="6"/>
  <c r="R41" i="6"/>
  <c r="R33" i="6"/>
  <c r="R36" i="6" s="1"/>
  <c r="R40" i="6"/>
  <c r="U1" i="6"/>
  <c r="S10" i="6"/>
  <c r="S11" i="6"/>
  <c r="S9" i="6"/>
  <c r="S15" i="6"/>
  <c r="S13" i="6"/>
  <c r="S14" i="6"/>
  <c r="S18" i="6"/>
  <c r="S16" i="6"/>
  <c r="S12" i="6"/>
  <c r="S17" i="6"/>
  <c r="S6" i="6"/>
  <c r="T3" i="6"/>
  <c r="S2" i="6"/>
  <c r="R37" i="6" l="1"/>
  <c r="R43" i="6" s="1"/>
  <c r="R44" i="6" s="1"/>
  <c r="T49" i="6"/>
  <c r="T48" i="6"/>
  <c r="T47" i="6"/>
  <c r="T52" i="6" s="1"/>
  <c r="S33" i="6"/>
  <c r="S40" i="6"/>
  <c r="S34" i="6"/>
  <c r="S41" i="6"/>
  <c r="V1" i="6"/>
  <c r="T12" i="6"/>
  <c r="T10" i="6"/>
  <c r="T11" i="6"/>
  <c r="T9" i="6"/>
  <c r="T15" i="6"/>
  <c r="T13" i="6"/>
  <c r="T14" i="6"/>
  <c r="T16" i="6"/>
  <c r="T17" i="6"/>
  <c r="T18" i="6"/>
  <c r="T6" i="6"/>
  <c r="U3" i="6"/>
  <c r="T2" i="6"/>
  <c r="U49" i="6" l="1"/>
  <c r="U48" i="6"/>
  <c r="U47" i="6"/>
  <c r="U52" i="6" s="1"/>
  <c r="T34" i="6"/>
  <c r="T41" i="6"/>
  <c r="T40" i="6"/>
  <c r="T33" i="6"/>
  <c r="T36" i="6" s="1"/>
  <c r="S36" i="6"/>
  <c r="W1" i="6"/>
  <c r="U12" i="6"/>
  <c r="U10" i="6"/>
  <c r="U11" i="6"/>
  <c r="U9" i="6"/>
  <c r="U13" i="6"/>
  <c r="U14" i="6"/>
  <c r="U17" i="6"/>
  <c r="U15" i="6"/>
  <c r="U18" i="6"/>
  <c r="U16" i="6"/>
  <c r="U6" i="6"/>
  <c r="V3" i="6"/>
  <c r="U2" i="6"/>
  <c r="S37" i="6" l="1"/>
  <c r="S43" i="6" s="1"/>
  <c r="S44" i="6" s="1"/>
  <c r="T37" i="6"/>
  <c r="T43" i="6" s="1"/>
  <c r="T44" i="6" s="1"/>
  <c r="V48" i="6"/>
  <c r="V49" i="6"/>
  <c r="V47" i="6"/>
  <c r="V52" i="6" s="1"/>
  <c r="U40" i="6"/>
  <c r="U33" i="6"/>
  <c r="U34" i="6"/>
  <c r="U41" i="6"/>
  <c r="X1" i="6"/>
  <c r="V12" i="6"/>
  <c r="V10" i="6"/>
  <c r="V11" i="6"/>
  <c r="V9" i="6"/>
  <c r="V13" i="6"/>
  <c r="V17" i="6"/>
  <c r="V14" i="6"/>
  <c r="V15" i="6"/>
  <c r="V16" i="6"/>
  <c r="V18" i="6"/>
  <c r="V6" i="6"/>
  <c r="V2" i="6"/>
  <c r="W3" i="6"/>
  <c r="W49" i="6" l="1"/>
  <c r="W48" i="6"/>
  <c r="W47" i="6"/>
  <c r="W52" i="6" s="1"/>
  <c r="V34" i="6"/>
  <c r="V41" i="6"/>
  <c r="U36" i="6"/>
  <c r="V40" i="6"/>
  <c r="V33" i="6"/>
  <c r="V36" i="6" s="1"/>
  <c r="Y1" i="6"/>
  <c r="W12" i="6"/>
  <c r="W10" i="6"/>
  <c r="W11" i="6"/>
  <c r="W9" i="6"/>
  <c r="W13" i="6"/>
  <c r="W14" i="6"/>
  <c r="W17" i="6"/>
  <c r="W15" i="6"/>
  <c r="W16" i="6"/>
  <c r="W18" i="6"/>
  <c r="W6" i="6"/>
  <c r="W2" i="6"/>
  <c r="X3" i="6"/>
  <c r="V37" i="6" l="1"/>
  <c r="V43" i="6" s="1"/>
  <c r="V44" i="6" s="1"/>
  <c r="U37" i="6"/>
  <c r="U43" i="6" s="1"/>
  <c r="U44" i="6" s="1"/>
  <c r="X49" i="6"/>
  <c r="X48" i="6"/>
  <c r="X47" i="6"/>
  <c r="X52" i="6" s="1"/>
  <c r="W40" i="6"/>
  <c r="W33" i="6"/>
  <c r="W34" i="6"/>
  <c r="W41" i="6"/>
  <c r="Z1" i="6"/>
  <c r="X12" i="6"/>
  <c r="X10" i="6"/>
  <c r="X9" i="6"/>
  <c r="X13" i="6"/>
  <c r="X11" i="6"/>
  <c r="X17" i="6"/>
  <c r="X14" i="6"/>
  <c r="X15" i="6"/>
  <c r="X16" i="6"/>
  <c r="X18" i="6"/>
  <c r="X6" i="6"/>
  <c r="X2" i="6"/>
  <c r="Y3" i="6"/>
  <c r="Y49" i="6" l="1"/>
  <c r="Y48" i="6"/>
  <c r="Y47" i="6"/>
  <c r="Y52" i="6" s="1"/>
  <c r="X34" i="6"/>
  <c r="X41" i="6"/>
  <c r="X40" i="6"/>
  <c r="X33" i="6"/>
  <c r="X36" i="6" s="1"/>
  <c r="W36" i="6"/>
  <c r="AA1" i="6"/>
  <c r="Y9" i="6"/>
  <c r="Y12" i="6"/>
  <c r="Y10" i="6"/>
  <c r="Y15" i="6"/>
  <c r="Y13" i="6"/>
  <c r="Y11" i="6"/>
  <c r="Y17" i="6"/>
  <c r="Y14" i="6"/>
  <c r="Y18" i="6"/>
  <c r="Y16" i="6"/>
  <c r="Y6" i="6"/>
  <c r="Y2" i="6"/>
  <c r="Z3" i="6"/>
  <c r="W37" i="6" l="1"/>
  <c r="W43" i="6" s="1"/>
  <c r="W44" i="6" s="1"/>
  <c r="X37" i="6"/>
  <c r="X43" i="6" s="1"/>
  <c r="X44" i="6" s="1"/>
  <c r="Z49" i="6"/>
  <c r="Z47" i="6"/>
  <c r="Z48" i="6"/>
  <c r="Y40" i="6"/>
  <c r="Y33" i="6"/>
  <c r="Y41" i="6"/>
  <c r="Y34" i="6"/>
  <c r="AB1" i="6"/>
  <c r="Z9" i="6"/>
  <c r="Z12" i="6"/>
  <c r="Z10" i="6"/>
  <c r="Z14" i="6"/>
  <c r="Z15" i="6"/>
  <c r="Z13" i="6"/>
  <c r="Z11" i="6"/>
  <c r="Z17" i="6"/>
  <c r="Z18" i="6"/>
  <c r="Z16" i="6"/>
  <c r="Z6" i="6"/>
  <c r="AA3" i="6"/>
  <c r="Z2" i="6"/>
  <c r="AA49" i="6" l="1"/>
  <c r="AA47" i="6"/>
  <c r="AA48" i="6"/>
  <c r="Z52" i="6"/>
  <c r="C23" i="11" s="1" a="1"/>
  <c r="C23" i="11" s="1"/>
  <c r="C24" i="11" s="1"/>
  <c r="Z40" i="6"/>
  <c r="Z33" i="6"/>
  <c r="Z41" i="6"/>
  <c r="Z34" i="6"/>
  <c r="Y36" i="6"/>
  <c r="AC1" i="6"/>
  <c r="AA11" i="6"/>
  <c r="AA9" i="6"/>
  <c r="AA12" i="6"/>
  <c r="AA10" i="6"/>
  <c r="AA14" i="6"/>
  <c r="AA13" i="6"/>
  <c r="AA17" i="6"/>
  <c r="AA15" i="6"/>
  <c r="AA18" i="6"/>
  <c r="AA16" i="6"/>
  <c r="AA6" i="6"/>
  <c r="AB3" i="6"/>
  <c r="AA2" i="6"/>
  <c r="Y37" i="6" l="1"/>
  <c r="Y43" i="6" s="1"/>
  <c r="Y44" i="6" s="1"/>
  <c r="AA52" i="6"/>
  <c r="AB49" i="6"/>
  <c r="AB47" i="6"/>
  <c r="AB48" i="6"/>
  <c r="AA40" i="6"/>
  <c r="AA33" i="6"/>
  <c r="AA41" i="6"/>
  <c r="AA34" i="6"/>
  <c r="Z36" i="6"/>
  <c r="AD1" i="6"/>
  <c r="AB11" i="6"/>
  <c r="AB9" i="6"/>
  <c r="AB12" i="6"/>
  <c r="AB10" i="6"/>
  <c r="AB14" i="6"/>
  <c r="AB13" i="6"/>
  <c r="AB16" i="6"/>
  <c r="AB17" i="6"/>
  <c r="AB15" i="6"/>
  <c r="AB18" i="6"/>
  <c r="AB6" i="6"/>
  <c r="AC3" i="6"/>
  <c r="AB2" i="6"/>
  <c r="Z37" i="6" l="1"/>
  <c r="Z43" i="6" s="1"/>
  <c r="Z44" i="6" s="1"/>
  <c r="AC49" i="6"/>
  <c r="AC47" i="6"/>
  <c r="AC48" i="6"/>
  <c r="AB52" i="6"/>
  <c r="AB34" i="6"/>
  <c r="AB41" i="6"/>
  <c r="AA36" i="6"/>
  <c r="AB40" i="6"/>
  <c r="AB33" i="6"/>
  <c r="AB36" i="6" s="1"/>
  <c r="AE1" i="6"/>
  <c r="AC11" i="6"/>
  <c r="AC9" i="6"/>
  <c r="AC12" i="6"/>
  <c r="AC10" i="6"/>
  <c r="AC15" i="6"/>
  <c r="AC13" i="6"/>
  <c r="AC16" i="6"/>
  <c r="AC14" i="6"/>
  <c r="AC17" i="6"/>
  <c r="AC18" i="6"/>
  <c r="AC6" i="6"/>
  <c r="AD3" i="6"/>
  <c r="AC2" i="6"/>
  <c r="AB37" i="6" l="1"/>
  <c r="AB43" i="6" s="1"/>
  <c r="AB44" i="6" s="1"/>
  <c r="AA37" i="6"/>
  <c r="AA43" i="6" s="1"/>
  <c r="AA44" i="6" s="1"/>
  <c r="AD49" i="6"/>
  <c r="AD47" i="6"/>
  <c r="AD48" i="6"/>
  <c r="AC52" i="6"/>
  <c r="C33" i="11"/>
  <c r="C34" i="11" s="1"/>
  <c r="AC34" i="6"/>
  <c r="AC41" i="6"/>
  <c r="AC40" i="6"/>
  <c r="AC33" i="6"/>
  <c r="AC36" i="6" s="1"/>
  <c r="AF1" i="6"/>
  <c r="AD11" i="6"/>
  <c r="AD9" i="6"/>
  <c r="AD12" i="6"/>
  <c r="AD10" i="6"/>
  <c r="AD14" i="6"/>
  <c r="AD13" i="6"/>
  <c r="AD16" i="6"/>
  <c r="AD17" i="6"/>
  <c r="AD15" i="6"/>
  <c r="AD18" i="6"/>
  <c r="AD6" i="6"/>
  <c r="AD2" i="6"/>
  <c r="AE3" i="6"/>
  <c r="AC37" i="6" l="1"/>
  <c r="AC43" i="6" s="1"/>
  <c r="AC44" i="6" s="1"/>
  <c r="AE49" i="6"/>
  <c r="AE47" i="6"/>
  <c r="AE48" i="6"/>
  <c r="AD52" i="6"/>
  <c r="AD34" i="6"/>
  <c r="AD41" i="6"/>
  <c r="AD40" i="6"/>
  <c r="AD33" i="6"/>
  <c r="AD36" i="6" s="1"/>
  <c r="AG1" i="6"/>
  <c r="AE11" i="6"/>
  <c r="AE9" i="6"/>
  <c r="AE12" i="6"/>
  <c r="AE14" i="6"/>
  <c r="AE10" i="6"/>
  <c r="AE16" i="6"/>
  <c r="AE13" i="6"/>
  <c r="AE17" i="6"/>
  <c r="AE15" i="6"/>
  <c r="AE18" i="6"/>
  <c r="AE6" i="6"/>
  <c r="AE2" i="6"/>
  <c r="AF3" i="6"/>
  <c r="AD37" i="6" l="1"/>
  <c r="AD43" i="6" s="1"/>
  <c r="AD44" i="6" s="1"/>
  <c r="AE52" i="6"/>
  <c r="AF49" i="6"/>
  <c r="AF47" i="6"/>
  <c r="AF48" i="6"/>
  <c r="AE40" i="6"/>
  <c r="AE33" i="6"/>
  <c r="AE34" i="6"/>
  <c r="AE41" i="6"/>
  <c r="AH1" i="6"/>
  <c r="AF11" i="6"/>
  <c r="AF9" i="6"/>
  <c r="AF14" i="6"/>
  <c r="AF10" i="6"/>
  <c r="AF18" i="6"/>
  <c r="AF16" i="6"/>
  <c r="AF13" i="6"/>
  <c r="AF12" i="6"/>
  <c r="AF17" i="6"/>
  <c r="AF15" i="6"/>
  <c r="AF6" i="6"/>
  <c r="AG3" i="6"/>
  <c r="AF2" i="6"/>
  <c r="AF52" i="6" l="1"/>
  <c r="AG49" i="6"/>
  <c r="AG47" i="6"/>
  <c r="AG48" i="6"/>
  <c r="AF34" i="6"/>
  <c r="AF41" i="6"/>
  <c r="AF40" i="6"/>
  <c r="AF33" i="6"/>
  <c r="AF36" i="6" s="1"/>
  <c r="AE36" i="6"/>
  <c r="AI1" i="6"/>
  <c r="AG11" i="6"/>
  <c r="AG9" i="6"/>
  <c r="AG12" i="6"/>
  <c r="AG13" i="6"/>
  <c r="AG14" i="6"/>
  <c r="AG10" i="6"/>
  <c r="AG16" i="6"/>
  <c r="AG17" i="6"/>
  <c r="AG15" i="6"/>
  <c r="AG18" i="6"/>
  <c r="AG6" i="6"/>
  <c r="AH3" i="6"/>
  <c r="AG2" i="6"/>
  <c r="AE37" i="6" l="1"/>
  <c r="AE43" i="6" s="1"/>
  <c r="AE44" i="6" s="1"/>
  <c r="AF37" i="6"/>
  <c r="AF43" i="6" s="1"/>
  <c r="AF44" i="6" s="1"/>
  <c r="AH49" i="6"/>
  <c r="AH48" i="6"/>
  <c r="AH47" i="6"/>
  <c r="AH52" i="6" s="1"/>
  <c r="AG52" i="6"/>
  <c r="AG34" i="6"/>
  <c r="AG41" i="6"/>
  <c r="AG40" i="6"/>
  <c r="AG33" i="6"/>
  <c r="AG36" i="6" s="1"/>
  <c r="AJ1" i="6"/>
  <c r="AH10" i="6"/>
  <c r="AH11" i="6"/>
  <c r="AH9" i="6"/>
  <c r="AH12" i="6"/>
  <c r="AH13" i="6"/>
  <c r="AH14" i="6"/>
  <c r="AH18" i="6"/>
  <c r="AH16" i="6"/>
  <c r="AH17" i="6"/>
  <c r="AH15" i="6"/>
  <c r="AH6" i="6"/>
  <c r="AI3" i="6"/>
  <c r="AH2" i="6"/>
  <c r="AG37" i="6" l="1"/>
  <c r="AG43" i="6" s="1"/>
  <c r="AG44" i="6" s="1"/>
  <c r="AI49" i="6"/>
  <c r="AI48" i="6"/>
  <c r="AI47" i="6"/>
  <c r="AI52" i="6" s="1"/>
  <c r="AH34" i="6"/>
  <c r="AH41" i="6"/>
  <c r="AH40" i="6"/>
  <c r="AH33" i="6"/>
  <c r="AH36" i="6" s="1"/>
  <c r="AK1" i="6"/>
  <c r="AI10" i="6"/>
  <c r="AI11" i="6"/>
  <c r="AI9" i="6"/>
  <c r="AI15" i="6"/>
  <c r="AI12" i="6"/>
  <c r="AI13" i="6"/>
  <c r="AI14" i="6"/>
  <c r="AI18" i="6"/>
  <c r="AI16" i="6"/>
  <c r="AI17" i="6"/>
  <c r="AI6" i="6"/>
  <c r="AJ3" i="6"/>
  <c r="AI2" i="6"/>
  <c r="AH37" i="6" l="1"/>
  <c r="AH43" i="6" s="1"/>
  <c r="AH44" i="6" s="1"/>
  <c r="AJ49" i="6"/>
  <c r="AJ48" i="6"/>
  <c r="AJ47" i="6"/>
  <c r="AJ52" i="6" s="1"/>
  <c r="AI34" i="6"/>
  <c r="AI41" i="6"/>
  <c r="AI33" i="6"/>
  <c r="AI36" i="6" s="1"/>
  <c r="AI40" i="6"/>
  <c r="AL1" i="6"/>
  <c r="AJ12" i="6"/>
  <c r="AJ10" i="6"/>
  <c r="AJ11" i="6"/>
  <c r="AJ9" i="6"/>
  <c r="AJ15" i="6"/>
  <c r="AJ13" i="6"/>
  <c r="AJ14" i="6"/>
  <c r="AJ16" i="6"/>
  <c r="AJ17" i="6"/>
  <c r="AJ18" i="6"/>
  <c r="AJ6" i="6"/>
  <c r="AK3" i="6"/>
  <c r="AJ2" i="6"/>
  <c r="AI37" i="6" l="1"/>
  <c r="AI43" i="6" s="1"/>
  <c r="AI44" i="6" s="1"/>
  <c r="AK49" i="6"/>
  <c r="AK48" i="6"/>
  <c r="AK47" i="6"/>
  <c r="AK52" i="6" s="1"/>
  <c r="AJ34" i="6"/>
  <c r="AJ41" i="6"/>
  <c r="AJ40" i="6"/>
  <c r="AJ33" i="6"/>
  <c r="AJ36" i="6" s="1"/>
  <c r="AM1" i="6"/>
  <c r="AK12" i="6"/>
  <c r="AK10" i="6"/>
  <c r="AK11" i="6"/>
  <c r="AK9" i="6"/>
  <c r="AK13" i="6"/>
  <c r="AK15" i="6"/>
  <c r="AK17" i="6"/>
  <c r="AK18" i="6"/>
  <c r="AK14" i="6"/>
  <c r="AK16" i="6"/>
  <c r="AK6" i="6"/>
  <c r="AL3" i="6"/>
  <c r="AK2" i="6"/>
  <c r="AJ37" i="6" l="1"/>
  <c r="AJ43" i="6" s="1"/>
  <c r="AJ44" i="6" s="1"/>
  <c r="AL49" i="6"/>
  <c r="AL48" i="6"/>
  <c r="AL47" i="6"/>
  <c r="AL52" i="6" s="1"/>
  <c r="D23" i="11" s="1" a="1"/>
  <c r="D23" i="11" s="1"/>
  <c r="D24" i="11" s="1"/>
  <c r="AK40" i="6"/>
  <c r="AK33" i="6"/>
  <c r="AK34" i="6"/>
  <c r="AK41" i="6"/>
  <c r="AN1" i="6"/>
  <c r="AL12" i="6"/>
  <c r="AL10" i="6"/>
  <c r="AL11" i="6"/>
  <c r="AL13" i="6"/>
  <c r="AL9" i="6"/>
  <c r="AL15" i="6"/>
  <c r="AL17" i="6"/>
  <c r="AL14" i="6"/>
  <c r="AL16" i="6"/>
  <c r="AL18" i="6"/>
  <c r="AL6" i="6"/>
  <c r="AL2" i="6"/>
  <c r="AM3" i="6"/>
  <c r="AM49" i="6" l="1"/>
  <c r="AM48" i="6"/>
  <c r="AM47" i="6"/>
  <c r="AM52" i="6" s="1"/>
  <c r="AL34" i="6"/>
  <c r="AL41" i="6"/>
  <c r="AL40" i="6"/>
  <c r="AL33" i="6"/>
  <c r="AL36" i="6" s="1"/>
  <c r="AK36" i="6"/>
  <c r="AO1" i="6"/>
  <c r="AM12" i="6"/>
  <c r="AM10" i="6"/>
  <c r="AM11" i="6"/>
  <c r="AM13" i="6"/>
  <c r="AM9" i="6"/>
  <c r="AM14" i="6"/>
  <c r="AM15" i="6"/>
  <c r="AM17" i="6"/>
  <c r="AM16" i="6"/>
  <c r="AM18" i="6"/>
  <c r="AM6" i="6"/>
  <c r="AM2" i="6"/>
  <c r="AN3" i="6"/>
  <c r="AK37" i="6" l="1"/>
  <c r="AK43" i="6" s="1"/>
  <c r="AK44" i="6" s="1"/>
  <c r="AL37" i="6"/>
  <c r="AL43" i="6" s="1"/>
  <c r="AL44" i="6" s="1"/>
  <c r="AN49" i="6"/>
  <c r="AN48" i="6"/>
  <c r="AN47" i="6"/>
  <c r="AN52" i="6" s="1"/>
  <c r="AM40" i="6"/>
  <c r="AM33" i="6"/>
  <c r="AM34" i="6"/>
  <c r="AM41" i="6"/>
  <c r="AP1" i="6"/>
  <c r="AN12" i="6"/>
  <c r="AN10" i="6"/>
  <c r="AN13" i="6"/>
  <c r="AN9" i="6"/>
  <c r="AN11" i="6"/>
  <c r="AN15" i="6"/>
  <c r="AN17" i="6"/>
  <c r="AN14" i="6"/>
  <c r="AN16" i="6"/>
  <c r="AN18" i="6"/>
  <c r="AN6" i="6"/>
  <c r="AN2" i="6"/>
  <c r="AO3" i="6"/>
  <c r="AO49" i="6" l="1"/>
  <c r="AO48" i="6"/>
  <c r="AO47" i="6"/>
  <c r="AO52" i="6" s="1"/>
  <c r="AN34" i="6"/>
  <c r="AN41" i="6"/>
  <c r="AM36" i="6"/>
  <c r="AN40" i="6"/>
  <c r="AN33" i="6"/>
  <c r="AN36" i="6" s="1"/>
  <c r="AQ1" i="6"/>
  <c r="D33" i="11"/>
  <c r="D34" i="11" s="1"/>
  <c r="AO9" i="6"/>
  <c r="AO12" i="6"/>
  <c r="AO10" i="6"/>
  <c r="AO15" i="6"/>
  <c r="AO13" i="6"/>
  <c r="AO11" i="6"/>
  <c r="AO17" i="6"/>
  <c r="AO14" i="6"/>
  <c r="AO18" i="6"/>
  <c r="AO16" i="6"/>
  <c r="AO6" i="6"/>
  <c r="AO2" i="6"/>
  <c r="AP3" i="6"/>
  <c r="AN37" i="6" l="1"/>
  <c r="AN43" i="6" s="1"/>
  <c r="AN44" i="6" s="1"/>
  <c r="AM37" i="6"/>
  <c r="AM43" i="6" s="1"/>
  <c r="AM44" i="6" s="1"/>
  <c r="AP49" i="6"/>
  <c r="AP47" i="6"/>
  <c r="AP48" i="6"/>
  <c r="AO41" i="6"/>
  <c r="AO34" i="6"/>
  <c r="AO40" i="6"/>
  <c r="AO33" i="6"/>
  <c r="AR1" i="6"/>
  <c r="AP9" i="6"/>
  <c r="AP12" i="6"/>
  <c r="AP10" i="6"/>
  <c r="AP14" i="6"/>
  <c r="AP15" i="6"/>
  <c r="AP13" i="6"/>
  <c r="AP11" i="6"/>
  <c r="AP17" i="6"/>
  <c r="AP18" i="6"/>
  <c r="AP16" i="6"/>
  <c r="AP6" i="6"/>
  <c r="AQ3" i="6"/>
  <c r="AP2" i="6"/>
  <c r="AQ49" i="6" l="1"/>
  <c r="AQ47" i="6"/>
  <c r="AQ48" i="6"/>
  <c r="AP52" i="6"/>
  <c r="AO36" i="6"/>
  <c r="AP41" i="6"/>
  <c r="AP34" i="6"/>
  <c r="AP40" i="6"/>
  <c r="AP33" i="6"/>
  <c r="AS1" i="6"/>
  <c r="AQ11" i="6"/>
  <c r="AQ9" i="6"/>
  <c r="AQ12" i="6"/>
  <c r="AQ10" i="6"/>
  <c r="AQ14" i="6"/>
  <c r="AQ13" i="6"/>
  <c r="AQ15" i="6"/>
  <c r="AQ17" i="6"/>
  <c r="AQ18" i="6"/>
  <c r="AQ16" i="6"/>
  <c r="AQ6" i="6"/>
  <c r="AR3" i="6"/>
  <c r="AQ2" i="6"/>
  <c r="AO37" i="6" l="1"/>
  <c r="AO43" i="6" s="1"/>
  <c r="AO44" i="6" s="1"/>
  <c r="AQ52" i="6"/>
  <c r="AR49" i="6"/>
  <c r="AR47" i="6"/>
  <c r="AR52" i="6" s="1"/>
  <c r="AR48" i="6"/>
  <c r="AP36" i="6"/>
  <c r="AQ41" i="6"/>
  <c r="AQ34" i="6"/>
  <c r="AQ40" i="6"/>
  <c r="AQ33" i="6"/>
  <c r="AT1" i="6"/>
  <c r="AR11" i="6"/>
  <c r="AR9" i="6"/>
  <c r="AR12" i="6"/>
  <c r="AR10" i="6"/>
  <c r="AR14" i="6"/>
  <c r="AR13" i="6"/>
  <c r="AR16" i="6"/>
  <c r="AR15" i="6"/>
  <c r="AR17" i="6"/>
  <c r="AR18" i="6"/>
  <c r="AR6" i="6"/>
  <c r="AS3" i="6"/>
  <c r="AR2" i="6"/>
  <c r="AP37" i="6" l="1"/>
  <c r="AP43" i="6" s="1"/>
  <c r="AP44" i="6" s="1"/>
  <c r="AS49" i="6"/>
  <c r="AS47" i="6"/>
  <c r="AS48" i="6"/>
  <c r="AQ36" i="6"/>
  <c r="AR34" i="6"/>
  <c r="AR41" i="6"/>
  <c r="AR40" i="6"/>
  <c r="AR33" i="6"/>
  <c r="AR36" i="6" s="1"/>
  <c r="AU1" i="6"/>
  <c r="AS11" i="6"/>
  <c r="AS9" i="6"/>
  <c r="AS12" i="6"/>
  <c r="AS10" i="6"/>
  <c r="AS15" i="6"/>
  <c r="AS13" i="6"/>
  <c r="AS16" i="6"/>
  <c r="AS17" i="6"/>
  <c r="AS14" i="6"/>
  <c r="AS18" i="6"/>
  <c r="AS6" i="6"/>
  <c r="AT3" i="6"/>
  <c r="AS2" i="6"/>
  <c r="AR37" i="6" l="1"/>
  <c r="AR43" i="6" s="1"/>
  <c r="AR44" i="6" s="1"/>
  <c r="AQ37" i="6"/>
  <c r="AQ43" i="6" s="1"/>
  <c r="AQ44" i="6" s="1"/>
  <c r="AT49" i="6"/>
  <c r="AT47" i="6"/>
  <c r="AT48" i="6"/>
  <c r="AS52" i="6"/>
  <c r="AS34" i="6"/>
  <c r="AS41" i="6"/>
  <c r="AS40" i="6"/>
  <c r="AS33" i="6"/>
  <c r="AS36" i="6" s="1"/>
  <c r="AV1" i="6"/>
  <c r="AT11" i="6"/>
  <c r="AT9" i="6"/>
  <c r="AT12" i="6"/>
  <c r="AT10" i="6"/>
  <c r="AT14" i="6"/>
  <c r="AT13" i="6"/>
  <c r="AT16" i="6"/>
  <c r="AT15" i="6"/>
  <c r="AT17" i="6"/>
  <c r="AT18" i="6"/>
  <c r="AT6" i="6"/>
  <c r="AT2" i="6"/>
  <c r="AU3" i="6"/>
  <c r="AS37" i="6" l="1"/>
  <c r="AS43" i="6" s="1"/>
  <c r="AS44" i="6" s="1"/>
  <c r="AU49" i="6"/>
  <c r="AU47" i="6"/>
  <c r="AU48" i="6"/>
  <c r="AT52" i="6"/>
  <c r="AT40" i="6"/>
  <c r="AT33" i="6"/>
  <c r="AT34" i="6"/>
  <c r="AT41" i="6"/>
  <c r="AW1" i="6"/>
  <c r="AU11" i="6"/>
  <c r="AU9" i="6"/>
  <c r="AU12" i="6"/>
  <c r="AU14" i="6"/>
  <c r="AU10" i="6"/>
  <c r="AU16" i="6"/>
  <c r="AU15" i="6"/>
  <c r="AU13" i="6"/>
  <c r="AU17" i="6"/>
  <c r="AU18" i="6"/>
  <c r="AU6" i="6"/>
  <c r="AU2" i="6"/>
  <c r="AV3" i="6"/>
  <c r="AV49" i="6" l="1"/>
  <c r="AV47" i="6"/>
  <c r="AV48" i="6"/>
  <c r="AU52" i="6"/>
  <c r="AU34" i="6"/>
  <c r="AU41" i="6"/>
  <c r="AU40" i="6"/>
  <c r="AU33" i="6"/>
  <c r="AU36" i="6" s="1"/>
  <c r="AT36" i="6"/>
  <c r="AX1" i="6"/>
  <c r="AV11" i="6"/>
  <c r="AV9" i="6"/>
  <c r="AV12" i="6"/>
  <c r="AV14" i="6"/>
  <c r="AV10" i="6"/>
  <c r="AV18" i="6"/>
  <c r="AV16" i="6"/>
  <c r="AV15" i="6"/>
  <c r="AV13" i="6"/>
  <c r="AV17" i="6"/>
  <c r="AV6" i="6"/>
  <c r="AV2" i="6"/>
  <c r="AW3" i="6"/>
  <c r="AT37" i="6" l="1"/>
  <c r="AT43" i="6" s="1"/>
  <c r="AT44" i="6" s="1"/>
  <c r="AU37" i="6"/>
  <c r="AU43" i="6" s="1"/>
  <c r="AU44" i="6" s="1"/>
  <c r="AW49" i="6"/>
  <c r="AW48" i="6"/>
  <c r="AW47" i="6"/>
  <c r="AW52" i="6" s="1"/>
  <c r="AV52" i="6"/>
  <c r="AV40" i="6"/>
  <c r="AV33" i="6"/>
  <c r="AV34" i="6"/>
  <c r="AV41" i="6"/>
  <c r="AY1" i="6"/>
  <c r="AW11" i="6"/>
  <c r="AW9" i="6"/>
  <c r="AW13" i="6"/>
  <c r="AW12" i="6"/>
  <c r="AW14" i="6"/>
  <c r="AW10" i="6"/>
  <c r="AW16" i="6"/>
  <c r="AW15" i="6"/>
  <c r="AW17" i="6"/>
  <c r="AW18" i="6"/>
  <c r="AW6" i="6"/>
  <c r="AW2" i="6"/>
  <c r="AX3" i="6"/>
  <c r="AX49" i="6" l="1"/>
  <c r="AX48" i="6"/>
  <c r="AX47" i="6"/>
  <c r="AX52" i="6" s="1"/>
  <c r="E23" i="11" s="1" a="1"/>
  <c r="E23" i="11" s="1"/>
  <c r="E24" i="11" s="1"/>
  <c r="AW34" i="6"/>
  <c r="AW41" i="6"/>
  <c r="AW40" i="6"/>
  <c r="AW33" i="6"/>
  <c r="AW36" i="6" s="1"/>
  <c r="AV36" i="6"/>
  <c r="AZ1" i="6"/>
  <c r="AX10" i="6"/>
  <c r="AX11" i="6"/>
  <c r="AX9" i="6"/>
  <c r="AX13" i="6"/>
  <c r="AX12" i="6"/>
  <c r="AX14" i="6"/>
  <c r="AX18" i="6"/>
  <c r="AX16" i="6"/>
  <c r="AX15" i="6"/>
  <c r="AX17" i="6"/>
  <c r="AX6" i="6"/>
  <c r="AX2" i="6"/>
  <c r="AY3" i="6"/>
  <c r="AW37" i="6" l="1"/>
  <c r="AW43" i="6" s="1"/>
  <c r="AW44" i="6" s="1"/>
  <c r="AV37" i="6"/>
  <c r="AV43" i="6" s="1"/>
  <c r="AV44" i="6" s="1"/>
  <c r="AY49" i="6"/>
  <c r="AY48" i="6"/>
  <c r="AY47" i="6"/>
  <c r="AY52" i="6" s="1"/>
  <c r="AX40" i="6"/>
  <c r="AX33" i="6"/>
  <c r="AX34" i="6"/>
  <c r="AX41" i="6"/>
  <c r="BA1" i="6"/>
  <c r="AY10" i="6"/>
  <c r="AY11" i="6"/>
  <c r="AY9" i="6"/>
  <c r="AY15" i="6"/>
  <c r="AY13" i="6"/>
  <c r="AY12" i="6"/>
  <c r="AY14" i="6"/>
  <c r="AY16" i="6"/>
  <c r="AY18" i="6"/>
  <c r="AY17" i="6"/>
  <c r="AY6" i="6"/>
  <c r="AZ3" i="6"/>
  <c r="AY2" i="6"/>
  <c r="AZ49" i="6" l="1"/>
  <c r="AZ48" i="6"/>
  <c r="AZ47" i="6"/>
  <c r="AZ52" i="6" s="1"/>
  <c r="AY34" i="6"/>
  <c r="AY41" i="6"/>
  <c r="AX36" i="6"/>
  <c r="AY40" i="6"/>
  <c r="AY33" i="6"/>
  <c r="AY36" i="6" s="1"/>
  <c r="BB1" i="6"/>
  <c r="AZ12" i="6"/>
  <c r="AZ10" i="6"/>
  <c r="AZ11" i="6"/>
  <c r="AZ9" i="6"/>
  <c r="AZ15" i="6"/>
  <c r="AZ13" i="6"/>
  <c r="AZ14" i="6"/>
  <c r="AZ16" i="6"/>
  <c r="AZ18" i="6"/>
  <c r="AZ17" i="6"/>
  <c r="AZ6" i="6"/>
  <c r="BA3" i="6"/>
  <c r="AZ2" i="6"/>
  <c r="AY37" i="6" l="1"/>
  <c r="AY43" i="6" s="1"/>
  <c r="AY44" i="6" s="1"/>
  <c r="AX37" i="6"/>
  <c r="AX43" i="6" s="1"/>
  <c r="AX44" i="6" s="1"/>
  <c r="BA49" i="6"/>
  <c r="BA48" i="6"/>
  <c r="BA47" i="6"/>
  <c r="BA52" i="6" s="1"/>
  <c r="AZ34" i="6"/>
  <c r="AZ41" i="6"/>
  <c r="AZ40" i="6"/>
  <c r="AZ33" i="6"/>
  <c r="AZ36" i="6" s="1"/>
  <c r="BC1" i="6"/>
  <c r="BA12" i="6"/>
  <c r="BA10" i="6"/>
  <c r="BA11" i="6"/>
  <c r="BA9" i="6"/>
  <c r="BA13" i="6"/>
  <c r="BA17" i="6"/>
  <c r="BA18" i="6"/>
  <c r="BA16" i="6"/>
  <c r="BA15" i="6"/>
  <c r="BA14" i="6"/>
  <c r="BA6" i="6"/>
  <c r="BB3" i="6"/>
  <c r="BA2" i="6"/>
  <c r="AZ37" i="6" l="1"/>
  <c r="AZ43" i="6" s="1"/>
  <c r="AZ44" i="6" s="1"/>
  <c r="BB49" i="6"/>
  <c r="BB48" i="6"/>
  <c r="BB47" i="6"/>
  <c r="BB52" i="6" s="1"/>
  <c r="BA34" i="6"/>
  <c r="BA41" i="6"/>
  <c r="BA40" i="6"/>
  <c r="BA33" i="6"/>
  <c r="BA36" i="6" s="1"/>
  <c r="BD1" i="6"/>
  <c r="BB12" i="6"/>
  <c r="BB10" i="6"/>
  <c r="BB11" i="6"/>
  <c r="BB13" i="6"/>
  <c r="BB9" i="6"/>
  <c r="BB17" i="6"/>
  <c r="BB16" i="6"/>
  <c r="BB15" i="6"/>
  <c r="BB18" i="6"/>
  <c r="BB14" i="6"/>
  <c r="BB6" i="6"/>
  <c r="BB2" i="6"/>
  <c r="BC3" i="6"/>
  <c r="BA37" i="6" l="1"/>
  <c r="BA43" i="6" s="1"/>
  <c r="BA44" i="6" s="1"/>
  <c r="BC49" i="6"/>
  <c r="BC48" i="6"/>
  <c r="BC47" i="6"/>
  <c r="BC52" i="6" s="1"/>
  <c r="BB34" i="6"/>
  <c r="BB41" i="6"/>
  <c r="BB40" i="6"/>
  <c r="BB33" i="6"/>
  <c r="BB36" i="6" s="1"/>
  <c r="E33" i="11"/>
  <c r="E34" i="11" s="1"/>
  <c r="BE1" i="6"/>
  <c r="BC12" i="6"/>
  <c r="BC10" i="6"/>
  <c r="BC11" i="6"/>
  <c r="BC13" i="6"/>
  <c r="BC9" i="6"/>
  <c r="BC14" i="6"/>
  <c r="BC17" i="6"/>
  <c r="BC16" i="6"/>
  <c r="BC15" i="6"/>
  <c r="BC18" i="6"/>
  <c r="BC6" i="6"/>
  <c r="BC2" i="6"/>
  <c r="BD3" i="6"/>
  <c r="BB37" i="6" l="1"/>
  <c r="BB43" i="6" s="1"/>
  <c r="BB44" i="6" s="1"/>
  <c r="BD49" i="6"/>
  <c r="BD48" i="6"/>
  <c r="BD47" i="6"/>
  <c r="BD52" i="6" s="1"/>
  <c r="BC40" i="6"/>
  <c r="BC33" i="6"/>
  <c r="BC34" i="6"/>
  <c r="BC41" i="6"/>
  <c r="BF1" i="6"/>
  <c r="BD12" i="6"/>
  <c r="BD10" i="6"/>
  <c r="BD11" i="6"/>
  <c r="BD13" i="6"/>
  <c r="BD9" i="6"/>
  <c r="BD17" i="6"/>
  <c r="BD16" i="6"/>
  <c r="BD15" i="6"/>
  <c r="BD18" i="6"/>
  <c r="BD14" i="6"/>
  <c r="BD6" i="6"/>
  <c r="BD2" i="6"/>
  <c r="BE3" i="6"/>
  <c r="BE49" i="6" l="1"/>
  <c r="BE48" i="6"/>
  <c r="BE47" i="6"/>
  <c r="BE52" i="6" s="1"/>
  <c r="BD40" i="6"/>
  <c r="BD33" i="6"/>
  <c r="BC36" i="6"/>
  <c r="BD34" i="6"/>
  <c r="BD41" i="6"/>
  <c r="BG1" i="6"/>
  <c r="BE9" i="6"/>
  <c r="BE12" i="6"/>
  <c r="BE10" i="6"/>
  <c r="BE11" i="6"/>
  <c r="BE15" i="6"/>
  <c r="BE13" i="6"/>
  <c r="BE14" i="6"/>
  <c r="BE17" i="6"/>
  <c r="BE18" i="6"/>
  <c r="BE16" i="6"/>
  <c r="BE6" i="6"/>
  <c r="BE2" i="6"/>
  <c r="BF3" i="6"/>
  <c r="BC37" i="6" l="1"/>
  <c r="BC43" i="6" s="1"/>
  <c r="BC44" i="6" s="1"/>
  <c r="BF49" i="6"/>
  <c r="BF47" i="6"/>
  <c r="BF48" i="6"/>
  <c r="BE41" i="6"/>
  <c r="BE34" i="6"/>
  <c r="BD36" i="6"/>
  <c r="BE40" i="6"/>
  <c r="BE33" i="6"/>
  <c r="BE36" i="6" s="1"/>
  <c r="BH1" i="6"/>
  <c r="BF9" i="6"/>
  <c r="BF12" i="6"/>
  <c r="BF10" i="6"/>
  <c r="BF14" i="6"/>
  <c r="BF11" i="6"/>
  <c r="BF15" i="6"/>
  <c r="BF13" i="6"/>
  <c r="BF17" i="6"/>
  <c r="BF18" i="6"/>
  <c r="BF16" i="6"/>
  <c r="BF6" i="6"/>
  <c r="BG3" i="6"/>
  <c r="BF2" i="6"/>
  <c r="BE37" i="6" l="1"/>
  <c r="BE43" i="6" s="1"/>
  <c r="BE44" i="6" s="1"/>
  <c r="BD37" i="6"/>
  <c r="BD43" i="6" s="1"/>
  <c r="BD44" i="6" s="1"/>
  <c r="BF52" i="6"/>
  <c r="BG49" i="6"/>
  <c r="BG47" i="6"/>
  <c r="BG48" i="6"/>
  <c r="BF41" i="6"/>
  <c r="BF34" i="6"/>
  <c r="BF40" i="6"/>
  <c r="BF33" i="6"/>
  <c r="BI1" i="6"/>
  <c r="BG11" i="6"/>
  <c r="BG9" i="6"/>
  <c r="BG12" i="6"/>
  <c r="BG10" i="6"/>
  <c r="BG14" i="6"/>
  <c r="BG13" i="6"/>
  <c r="BG17" i="6"/>
  <c r="BG18" i="6"/>
  <c r="BG15" i="6"/>
  <c r="BG16" i="6"/>
  <c r="BG6" i="6"/>
  <c r="BH3" i="6"/>
  <c r="BG2" i="6"/>
  <c r="BF36" i="6" l="1"/>
  <c r="BG52" i="6"/>
  <c r="BH49" i="6"/>
  <c r="BH47" i="6"/>
  <c r="BH48" i="6"/>
  <c r="BG41" i="6"/>
  <c r="BG34" i="6"/>
  <c r="BG40" i="6"/>
  <c r="BG33" i="6"/>
  <c r="BJ1" i="6"/>
  <c r="BH11" i="6"/>
  <c r="BH9" i="6"/>
  <c r="BH12" i="6"/>
  <c r="BH10" i="6"/>
  <c r="BH13" i="6"/>
  <c r="BH15" i="6"/>
  <c r="BH16" i="6"/>
  <c r="BH14" i="6"/>
  <c r="BH17" i="6"/>
  <c r="BH18" i="6"/>
  <c r="BH6" i="6"/>
  <c r="BI3" i="6"/>
  <c r="BH2" i="6"/>
  <c r="BF37" i="6" l="1"/>
  <c r="BF43" i="6" s="1"/>
  <c r="BF44" i="6" s="1"/>
  <c r="BI49" i="6"/>
  <c r="BI47" i="6"/>
  <c r="BI48" i="6"/>
  <c r="BH52" i="6"/>
  <c r="BG36" i="6"/>
  <c r="BH34" i="6"/>
  <c r="BH41" i="6"/>
  <c r="BH40" i="6"/>
  <c r="BH33" i="6"/>
  <c r="BH36" i="6" s="1"/>
  <c r="BK1" i="6"/>
  <c r="BI11" i="6"/>
  <c r="BI9" i="6"/>
  <c r="BI12" i="6"/>
  <c r="BI10" i="6"/>
  <c r="BI15" i="6"/>
  <c r="BI13" i="6"/>
  <c r="BI16" i="6"/>
  <c r="BI14" i="6"/>
  <c r="BI17" i="6"/>
  <c r="BI18" i="6"/>
  <c r="BI6" i="6"/>
  <c r="BJ3" i="6"/>
  <c r="BI2" i="6"/>
  <c r="BH37" i="6" l="1"/>
  <c r="BH43" i="6" s="1"/>
  <c r="BH44" i="6" s="1"/>
  <c r="BG37" i="6"/>
  <c r="BG43" i="6" s="1"/>
  <c r="BG44" i="6" s="1"/>
  <c r="BJ49" i="6"/>
  <c r="BJ47" i="6"/>
  <c r="BJ48" i="6"/>
  <c r="BI52" i="6"/>
  <c r="BI34" i="6"/>
  <c r="BI41" i="6"/>
  <c r="BI40" i="6"/>
  <c r="BI33" i="6"/>
  <c r="BI36" i="6" s="1"/>
  <c r="BL1" i="6"/>
  <c r="BJ11" i="6"/>
  <c r="BJ9" i="6"/>
  <c r="BJ12" i="6"/>
  <c r="BJ10" i="6"/>
  <c r="BJ14" i="6"/>
  <c r="BJ13" i="6"/>
  <c r="BJ15" i="6"/>
  <c r="BJ16" i="6"/>
  <c r="BJ17" i="6"/>
  <c r="BJ18" i="6"/>
  <c r="BJ6" i="6"/>
  <c r="BJ2" i="6"/>
  <c r="BK3" i="6"/>
  <c r="BI37" i="6" l="1"/>
  <c r="BI43" i="6" s="1"/>
  <c r="BI44" i="6" s="1"/>
  <c r="BK49" i="6"/>
  <c r="BK47" i="6"/>
  <c r="BK48" i="6"/>
  <c r="BJ52" i="6"/>
  <c r="F23" i="11" s="1" a="1"/>
  <c r="F23" i="11" s="1"/>
  <c r="F24" i="11" s="1"/>
  <c r="BJ40" i="6"/>
  <c r="BJ33" i="6"/>
  <c r="BJ34" i="6"/>
  <c r="BJ41" i="6"/>
  <c r="BM1" i="6"/>
  <c r="BK11" i="6"/>
  <c r="BK9" i="6"/>
  <c r="BK12" i="6"/>
  <c r="BK14" i="6"/>
  <c r="BK15" i="6"/>
  <c r="BK16" i="6"/>
  <c r="BK10" i="6"/>
  <c r="BK13" i="6"/>
  <c r="BK17" i="6"/>
  <c r="BK18" i="6"/>
  <c r="BK6" i="6"/>
  <c r="BK2" i="6"/>
  <c r="BL3" i="6"/>
  <c r="BL49" i="6" l="1"/>
  <c r="BL47" i="6"/>
  <c r="BL48" i="6"/>
  <c r="BK52" i="6"/>
  <c r="BK34" i="6"/>
  <c r="BK41" i="6"/>
  <c r="BK40" i="6"/>
  <c r="BK33" i="6"/>
  <c r="BK36" i="6" s="1"/>
  <c r="BJ36" i="6"/>
  <c r="BN1" i="6"/>
  <c r="BL11" i="6"/>
  <c r="BL9" i="6"/>
  <c r="BL14" i="6"/>
  <c r="BL12" i="6"/>
  <c r="BL15" i="6"/>
  <c r="BL16" i="6"/>
  <c r="BL10" i="6"/>
  <c r="BL13" i="6"/>
  <c r="BL17" i="6"/>
  <c r="BL18" i="6"/>
  <c r="BL6" i="6"/>
  <c r="BL2" i="6"/>
  <c r="BM3" i="6"/>
  <c r="BJ37" i="6" l="1"/>
  <c r="BJ43" i="6" s="1"/>
  <c r="BJ44" i="6" s="1"/>
  <c r="BK37" i="6"/>
  <c r="BK43" i="6" s="1"/>
  <c r="BK44" i="6" s="1"/>
  <c r="BM49" i="6"/>
  <c r="BM48" i="6"/>
  <c r="BM47" i="6"/>
  <c r="BM52" i="6" s="1"/>
  <c r="BL52" i="6"/>
  <c r="BL40" i="6"/>
  <c r="BL33" i="6"/>
  <c r="BL34" i="6"/>
  <c r="BL41" i="6"/>
  <c r="BO1" i="6"/>
  <c r="BM11" i="6"/>
  <c r="BM9" i="6"/>
  <c r="BM10" i="6"/>
  <c r="BM13" i="6"/>
  <c r="BM14" i="6"/>
  <c r="BM12" i="6"/>
  <c r="BM15" i="6"/>
  <c r="BM16" i="6"/>
  <c r="BM17" i="6"/>
  <c r="BM18" i="6"/>
  <c r="BM6" i="6"/>
  <c r="BN3" i="6"/>
  <c r="BM2" i="6"/>
  <c r="BN49" i="6" l="1"/>
  <c r="BN48" i="6"/>
  <c r="BN47" i="6"/>
  <c r="BN52" i="6" s="1"/>
  <c r="BM40" i="6"/>
  <c r="BM33" i="6"/>
  <c r="BL36" i="6"/>
  <c r="BM34" i="6"/>
  <c r="BM41" i="6"/>
  <c r="BP1" i="6"/>
  <c r="BN10" i="6"/>
  <c r="BN11" i="6"/>
  <c r="BN9" i="6"/>
  <c r="BN13" i="6"/>
  <c r="BN14" i="6"/>
  <c r="BN12" i="6"/>
  <c r="BN18" i="6"/>
  <c r="BN15" i="6"/>
  <c r="BN16" i="6"/>
  <c r="BN17" i="6"/>
  <c r="BN6" i="6"/>
  <c r="BO3" i="6"/>
  <c r="BN2" i="6"/>
  <c r="BL37" i="6" l="1"/>
  <c r="BL43" i="6" s="1"/>
  <c r="BL44" i="6" s="1"/>
  <c r="BO49" i="6"/>
  <c r="BO48" i="6"/>
  <c r="BO47" i="6"/>
  <c r="BO52" i="6" s="1"/>
  <c r="BN34" i="6"/>
  <c r="BN41" i="6"/>
  <c r="BN40" i="6"/>
  <c r="BN33" i="6"/>
  <c r="BN36" i="6" s="1"/>
  <c r="BM36" i="6"/>
  <c r="BQ1" i="6"/>
  <c r="F33" i="11"/>
  <c r="F34" i="11" s="1"/>
  <c r="BO10" i="6"/>
  <c r="BO11" i="6"/>
  <c r="BO9" i="6"/>
  <c r="BO15" i="6"/>
  <c r="BO13" i="6"/>
  <c r="BO14" i="6"/>
  <c r="BO12" i="6"/>
  <c r="BO16" i="6"/>
  <c r="BO18" i="6"/>
  <c r="BO17" i="6"/>
  <c r="BO6" i="6"/>
  <c r="BP3" i="6"/>
  <c r="BO2" i="6"/>
  <c r="BM37" i="6" l="1"/>
  <c r="BM43" i="6" s="1"/>
  <c r="BM44" i="6" s="1"/>
  <c r="BN37" i="6"/>
  <c r="BN43" i="6" s="1"/>
  <c r="BN44" i="6" s="1"/>
  <c r="BP49" i="6"/>
  <c r="BP48" i="6"/>
  <c r="BP47" i="6"/>
  <c r="BP52" i="6" s="1"/>
  <c r="BO40" i="6"/>
  <c r="BO33" i="6"/>
  <c r="BO34" i="6"/>
  <c r="BO41" i="6"/>
  <c r="BR1" i="6"/>
  <c r="BP12" i="6"/>
  <c r="BP10" i="6"/>
  <c r="BP11" i="6"/>
  <c r="BP9" i="6"/>
  <c r="BP15" i="6"/>
  <c r="BP13" i="6"/>
  <c r="BP14" i="6"/>
  <c r="BP16" i="6"/>
  <c r="BP18" i="6"/>
  <c r="BP17" i="6"/>
  <c r="BP6" i="6"/>
  <c r="BQ3" i="6"/>
  <c r="BP2" i="6"/>
  <c r="BQ49" i="6" l="1"/>
  <c r="BQ48" i="6"/>
  <c r="BQ47" i="6"/>
  <c r="BQ52" i="6" s="1"/>
  <c r="BO36" i="6"/>
  <c r="BP34" i="6"/>
  <c r="BP41" i="6"/>
  <c r="BP40" i="6"/>
  <c r="BP33" i="6"/>
  <c r="BP36" i="6" s="1"/>
  <c r="BS1" i="6"/>
  <c r="BQ12" i="6"/>
  <c r="BQ10" i="6"/>
  <c r="BQ11" i="6"/>
  <c r="BQ9" i="6"/>
  <c r="BQ13" i="6"/>
  <c r="BQ17" i="6"/>
  <c r="BQ14" i="6"/>
  <c r="BQ15" i="6"/>
  <c r="BQ18" i="6"/>
  <c r="BQ16" i="6"/>
  <c r="BQ6" i="6"/>
  <c r="BR3" i="6"/>
  <c r="BQ2" i="6"/>
  <c r="BP37" i="6" l="1"/>
  <c r="BP43" i="6" s="1"/>
  <c r="BP44" i="6" s="1"/>
  <c r="BO37" i="6"/>
  <c r="BO43" i="6" s="1"/>
  <c r="BO44" i="6" s="1"/>
  <c r="BR49" i="6"/>
  <c r="BR48" i="6"/>
  <c r="BR47" i="6"/>
  <c r="BR52" i="6" s="1"/>
  <c r="BQ34" i="6"/>
  <c r="BQ41" i="6"/>
  <c r="BQ40" i="6"/>
  <c r="BQ33" i="6"/>
  <c r="BQ36" i="6" s="1"/>
  <c r="BT1" i="6"/>
  <c r="BR12" i="6"/>
  <c r="BR10" i="6"/>
  <c r="BR11" i="6"/>
  <c r="BR13" i="6"/>
  <c r="BR9" i="6"/>
  <c r="BR17" i="6"/>
  <c r="BR14" i="6"/>
  <c r="BR15" i="6"/>
  <c r="BR16" i="6"/>
  <c r="BR18" i="6"/>
  <c r="BR6" i="6"/>
  <c r="BR2" i="6"/>
  <c r="BS3" i="6"/>
  <c r="BQ37" i="6" l="1"/>
  <c r="BQ43" i="6" s="1"/>
  <c r="BQ44" i="6" s="1"/>
  <c r="BS49" i="6"/>
  <c r="BS48" i="6"/>
  <c r="BS47" i="6"/>
  <c r="BS52" i="6" s="1"/>
  <c r="BR34" i="6"/>
  <c r="BR41" i="6"/>
  <c r="BR40" i="6"/>
  <c r="BR33" i="6"/>
  <c r="BR36" i="6" s="1"/>
  <c r="BU1" i="6"/>
  <c r="BS12" i="6"/>
  <c r="BS10" i="6"/>
  <c r="BS11" i="6"/>
  <c r="BS13" i="6"/>
  <c r="BS9" i="6"/>
  <c r="BS14" i="6"/>
  <c r="BS17" i="6"/>
  <c r="BS15" i="6"/>
  <c r="BS16" i="6"/>
  <c r="BS18" i="6"/>
  <c r="BS6" i="6"/>
  <c r="BS2" i="6"/>
  <c r="BT3" i="6"/>
  <c r="BR37" i="6" l="1"/>
  <c r="BR43" i="6" s="1"/>
  <c r="BR44" i="6" s="1"/>
  <c r="BT49" i="6"/>
  <c r="BT48" i="6"/>
  <c r="BT47" i="6"/>
  <c r="BT52" i="6" s="1"/>
  <c r="BS40" i="6"/>
  <c r="BS33" i="6"/>
  <c r="BS34" i="6"/>
  <c r="BS41" i="6"/>
  <c r="BV1" i="6"/>
  <c r="BT12" i="6"/>
  <c r="BT10" i="6"/>
  <c r="BT11" i="6"/>
  <c r="BT13" i="6"/>
  <c r="BT9" i="6"/>
  <c r="BT17" i="6"/>
  <c r="BT14" i="6"/>
  <c r="BT15" i="6"/>
  <c r="BT16" i="6"/>
  <c r="BT18" i="6"/>
  <c r="BT6" i="6"/>
  <c r="BT2" i="6"/>
  <c r="BU3" i="6"/>
  <c r="BU49" i="6" l="1"/>
  <c r="BU48" i="6"/>
  <c r="BU47" i="6"/>
  <c r="BU52" i="6" s="1"/>
  <c r="BT40" i="6"/>
  <c r="BT33" i="6"/>
  <c r="BT34" i="6"/>
  <c r="BT41" i="6"/>
  <c r="BS36" i="6"/>
  <c r="BW1" i="6"/>
  <c r="BU9" i="6"/>
  <c r="BU12" i="6"/>
  <c r="BU10" i="6"/>
  <c r="BU11" i="6"/>
  <c r="BU15" i="6"/>
  <c r="BU13" i="6"/>
  <c r="BU17" i="6"/>
  <c r="BU14" i="6"/>
  <c r="BU18" i="6"/>
  <c r="BU16" i="6"/>
  <c r="BU6" i="6"/>
  <c r="BU2" i="6"/>
  <c r="BV3" i="6"/>
  <c r="BS37" i="6" l="1"/>
  <c r="BS43" i="6" s="1"/>
  <c r="BS44" i="6" s="1"/>
  <c r="BV49" i="6"/>
  <c r="BV47" i="6"/>
  <c r="BV48" i="6"/>
  <c r="BU41" i="6"/>
  <c r="BU34" i="6"/>
  <c r="BU40" i="6"/>
  <c r="BU33" i="6"/>
  <c r="BT36" i="6"/>
  <c r="BX1" i="6"/>
  <c r="BV9" i="6"/>
  <c r="BV12" i="6"/>
  <c r="BV10" i="6"/>
  <c r="BV14" i="6"/>
  <c r="BV11" i="6"/>
  <c r="BV15" i="6"/>
  <c r="BV13" i="6"/>
  <c r="BV17" i="6"/>
  <c r="BV18" i="6"/>
  <c r="BV16" i="6"/>
  <c r="BW3" i="6"/>
  <c r="BV6" i="6"/>
  <c r="BV2" i="6"/>
  <c r="BT37" i="6" l="1"/>
  <c r="BT43" i="6" s="1"/>
  <c r="BT44" i="6" s="1"/>
  <c r="BW49" i="6"/>
  <c r="BW47" i="6"/>
  <c r="BW48" i="6"/>
  <c r="BV52" i="6"/>
  <c r="G23" i="11" s="1" a="1"/>
  <c r="G23" i="11" s="1"/>
  <c r="G24" i="11" s="1"/>
  <c r="BU36" i="6"/>
  <c r="BV40" i="6"/>
  <c r="BV33" i="6"/>
  <c r="BV41" i="6"/>
  <c r="BV34" i="6"/>
  <c r="BY1" i="6"/>
  <c r="BW11" i="6"/>
  <c r="BW9" i="6"/>
  <c r="BW12" i="6"/>
  <c r="BW10" i="6"/>
  <c r="BW14" i="6"/>
  <c r="BW13" i="6"/>
  <c r="BW17" i="6"/>
  <c r="BW15" i="6"/>
  <c r="BW18" i="6"/>
  <c r="BW16" i="6"/>
  <c r="BW6" i="6"/>
  <c r="BX3" i="6"/>
  <c r="BW2" i="6"/>
  <c r="C14" i="4"/>
  <c r="B6" i="4"/>
  <c r="H6" i="4" s="1"/>
  <c r="B7" i="4"/>
  <c r="H7" i="4" s="1"/>
  <c r="B8" i="4"/>
  <c r="H8" i="4" s="1"/>
  <c r="B9" i="4"/>
  <c r="H9" i="4" s="1"/>
  <c r="B10" i="4"/>
  <c r="H10" i="4" s="1"/>
  <c r="B11" i="4"/>
  <c r="H11" i="4" s="1"/>
  <c r="C15" i="4"/>
  <c r="BU37" i="6" l="1"/>
  <c r="BU43" i="6" s="1"/>
  <c r="BU44" i="6" s="1"/>
  <c r="BW52" i="6"/>
  <c r="BX49" i="6"/>
  <c r="BX47" i="6"/>
  <c r="BX48" i="6"/>
  <c r="BW41" i="6"/>
  <c r="BW34" i="6"/>
  <c r="BW40" i="6"/>
  <c r="BW33" i="6"/>
  <c r="BW36" i="6" s="1"/>
  <c r="BV36" i="6"/>
  <c r="BZ1" i="6"/>
  <c r="C16" i="4"/>
  <c r="BY3" i="6"/>
  <c r="BY11" i="6"/>
  <c r="BY9" i="6"/>
  <c r="BY12" i="6"/>
  <c r="BX2" i="6"/>
  <c r="BX11" i="6"/>
  <c r="BX9" i="6"/>
  <c r="BX12" i="6"/>
  <c r="BX10" i="6"/>
  <c r="BX13" i="6"/>
  <c r="BX16" i="6"/>
  <c r="BX14" i="6"/>
  <c r="BX17" i="6"/>
  <c r="BX15" i="6"/>
  <c r="BX18" i="6"/>
  <c r="BY6" i="6"/>
  <c r="BX6" i="6"/>
  <c r="BV37" i="6" l="1"/>
  <c r="BV43" i="6" s="1"/>
  <c r="BV44" i="6" s="1"/>
  <c r="BW37" i="6"/>
  <c r="BW43" i="6" s="1"/>
  <c r="BW44" i="6" s="1"/>
  <c r="BY17" i="6"/>
  <c r="BY49" i="6"/>
  <c r="BY47" i="6"/>
  <c r="BY48" i="6"/>
  <c r="BX52" i="6"/>
  <c r="BY40" i="6"/>
  <c r="BY33" i="6"/>
  <c r="BX40" i="6"/>
  <c r="BX33" i="6"/>
  <c r="BY16" i="6"/>
  <c r="BY13" i="6"/>
  <c r="BX34" i="6"/>
  <c r="BX41" i="6"/>
  <c r="BY10" i="6"/>
  <c r="CA1" i="6"/>
  <c r="BY14" i="6"/>
  <c r="BZ3" i="6"/>
  <c r="BY15" i="6"/>
  <c r="BY18" i="6"/>
  <c r="BY2" i="6"/>
  <c r="BY52" i="6" l="1"/>
  <c r="BZ9" i="6"/>
  <c r="BZ49" i="6"/>
  <c r="BZ47" i="6"/>
  <c r="BZ48" i="6"/>
  <c r="BY34" i="6"/>
  <c r="BZ13" i="6"/>
  <c r="BY41" i="6"/>
  <c r="BX36" i="6"/>
  <c r="BY36" i="6"/>
  <c r="BZ2" i="6"/>
  <c r="CA3" i="6"/>
  <c r="BZ6" i="6"/>
  <c r="BZ18" i="6"/>
  <c r="BZ15" i="6"/>
  <c r="BZ17" i="6"/>
  <c r="BZ16" i="6"/>
  <c r="BZ10" i="6"/>
  <c r="BZ14" i="6"/>
  <c r="BZ11" i="6"/>
  <c r="CB1" i="6"/>
  <c r="BZ12" i="6"/>
  <c r="BY37" i="6" l="1"/>
  <c r="BY43" i="6" s="1"/>
  <c r="BY44" i="6" s="1"/>
  <c r="BX37" i="6"/>
  <c r="BX43" i="6" s="1"/>
  <c r="BX44" i="6" s="1"/>
  <c r="CA14" i="6"/>
  <c r="CA49" i="6"/>
  <c r="CA47" i="6"/>
  <c r="CA48" i="6"/>
  <c r="CA11" i="6"/>
  <c r="CA12" i="6"/>
  <c r="CA9" i="6"/>
  <c r="BZ52" i="6"/>
  <c r="CA10" i="6"/>
  <c r="BZ34" i="6"/>
  <c r="CA6" i="6"/>
  <c r="CA2" i="6"/>
  <c r="CB3" i="6"/>
  <c r="CB17" i="6" s="1"/>
  <c r="BZ41" i="6"/>
  <c r="BZ40" i="6"/>
  <c r="BZ33" i="6"/>
  <c r="CA15" i="6"/>
  <c r="CA16" i="6"/>
  <c r="CA18" i="6"/>
  <c r="CA13" i="6"/>
  <c r="CA17" i="6"/>
  <c r="CC1" i="6"/>
  <c r="CB15" i="6" l="1"/>
  <c r="CB13" i="6"/>
  <c r="CB18" i="6"/>
  <c r="CB49" i="6"/>
  <c r="CB47" i="6"/>
  <c r="CB48" i="6"/>
  <c r="CB11" i="6"/>
  <c r="CB14" i="6"/>
  <c r="CB12" i="6"/>
  <c r="CA52" i="6"/>
  <c r="CB16" i="6"/>
  <c r="CB10" i="6"/>
  <c r="CB9" i="6"/>
  <c r="CB41" i="6" s="1"/>
  <c r="BZ36" i="6"/>
  <c r="CA34" i="6"/>
  <c r="CA40" i="6"/>
  <c r="CA33" i="6"/>
  <c r="CC3" i="6"/>
  <c r="CB2" i="6"/>
  <c r="CB6" i="6"/>
  <c r="CA41" i="6"/>
  <c r="CD1" i="6"/>
  <c r="CC15" i="6"/>
  <c r="CC16" i="6"/>
  <c r="CC17" i="6"/>
  <c r="CC18" i="6"/>
  <c r="CC6" i="6"/>
  <c r="CD3" i="6"/>
  <c r="CC2" i="6"/>
  <c r="BZ37" i="6" l="1"/>
  <c r="BZ43" i="6" s="1"/>
  <c r="BZ44" i="6" s="1"/>
  <c r="CB34" i="6"/>
  <c r="CD49" i="6"/>
  <c r="CD48" i="6"/>
  <c r="CD47" i="6"/>
  <c r="CD52" i="6" s="1"/>
  <c r="CB52" i="6"/>
  <c r="CA36" i="6"/>
  <c r="CC11" i="6"/>
  <c r="CC49" i="6"/>
  <c r="CC48" i="6"/>
  <c r="CC47" i="6"/>
  <c r="CC52" i="6" s="1"/>
  <c r="CC14" i="6"/>
  <c r="CC40" i="6"/>
  <c r="CC33" i="6"/>
  <c r="CB40" i="6"/>
  <c r="CB33" i="6"/>
  <c r="CB36" i="6" s="1"/>
  <c r="CC10" i="6"/>
  <c r="CC9" i="6"/>
  <c r="CC12" i="6"/>
  <c r="CC13" i="6"/>
  <c r="CE1" i="6"/>
  <c r="CD10" i="6"/>
  <c r="CD11" i="6"/>
  <c r="CD9" i="6"/>
  <c r="CD13" i="6"/>
  <c r="CD14" i="6"/>
  <c r="CD12" i="6"/>
  <c r="CD15" i="6"/>
  <c r="CD18" i="6"/>
  <c r="CD16" i="6"/>
  <c r="CD17" i="6"/>
  <c r="CD6" i="6"/>
  <c r="CD2" i="6"/>
  <c r="CE3" i="6"/>
  <c r="CA37" i="6" l="1"/>
  <c r="CA43" i="6" s="1"/>
  <c r="CA44" i="6" s="1"/>
  <c r="G33" i="11" s="1"/>
  <c r="G34" i="11" s="1"/>
  <c r="CB37" i="6"/>
  <c r="CB43" i="6" s="1"/>
  <c r="CB44" i="6" s="1"/>
  <c r="CE49" i="6"/>
  <c r="CE48" i="6"/>
  <c r="CE47" i="6"/>
  <c r="CE52" i="6" s="1"/>
  <c r="CC34" i="6"/>
  <c r="CC41" i="6"/>
  <c r="CC36" i="6"/>
  <c r="CD34" i="6"/>
  <c r="CD41" i="6"/>
  <c r="CD33" i="6"/>
  <c r="CD36" i="6" s="1"/>
  <c r="CD40" i="6"/>
  <c r="CF1" i="6"/>
  <c r="CE10" i="6"/>
  <c r="CE11" i="6"/>
  <c r="CE9" i="6"/>
  <c r="CE15" i="6"/>
  <c r="CE13" i="6"/>
  <c r="CE14" i="6"/>
  <c r="CE16" i="6"/>
  <c r="CE12" i="6"/>
  <c r="CE17" i="6"/>
  <c r="CE18" i="6"/>
  <c r="CE6" i="6"/>
  <c r="CE2" i="6"/>
  <c r="CF3" i="6"/>
  <c r="CD37" i="6" l="1"/>
  <c r="CD43" i="6" s="1"/>
  <c r="CD44" i="6" s="1"/>
  <c r="CC37" i="6"/>
  <c r="CC43" i="6" s="1"/>
  <c r="CC44" i="6" s="1"/>
  <c r="CF49" i="6"/>
  <c r="CF48" i="6"/>
  <c r="CF47" i="6"/>
  <c r="CF52" i="6" s="1"/>
  <c r="CE33" i="6"/>
  <c r="CE40" i="6"/>
  <c r="CE34" i="6"/>
  <c r="CE41" i="6"/>
  <c r="CG1" i="6"/>
  <c r="CF12" i="6"/>
  <c r="CF10" i="6"/>
  <c r="CF11" i="6"/>
  <c r="CF9" i="6"/>
  <c r="CF15" i="6"/>
  <c r="CF13" i="6"/>
  <c r="CF14" i="6"/>
  <c r="CF16" i="6"/>
  <c r="CF17" i="6"/>
  <c r="CF18" i="6"/>
  <c r="CF6" i="6"/>
  <c r="CF2" i="6"/>
  <c r="CG3" i="6"/>
  <c r="CG49" i="6" l="1"/>
  <c r="CG48" i="6"/>
  <c r="CG47" i="6"/>
  <c r="CG52" i="6" s="1"/>
  <c r="CF34" i="6"/>
  <c r="CF41" i="6"/>
  <c r="CF40" i="6"/>
  <c r="CF33" i="6"/>
  <c r="CE36" i="6"/>
  <c r="CH1" i="6"/>
  <c r="CG12" i="6"/>
  <c r="CG10" i="6"/>
  <c r="CG11" i="6"/>
  <c r="CG9" i="6"/>
  <c r="CG13" i="6"/>
  <c r="CG17" i="6"/>
  <c r="CG15" i="6"/>
  <c r="CG18" i="6"/>
  <c r="CG14" i="6"/>
  <c r="CG16" i="6"/>
  <c r="CG6" i="6"/>
  <c r="CH3" i="6"/>
  <c r="CG2" i="6"/>
  <c r="CE37" i="6" l="1"/>
  <c r="CE43" i="6" s="1"/>
  <c r="CE44" i="6" s="1"/>
  <c r="CH49" i="6"/>
  <c r="CH48" i="6"/>
  <c r="CH47" i="6"/>
  <c r="CH52" i="6" s="1"/>
  <c r="H23" i="11" s="1" a="1"/>
  <c r="H23" i="11" s="1"/>
  <c r="H24" i="11" s="1"/>
  <c r="CF36" i="6"/>
  <c r="CG34" i="6"/>
  <c r="CG41" i="6"/>
  <c r="CG33" i="6"/>
  <c r="CG36" i="6" s="1"/>
  <c r="CG40" i="6"/>
  <c r="CI1" i="6"/>
  <c r="CH12" i="6"/>
  <c r="CH10" i="6"/>
  <c r="CH11" i="6"/>
  <c r="CH13" i="6"/>
  <c r="CH9" i="6"/>
  <c r="CH17" i="6"/>
  <c r="CH15" i="6"/>
  <c r="CH14" i="6"/>
  <c r="CH16" i="6"/>
  <c r="CH18" i="6"/>
  <c r="CH6" i="6"/>
  <c r="CI3" i="6"/>
  <c r="CH2" i="6"/>
  <c r="CG37" i="6" l="1"/>
  <c r="CG43" i="6" s="1"/>
  <c r="CG44" i="6" s="1"/>
  <c r="CF37" i="6"/>
  <c r="CF43" i="6" s="1"/>
  <c r="CF44" i="6" s="1"/>
  <c r="CI49" i="6"/>
  <c r="CI48" i="6"/>
  <c r="CI47" i="6"/>
  <c r="CI52" i="6" s="1"/>
  <c r="CH34" i="6"/>
  <c r="CH41" i="6"/>
  <c r="CH33" i="6"/>
  <c r="CH36" i="6" s="1"/>
  <c r="CH40" i="6"/>
  <c r="CJ1" i="6"/>
  <c r="CI12" i="6"/>
  <c r="CI10" i="6"/>
  <c r="CI11" i="6"/>
  <c r="CI9" i="6"/>
  <c r="CI13" i="6"/>
  <c r="CI14" i="6"/>
  <c r="CI17" i="6"/>
  <c r="CI15" i="6"/>
  <c r="CI16" i="6"/>
  <c r="CI18" i="6"/>
  <c r="CI6" i="6"/>
  <c r="CJ3" i="6"/>
  <c r="CI2" i="6"/>
  <c r="CH37" i="6" l="1"/>
  <c r="CH43" i="6" s="1"/>
  <c r="CH44" i="6" s="1"/>
  <c r="CJ49" i="6"/>
  <c r="CJ48" i="6"/>
  <c r="CJ47" i="6"/>
  <c r="CJ52" i="6" s="1"/>
  <c r="CI34" i="6"/>
  <c r="CI41" i="6"/>
  <c r="CI33" i="6"/>
  <c r="CI36" i="6" s="1"/>
  <c r="CI40" i="6"/>
  <c r="CK1" i="6"/>
  <c r="CJ12" i="6"/>
  <c r="CJ10" i="6"/>
  <c r="CJ9" i="6"/>
  <c r="CJ11" i="6"/>
  <c r="CJ13" i="6"/>
  <c r="CJ17" i="6"/>
  <c r="CJ15" i="6"/>
  <c r="CJ14" i="6"/>
  <c r="CJ16" i="6"/>
  <c r="CJ18" i="6"/>
  <c r="CJ6" i="6"/>
  <c r="CJ2" i="6"/>
  <c r="CK3" i="6"/>
  <c r="CI37" i="6" l="1"/>
  <c r="CI43" i="6" s="1"/>
  <c r="CI44" i="6" s="1"/>
  <c r="CK49" i="6"/>
  <c r="CK48" i="6"/>
  <c r="CK47" i="6"/>
  <c r="CK52" i="6" s="1"/>
  <c r="CJ34" i="6"/>
  <c r="CJ41" i="6"/>
  <c r="CJ33" i="6"/>
  <c r="CJ36" i="6" s="1"/>
  <c r="CJ40" i="6"/>
  <c r="CL1" i="6"/>
  <c r="CK9" i="6"/>
  <c r="CK12" i="6"/>
  <c r="CK10" i="6"/>
  <c r="CK15" i="6"/>
  <c r="CK11" i="6"/>
  <c r="CK13" i="6"/>
  <c r="CK17" i="6"/>
  <c r="CK18" i="6"/>
  <c r="CK14" i="6"/>
  <c r="CK16" i="6"/>
  <c r="CK6" i="6"/>
  <c r="CK2" i="6"/>
  <c r="CL3" i="6"/>
  <c r="CJ37" i="6" l="1"/>
  <c r="CJ43" i="6" s="1"/>
  <c r="CJ44" i="6" s="1"/>
  <c r="CL49" i="6"/>
  <c r="CL48" i="6"/>
  <c r="CL47" i="6"/>
  <c r="CL52" i="6" s="1"/>
  <c r="CK33" i="6"/>
  <c r="CK40" i="6"/>
  <c r="CK41" i="6"/>
  <c r="CK34" i="6"/>
  <c r="CM1" i="6"/>
  <c r="CL9" i="6"/>
  <c r="CL12" i="6"/>
  <c r="CL10" i="6"/>
  <c r="CL14" i="6"/>
  <c r="CL15" i="6"/>
  <c r="CL11" i="6"/>
  <c r="CL13" i="6"/>
  <c r="CL17" i="6"/>
  <c r="CL18" i="6"/>
  <c r="CL16" i="6"/>
  <c r="CL6" i="6"/>
  <c r="CM3" i="6"/>
  <c r="CL2" i="6"/>
  <c r="CM49" i="6" l="1"/>
  <c r="CM47" i="6"/>
  <c r="CM48" i="6"/>
  <c r="CL33" i="6"/>
  <c r="CL40" i="6"/>
  <c r="CL41" i="6"/>
  <c r="CL34" i="6"/>
  <c r="CK36" i="6"/>
  <c r="CN1" i="6"/>
  <c r="CM11" i="6"/>
  <c r="CM9" i="6"/>
  <c r="CM12" i="6"/>
  <c r="CM10" i="6"/>
  <c r="CM14" i="6"/>
  <c r="CM13" i="6"/>
  <c r="CM15" i="6"/>
  <c r="CM17" i="6"/>
  <c r="CM18" i="6"/>
  <c r="CM16" i="6"/>
  <c r="CM6" i="6"/>
  <c r="CM2" i="6"/>
  <c r="CN3" i="6"/>
  <c r="CK37" i="6" l="1"/>
  <c r="CK43" i="6" s="1"/>
  <c r="CK44" i="6" s="1"/>
  <c r="CM52" i="6"/>
  <c r="CN49" i="6"/>
  <c r="CN47" i="6"/>
  <c r="CN48" i="6"/>
  <c r="CM41" i="6"/>
  <c r="CM34" i="6"/>
  <c r="CM33" i="6"/>
  <c r="CM40" i="6"/>
  <c r="CL36" i="6"/>
  <c r="CO1" i="6"/>
  <c r="CN11" i="6"/>
  <c r="CN9" i="6"/>
  <c r="CN12" i="6"/>
  <c r="CN10" i="6"/>
  <c r="CN13" i="6"/>
  <c r="CN16" i="6"/>
  <c r="CN15" i="6"/>
  <c r="CN17" i="6"/>
  <c r="CN14" i="6"/>
  <c r="CN18" i="6"/>
  <c r="CN6" i="6"/>
  <c r="CO3" i="6"/>
  <c r="CN2" i="6"/>
  <c r="CL37" i="6" l="1"/>
  <c r="CL43" i="6" s="1"/>
  <c r="CL44" i="6" s="1"/>
  <c r="CO49" i="6"/>
  <c r="CO47" i="6"/>
  <c r="CO48" i="6"/>
  <c r="CN52" i="6"/>
  <c r="CM36" i="6"/>
  <c r="CN34" i="6"/>
  <c r="CN41" i="6"/>
  <c r="CN33" i="6"/>
  <c r="CN36" i="6" s="1"/>
  <c r="CN40" i="6"/>
  <c r="CP1" i="6"/>
  <c r="H33" i="11"/>
  <c r="H34" i="11" s="1"/>
  <c r="CO11" i="6"/>
  <c r="CO9" i="6"/>
  <c r="CO12" i="6"/>
  <c r="CO10" i="6"/>
  <c r="CO13" i="6"/>
  <c r="CO16" i="6"/>
  <c r="CO15" i="6"/>
  <c r="CO17" i="6"/>
  <c r="CO18" i="6"/>
  <c r="CO14" i="6"/>
  <c r="CO6" i="6"/>
  <c r="CO2" i="6"/>
  <c r="CP3" i="6"/>
  <c r="CN37" i="6" l="1"/>
  <c r="CN43" i="6" s="1"/>
  <c r="CN44" i="6" s="1"/>
  <c r="CM37" i="6"/>
  <c r="CM43" i="6" s="1"/>
  <c r="CM44" i="6" s="1"/>
  <c r="CO52" i="6"/>
  <c r="CP49" i="6"/>
  <c r="CP47" i="6"/>
  <c r="CP48" i="6"/>
  <c r="CO34" i="6"/>
  <c r="CO41" i="6"/>
  <c r="CO33" i="6"/>
  <c r="CO36" i="6" s="1"/>
  <c r="CO40" i="6"/>
  <c r="CQ1" i="6"/>
  <c r="CP11" i="6"/>
  <c r="CP9" i="6"/>
  <c r="CP12" i="6"/>
  <c r="CP10" i="6"/>
  <c r="CP14" i="6"/>
  <c r="CP13" i="6"/>
  <c r="CP16" i="6"/>
  <c r="CP15" i="6"/>
  <c r="CP17" i="6"/>
  <c r="CP18" i="6"/>
  <c r="CP6" i="6"/>
  <c r="CQ3" i="6"/>
  <c r="CP2" i="6"/>
  <c r="CO37" i="6" l="1"/>
  <c r="CO43" i="6" s="1"/>
  <c r="CO44" i="6" s="1"/>
  <c r="CQ49" i="6"/>
  <c r="CQ47" i="6"/>
  <c r="CQ48" i="6"/>
  <c r="CP52" i="6"/>
  <c r="CP34" i="6"/>
  <c r="CP41" i="6"/>
  <c r="CP33" i="6"/>
  <c r="CP36" i="6" s="1"/>
  <c r="CP40" i="6"/>
  <c r="CR1" i="6"/>
  <c r="CQ11" i="6"/>
  <c r="CQ9" i="6"/>
  <c r="CQ12" i="6"/>
  <c r="CQ10" i="6"/>
  <c r="CQ14" i="6"/>
  <c r="CQ16" i="6"/>
  <c r="CQ15" i="6"/>
  <c r="CQ17" i="6"/>
  <c r="CQ13" i="6"/>
  <c r="CQ18" i="6"/>
  <c r="CQ6" i="6"/>
  <c r="CQ2" i="6"/>
  <c r="CR3" i="6"/>
  <c r="CP37" i="6" l="1"/>
  <c r="CP43" i="6" s="1"/>
  <c r="CP44" i="6" s="1"/>
  <c r="CR49" i="6"/>
  <c r="CR47" i="6"/>
  <c r="CR48" i="6"/>
  <c r="CQ52" i="6"/>
  <c r="CQ34" i="6"/>
  <c r="CQ41" i="6"/>
  <c r="CQ33" i="6"/>
  <c r="CQ36" i="6" s="1"/>
  <c r="CQ40" i="6"/>
  <c r="CS1" i="6"/>
  <c r="CR11" i="6"/>
  <c r="CR9" i="6"/>
  <c r="CR10" i="6"/>
  <c r="CR14" i="6"/>
  <c r="CR16" i="6"/>
  <c r="CR12" i="6"/>
  <c r="CR15" i="6"/>
  <c r="CR17" i="6"/>
  <c r="CR13" i="6"/>
  <c r="CR18" i="6"/>
  <c r="CR6" i="6"/>
  <c r="CS3" i="6"/>
  <c r="CR2" i="6"/>
  <c r="CQ37" i="6" l="1"/>
  <c r="CQ43" i="6" s="1"/>
  <c r="CQ44" i="6" s="1"/>
  <c r="CR52" i="6"/>
  <c r="CS49" i="6"/>
  <c r="CS47" i="6"/>
  <c r="CS48" i="6"/>
  <c r="CR34" i="6"/>
  <c r="CR41" i="6"/>
  <c r="CR40" i="6"/>
  <c r="CR33" i="6"/>
  <c r="CR36" i="6" s="1"/>
  <c r="CT1" i="6"/>
  <c r="CS11" i="6"/>
  <c r="CS9" i="6"/>
  <c r="CS12" i="6"/>
  <c r="CS13" i="6"/>
  <c r="CS10" i="6"/>
  <c r="CS14" i="6"/>
  <c r="CS16" i="6"/>
  <c r="CS15" i="6"/>
  <c r="CS17" i="6"/>
  <c r="CS18" i="6"/>
  <c r="CS6" i="6"/>
  <c r="CS2" i="6"/>
  <c r="CT3" i="6"/>
  <c r="CR37" i="6" l="1"/>
  <c r="CR43" i="6" s="1"/>
  <c r="CR44" i="6" s="1"/>
  <c r="CT49" i="6"/>
  <c r="CT48" i="6"/>
  <c r="CT47" i="6"/>
  <c r="CT52" i="6" s="1"/>
  <c r="I23" i="11" s="1" a="1"/>
  <c r="I23" i="11" s="1"/>
  <c r="I24" i="11" s="1"/>
  <c r="CS52" i="6"/>
  <c r="CS34" i="6"/>
  <c r="CS41" i="6"/>
  <c r="CS40" i="6"/>
  <c r="CS33" i="6"/>
  <c r="CS36" i="6" s="1"/>
  <c r="CU1" i="6"/>
  <c r="CT10" i="6"/>
  <c r="CT11" i="6"/>
  <c r="CT9" i="6"/>
  <c r="CT12" i="6"/>
  <c r="CT13" i="6"/>
  <c r="CT14" i="6"/>
  <c r="CT18" i="6"/>
  <c r="CT16" i="6"/>
  <c r="CT15" i="6"/>
  <c r="CT17" i="6"/>
  <c r="CT6" i="6"/>
  <c r="CU3" i="6"/>
  <c r="CT2" i="6"/>
  <c r="CS37" i="6" l="1"/>
  <c r="CS43" i="6" s="1"/>
  <c r="CS44" i="6" s="1"/>
  <c r="CU49" i="6"/>
  <c r="CU47" i="6"/>
  <c r="CU48" i="6"/>
  <c r="CT34" i="6"/>
  <c r="CT41" i="6"/>
  <c r="CT40" i="6"/>
  <c r="CT33" i="6"/>
  <c r="CT36" i="6" s="1"/>
  <c r="CV1" i="6"/>
  <c r="CU10" i="6"/>
  <c r="CU11" i="6"/>
  <c r="CU9" i="6"/>
  <c r="CU15" i="6"/>
  <c r="CU12" i="6"/>
  <c r="CU13" i="6"/>
  <c r="CU14" i="6"/>
  <c r="CU16" i="6"/>
  <c r="CU18" i="6"/>
  <c r="CU17" i="6"/>
  <c r="CU6" i="6"/>
  <c r="CU2" i="6"/>
  <c r="CV3" i="6"/>
  <c r="CT37" i="6" l="1"/>
  <c r="CT43" i="6" s="1"/>
  <c r="CT44" i="6" s="1"/>
  <c r="CU52" i="6"/>
  <c r="CV49" i="6"/>
  <c r="CV48" i="6"/>
  <c r="CV47" i="6"/>
  <c r="CV52" i="6" s="1"/>
  <c r="CU34" i="6"/>
  <c r="CU41" i="6"/>
  <c r="CU33" i="6"/>
  <c r="CU36" i="6" s="1"/>
  <c r="CU40" i="6"/>
  <c r="CW1" i="6"/>
  <c r="CV12" i="6"/>
  <c r="CV10" i="6"/>
  <c r="CV11" i="6"/>
  <c r="CV9" i="6"/>
  <c r="CV15" i="6"/>
  <c r="CV13" i="6"/>
  <c r="CV14" i="6"/>
  <c r="CV16" i="6"/>
  <c r="CV18" i="6"/>
  <c r="CV17" i="6"/>
  <c r="CV6" i="6"/>
  <c r="CW3" i="6"/>
  <c r="CV2" i="6"/>
  <c r="CU37" i="6" l="1"/>
  <c r="CU43" i="6" s="1"/>
  <c r="CU44" i="6" s="1"/>
  <c r="CW49" i="6"/>
  <c r="CW48" i="6"/>
  <c r="CW47" i="6"/>
  <c r="CW52" i="6" s="1"/>
  <c r="CV34" i="6"/>
  <c r="CV41" i="6"/>
  <c r="CV40" i="6"/>
  <c r="CV33" i="6"/>
  <c r="CV36" i="6" s="1"/>
  <c r="CX1" i="6"/>
  <c r="CW12" i="6"/>
  <c r="CW10" i="6"/>
  <c r="CW11" i="6"/>
  <c r="CW9" i="6"/>
  <c r="CW13" i="6"/>
  <c r="CW17" i="6"/>
  <c r="CW16" i="6"/>
  <c r="CW15" i="6"/>
  <c r="CW18" i="6"/>
  <c r="CW14" i="6"/>
  <c r="CW6" i="6"/>
  <c r="CW2" i="6"/>
  <c r="CX3" i="6"/>
  <c r="CV37" i="6" l="1"/>
  <c r="CV43" i="6" s="1"/>
  <c r="CV44" i="6" s="1"/>
  <c r="CX48" i="6"/>
  <c r="CX47" i="6"/>
  <c r="CX49" i="6"/>
  <c r="CW34" i="6"/>
  <c r="CW41" i="6"/>
  <c r="CW33" i="6"/>
  <c r="CW36" i="6" s="1"/>
  <c r="CW40" i="6"/>
  <c r="CY1" i="6"/>
  <c r="CX12" i="6"/>
  <c r="CX10" i="6"/>
  <c r="CX11" i="6"/>
  <c r="CX9" i="6"/>
  <c r="CX13" i="6"/>
  <c r="CX14" i="6"/>
  <c r="CX17" i="6"/>
  <c r="CX16" i="6"/>
  <c r="CX15" i="6"/>
  <c r="CX18" i="6"/>
  <c r="CX6" i="6"/>
  <c r="CY3" i="6"/>
  <c r="CX2" i="6"/>
  <c r="CW37" i="6" l="1"/>
  <c r="CW43" i="6" s="1"/>
  <c r="CW44" i="6" s="1"/>
  <c r="CY49" i="6"/>
  <c r="CY48" i="6"/>
  <c r="CY47" i="6"/>
  <c r="CY52" i="6" s="1"/>
  <c r="CX52" i="6"/>
  <c r="CX34" i="6"/>
  <c r="CX41" i="6"/>
  <c r="CX33" i="6"/>
  <c r="CX36" i="6" s="1"/>
  <c r="CX40" i="6"/>
  <c r="CZ1" i="6"/>
  <c r="CY12" i="6"/>
  <c r="CY10" i="6"/>
  <c r="CY11" i="6"/>
  <c r="CY9" i="6"/>
  <c r="CY13" i="6"/>
  <c r="CY14" i="6"/>
  <c r="CY15" i="6"/>
  <c r="CY17" i="6"/>
  <c r="CY16" i="6"/>
  <c r="CY18" i="6"/>
  <c r="CY6" i="6"/>
  <c r="CY2" i="6"/>
  <c r="CZ3" i="6"/>
  <c r="CX37" i="6" l="1"/>
  <c r="CX43" i="6" s="1"/>
  <c r="CX44" i="6" s="1"/>
  <c r="CZ49" i="6"/>
  <c r="CZ48" i="6"/>
  <c r="CZ47" i="6"/>
  <c r="CZ52" i="6" s="1"/>
  <c r="CY34" i="6"/>
  <c r="CY41" i="6"/>
  <c r="CY33" i="6"/>
  <c r="CY36" i="6" s="1"/>
  <c r="CY40" i="6"/>
  <c r="DA1" i="6"/>
  <c r="CZ12" i="6"/>
  <c r="CZ10" i="6"/>
  <c r="CZ9" i="6"/>
  <c r="CZ13" i="6"/>
  <c r="CZ11" i="6"/>
  <c r="CZ14" i="6"/>
  <c r="CZ15" i="6"/>
  <c r="CZ17" i="6"/>
  <c r="CZ16" i="6"/>
  <c r="CZ18" i="6"/>
  <c r="CZ6" i="6"/>
  <c r="CZ2" i="6"/>
  <c r="DA3" i="6"/>
  <c r="CY37" i="6" l="1"/>
  <c r="CY43" i="6" s="1"/>
  <c r="CY44" i="6" s="1"/>
  <c r="DA49" i="6"/>
  <c r="DA48" i="6"/>
  <c r="DA47" i="6"/>
  <c r="DA52" i="6" s="1"/>
  <c r="CZ34" i="6"/>
  <c r="CZ41" i="6"/>
  <c r="CZ33" i="6"/>
  <c r="CZ36" i="6" s="1"/>
  <c r="CZ40" i="6"/>
  <c r="DB1" i="6"/>
  <c r="DA9" i="6"/>
  <c r="DA12" i="6"/>
  <c r="DA10" i="6"/>
  <c r="DA15" i="6"/>
  <c r="DA13" i="6"/>
  <c r="DA11" i="6"/>
  <c r="DA14" i="6"/>
  <c r="DA17" i="6"/>
  <c r="DA16" i="6"/>
  <c r="DA18" i="6"/>
  <c r="DA6" i="6"/>
  <c r="DA2" i="6"/>
  <c r="DB3" i="6"/>
  <c r="CZ37" i="6" l="1"/>
  <c r="CZ43" i="6" s="1"/>
  <c r="CZ44" i="6" s="1"/>
  <c r="DB49" i="6"/>
  <c r="DB47" i="6"/>
  <c r="DB48" i="6"/>
  <c r="DA41" i="6"/>
  <c r="DA34" i="6"/>
  <c r="DA33" i="6"/>
  <c r="DA36" i="6" s="1"/>
  <c r="DA40" i="6"/>
  <c r="DC1" i="6"/>
  <c r="DB9" i="6"/>
  <c r="DB12" i="6"/>
  <c r="DB10" i="6"/>
  <c r="DB14" i="6"/>
  <c r="DB15" i="6"/>
  <c r="DB13" i="6"/>
  <c r="DB11" i="6"/>
  <c r="DB17" i="6"/>
  <c r="DB16" i="6"/>
  <c r="DB18" i="6"/>
  <c r="DB6" i="6"/>
  <c r="DB2" i="6"/>
  <c r="DC3" i="6"/>
  <c r="DA37" i="6" l="1"/>
  <c r="DA43" i="6" s="1"/>
  <c r="DA44" i="6" s="1"/>
  <c r="DC49" i="6"/>
  <c r="DC47" i="6"/>
  <c r="DC48" i="6"/>
  <c r="DB52" i="6"/>
  <c r="DB41" i="6"/>
  <c r="DB34" i="6"/>
  <c r="DB33" i="6"/>
  <c r="DB36" i="6" s="1"/>
  <c r="DB40" i="6"/>
  <c r="I33" i="11"/>
  <c r="I34" i="11" s="1"/>
  <c r="DD1" i="6"/>
  <c r="DC11" i="6"/>
  <c r="DC9" i="6"/>
  <c r="DC12" i="6"/>
  <c r="DC10" i="6"/>
  <c r="DC14" i="6"/>
  <c r="DC13" i="6"/>
  <c r="DC15" i="6"/>
  <c r="DC16" i="6"/>
  <c r="DC18" i="6"/>
  <c r="DC17" i="6"/>
  <c r="DC6" i="6"/>
  <c r="DC2" i="6"/>
  <c r="DD3" i="6"/>
  <c r="DB37" i="6" l="1"/>
  <c r="DB43" i="6" s="1"/>
  <c r="DB44" i="6" s="1"/>
  <c r="DD49" i="6"/>
  <c r="DD47" i="6"/>
  <c r="DD48" i="6"/>
  <c r="DC52" i="6"/>
  <c r="DC34" i="6"/>
  <c r="DC41" i="6"/>
  <c r="DC33" i="6"/>
  <c r="DC40" i="6"/>
  <c r="DE1" i="6"/>
  <c r="DD11" i="6"/>
  <c r="DD9" i="6"/>
  <c r="DD12" i="6"/>
  <c r="DD10" i="6"/>
  <c r="DD13" i="6"/>
  <c r="DD16" i="6"/>
  <c r="DD14" i="6"/>
  <c r="DD15" i="6"/>
  <c r="DD17" i="6"/>
  <c r="DD18" i="6"/>
  <c r="DD6" i="6"/>
  <c r="DD2" i="6"/>
  <c r="DE3" i="6"/>
  <c r="DD52" i="6" l="1"/>
  <c r="DC36" i="6"/>
  <c r="DE49" i="6"/>
  <c r="DE47" i="6"/>
  <c r="DE48" i="6"/>
  <c r="DD34" i="6"/>
  <c r="DD41" i="6"/>
  <c r="DD33" i="6"/>
  <c r="DD36" i="6" s="1"/>
  <c r="DD40" i="6"/>
  <c r="DF1" i="6"/>
  <c r="DE11" i="6"/>
  <c r="DE9" i="6"/>
  <c r="DE12" i="6"/>
  <c r="DE10" i="6"/>
  <c r="DE13" i="6"/>
  <c r="DE16" i="6"/>
  <c r="DE14" i="6"/>
  <c r="DE15" i="6"/>
  <c r="DE17" i="6"/>
  <c r="DE18" i="6"/>
  <c r="DE6" i="6"/>
  <c r="DE2" i="6"/>
  <c r="DF3" i="6"/>
  <c r="DD37" i="6" l="1"/>
  <c r="DD43" i="6" s="1"/>
  <c r="DD44" i="6" s="1"/>
  <c r="DC37" i="6"/>
  <c r="DC43" i="6" s="1"/>
  <c r="DC44" i="6" s="1"/>
  <c r="DE52" i="6"/>
  <c r="DF49" i="6"/>
  <c r="DF47" i="6"/>
  <c r="DF48" i="6"/>
  <c r="DE34" i="6"/>
  <c r="DE41" i="6"/>
  <c r="DE33" i="6"/>
  <c r="DE36" i="6" s="1"/>
  <c r="DE40" i="6"/>
  <c r="DG1" i="6"/>
  <c r="DF11" i="6"/>
  <c r="DF9" i="6"/>
  <c r="DF12" i="6"/>
  <c r="DF10" i="6"/>
  <c r="DF14" i="6"/>
  <c r="DF13" i="6"/>
  <c r="DF16" i="6"/>
  <c r="DF15" i="6"/>
  <c r="DF17" i="6"/>
  <c r="DF18" i="6"/>
  <c r="DF6" i="6"/>
  <c r="DG3" i="6"/>
  <c r="DF2" i="6"/>
  <c r="DE37" i="6" l="1"/>
  <c r="DE43" i="6" s="1"/>
  <c r="DE44" i="6" s="1"/>
  <c r="DG49" i="6"/>
  <c r="DG47" i="6"/>
  <c r="DG48" i="6"/>
  <c r="DF52" i="6"/>
  <c r="J23" i="11" s="1" a="1"/>
  <c r="J23" i="11" s="1"/>
  <c r="J24" i="11" s="1"/>
  <c r="DF34" i="6"/>
  <c r="DF41" i="6"/>
  <c r="DF33" i="6"/>
  <c r="DF36" i="6" s="1"/>
  <c r="DF40" i="6"/>
  <c r="DH1" i="6"/>
  <c r="DG11" i="6"/>
  <c r="DG9" i="6"/>
  <c r="DG12" i="6"/>
  <c r="DG14" i="6"/>
  <c r="DG10" i="6"/>
  <c r="DG13" i="6"/>
  <c r="DG16" i="6"/>
  <c r="DG15" i="6"/>
  <c r="DG17" i="6"/>
  <c r="DG18" i="6"/>
  <c r="DG6" i="6"/>
  <c r="DG2" i="6"/>
  <c r="DH3" i="6"/>
  <c r="DF37" i="6" l="1"/>
  <c r="DF43" i="6" s="1"/>
  <c r="DF44" i="6" s="1"/>
  <c r="DH49" i="6"/>
  <c r="DH47" i="6"/>
  <c r="DH48" i="6"/>
  <c r="DG52" i="6"/>
  <c r="DG34" i="6"/>
  <c r="DG41" i="6"/>
  <c r="DG33" i="6"/>
  <c r="DG36" i="6" s="1"/>
  <c r="DG40" i="6"/>
  <c r="DI1" i="6"/>
  <c r="DH11" i="6"/>
  <c r="DH9" i="6"/>
  <c r="DH12" i="6"/>
  <c r="DH14" i="6"/>
  <c r="DH10" i="6"/>
  <c r="DH13" i="6"/>
  <c r="DH16" i="6"/>
  <c r="DH15" i="6"/>
  <c r="DH17" i="6"/>
  <c r="DH18" i="6"/>
  <c r="DH6" i="6"/>
  <c r="DH2" i="6"/>
  <c r="DI3" i="6"/>
  <c r="DG37" i="6" l="1"/>
  <c r="DG43" i="6" s="1"/>
  <c r="DG44" i="6" s="1"/>
  <c r="DI49" i="6"/>
  <c r="DI47" i="6"/>
  <c r="DI48" i="6"/>
  <c r="DH52" i="6"/>
  <c r="DH34" i="6"/>
  <c r="DH41" i="6"/>
  <c r="DH40" i="6"/>
  <c r="DH33" i="6"/>
  <c r="DH36" i="6" s="1"/>
  <c r="DJ1" i="6"/>
  <c r="DI11" i="6"/>
  <c r="DI9" i="6"/>
  <c r="DI13" i="6"/>
  <c r="DI12" i="6"/>
  <c r="DI14" i="6"/>
  <c r="DI10" i="6"/>
  <c r="DI16" i="6"/>
  <c r="DI15" i="6"/>
  <c r="DI17" i="6"/>
  <c r="DI18" i="6"/>
  <c r="DI6" i="6"/>
  <c r="DI2" i="6"/>
  <c r="DJ3" i="6"/>
  <c r="DH37" i="6" l="1"/>
  <c r="DH43" i="6" s="1"/>
  <c r="DH44" i="6" s="1"/>
  <c r="DJ49" i="6"/>
  <c r="DJ48" i="6"/>
  <c r="DJ47" i="6"/>
  <c r="DJ52" i="6" s="1"/>
  <c r="DI52" i="6"/>
  <c r="DI34" i="6"/>
  <c r="DI41" i="6"/>
  <c r="DI40" i="6"/>
  <c r="DI33" i="6"/>
  <c r="DI36" i="6" s="1"/>
  <c r="DK1" i="6"/>
  <c r="DJ10" i="6"/>
  <c r="DJ11" i="6"/>
  <c r="DJ9" i="6"/>
  <c r="DJ13" i="6"/>
  <c r="DJ12" i="6"/>
  <c r="DJ14" i="6"/>
  <c r="DJ16" i="6"/>
  <c r="DJ15" i="6"/>
  <c r="DJ17" i="6"/>
  <c r="DJ18" i="6"/>
  <c r="DJ6" i="6"/>
  <c r="DK3" i="6"/>
  <c r="DJ2" i="6"/>
  <c r="DI37" i="6" l="1"/>
  <c r="DI43" i="6" s="1"/>
  <c r="DI44" i="6" s="1"/>
  <c r="DK49" i="6"/>
  <c r="DK48" i="6"/>
  <c r="DK47" i="6"/>
  <c r="DK52" i="6" s="1"/>
  <c r="DJ34" i="6"/>
  <c r="DJ41" i="6"/>
  <c r="DJ33" i="6"/>
  <c r="DJ36" i="6" s="1"/>
  <c r="DJ40" i="6"/>
  <c r="DL1" i="6"/>
  <c r="DK10" i="6"/>
  <c r="DK11" i="6"/>
  <c r="DK9" i="6"/>
  <c r="DK15" i="6"/>
  <c r="DK13" i="6"/>
  <c r="DK12" i="6"/>
  <c r="DK14" i="6"/>
  <c r="DK16" i="6"/>
  <c r="DK18" i="6"/>
  <c r="DK17" i="6"/>
  <c r="DK6" i="6"/>
  <c r="DK2" i="6"/>
  <c r="DL3" i="6"/>
  <c r="DJ37" i="6" l="1"/>
  <c r="DJ43" i="6" s="1"/>
  <c r="DJ44" i="6" s="1"/>
  <c r="DL49" i="6"/>
  <c r="DL48" i="6"/>
  <c r="DL47" i="6"/>
  <c r="DL52" i="6" s="1"/>
  <c r="DK34" i="6"/>
  <c r="DK41" i="6"/>
  <c r="DK33" i="6"/>
  <c r="DK36" i="6" s="1"/>
  <c r="DK40" i="6"/>
  <c r="DM1" i="6"/>
  <c r="DL12" i="6"/>
  <c r="DL10" i="6"/>
  <c r="DL11" i="6"/>
  <c r="DL9" i="6"/>
  <c r="DL15" i="6"/>
  <c r="DL13" i="6"/>
  <c r="DL14" i="6"/>
  <c r="DL16" i="6"/>
  <c r="DL17" i="6"/>
  <c r="DL18" i="6"/>
  <c r="DL6" i="6"/>
  <c r="DM3" i="6"/>
  <c r="DL2" i="6"/>
  <c r="DK37" i="6" l="1"/>
  <c r="DK43" i="6" s="1"/>
  <c r="DK44" i="6" s="1"/>
  <c r="DM49" i="6"/>
  <c r="DM48" i="6"/>
  <c r="DM47" i="6"/>
  <c r="DM52" i="6" s="1"/>
  <c r="DL40" i="6"/>
  <c r="DL33" i="6"/>
  <c r="DL34" i="6"/>
  <c r="DL41" i="6"/>
  <c r="DN1" i="6"/>
  <c r="DM12" i="6"/>
  <c r="DM10" i="6"/>
  <c r="DM11" i="6"/>
  <c r="DM9" i="6"/>
  <c r="DM13" i="6"/>
  <c r="DM17" i="6"/>
  <c r="DM14" i="6"/>
  <c r="DM16" i="6"/>
  <c r="DM15" i="6"/>
  <c r="DM18" i="6"/>
  <c r="DM6" i="6"/>
  <c r="DN3" i="6"/>
  <c r="DM2" i="6"/>
  <c r="DN48" i="6" l="1"/>
  <c r="DN47" i="6"/>
  <c r="DN49" i="6"/>
  <c r="DM34" i="6"/>
  <c r="DM41" i="6"/>
  <c r="DM33" i="6"/>
  <c r="DM36" i="6" s="1"/>
  <c r="DM40" i="6"/>
  <c r="DL36" i="6"/>
  <c r="DO1" i="6"/>
  <c r="DN10" i="6"/>
  <c r="DN11" i="6"/>
  <c r="DN9" i="6"/>
  <c r="DN13" i="6"/>
  <c r="DN12" i="6"/>
  <c r="DN17" i="6"/>
  <c r="DN14" i="6"/>
  <c r="DN16" i="6"/>
  <c r="DN15" i="6"/>
  <c r="DN18" i="6"/>
  <c r="DN6" i="6"/>
  <c r="DO3" i="6"/>
  <c r="DN2" i="6"/>
  <c r="DL37" i="6" l="1"/>
  <c r="DL43" i="6" s="1"/>
  <c r="DL44" i="6" s="1"/>
  <c r="DM37" i="6"/>
  <c r="DM43" i="6" s="1"/>
  <c r="DM44" i="6" s="1"/>
  <c r="DO49" i="6"/>
  <c r="DO48" i="6"/>
  <c r="DO47" i="6"/>
  <c r="DO52" i="6" s="1"/>
  <c r="DN52" i="6"/>
  <c r="DN33" i="6"/>
  <c r="DN40" i="6"/>
  <c r="DN34" i="6"/>
  <c r="DN41" i="6"/>
  <c r="DP1" i="6"/>
  <c r="J33" i="11"/>
  <c r="J34" i="11" s="1"/>
  <c r="DO12" i="6"/>
  <c r="DO10" i="6"/>
  <c r="DO11" i="6"/>
  <c r="DO9" i="6"/>
  <c r="DO13" i="6"/>
  <c r="DO14" i="6"/>
  <c r="DO17" i="6"/>
  <c r="DO16" i="6"/>
  <c r="DO15" i="6"/>
  <c r="DO18" i="6"/>
  <c r="DO6" i="6"/>
  <c r="DO2" i="6"/>
  <c r="DP3" i="6"/>
  <c r="DP49" i="6" l="1"/>
  <c r="DP48" i="6"/>
  <c r="DP47" i="6"/>
  <c r="DO34" i="6"/>
  <c r="DO41" i="6"/>
  <c r="DO33" i="6"/>
  <c r="DO36" i="6" s="1"/>
  <c r="DO40" i="6"/>
  <c r="DN36" i="6"/>
  <c r="DQ1" i="6"/>
  <c r="DP12" i="6"/>
  <c r="DP10" i="6"/>
  <c r="DP9" i="6"/>
  <c r="DP13" i="6"/>
  <c r="DP11" i="6"/>
  <c r="DP14" i="6"/>
  <c r="DP16" i="6"/>
  <c r="DP15" i="6"/>
  <c r="DP17" i="6"/>
  <c r="DP18" i="6"/>
  <c r="DP6" i="6"/>
  <c r="DP2" i="6"/>
  <c r="DQ3" i="6"/>
  <c r="DN37" i="6" l="1"/>
  <c r="DN43" i="6" s="1"/>
  <c r="DN44" i="6" s="1"/>
  <c r="DO37" i="6"/>
  <c r="DO43" i="6" s="1"/>
  <c r="DO44" i="6" s="1"/>
  <c r="DP52" i="6"/>
  <c r="DQ49" i="6"/>
  <c r="DQ48" i="6"/>
  <c r="DQ47" i="6"/>
  <c r="DQ52" i="6" s="1"/>
  <c r="DP33" i="6"/>
  <c r="DP40" i="6"/>
  <c r="DP34" i="6"/>
  <c r="DP41" i="6"/>
  <c r="DR1" i="6"/>
  <c r="DQ9" i="6"/>
  <c r="DQ12" i="6"/>
  <c r="DQ10" i="6"/>
  <c r="DQ15" i="6"/>
  <c r="DQ13" i="6"/>
  <c r="DQ11" i="6"/>
  <c r="DQ17" i="6"/>
  <c r="DQ14" i="6"/>
  <c r="DQ16" i="6"/>
  <c r="DQ18" i="6"/>
  <c r="DQ6" i="6"/>
  <c r="DR3" i="6"/>
  <c r="DQ2" i="6"/>
  <c r="DR49" i="6" l="1"/>
  <c r="DR47" i="6"/>
  <c r="DR48" i="6"/>
  <c r="DQ41" i="6"/>
  <c r="DQ34" i="6"/>
  <c r="DQ33" i="6"/>
  <c r="DQ40" i="6"/>
  <c r="DP36" i="6"/>
  <c r="DS1" i="6"/>
  <c r="DR9" i="6"/>
  <c r="DR10" i="6"/>
  <c r="DR14" i="6"/>
  <c r="DR15" i="6"/>
  <c r="DR12" i="6"/>
  <c r="DR13" i="6"/>
  <c r="DR11" i="6"/>
  <c r="DR17" i="6"/>
  <c r="DR18" i="6"/>
  <c r="DR16" i="6"/>
  <c r="DR6" i="6"/>
  <c r="DR2" i="6"/>
  <c r="DS3" i="6"/>
  <c r="DP37" i="6" l="1"/>
  <c r="DP43" i="6" s="1"/>
  <c r="DP44" i="6" s="1"/>
  <c r="DS49" i="6"/>
  <c r="DS47" i="6"/>
  <c r="DS48" i="6"/>
  <c r="DR52" i="6"/>
  <c r="K23" i="11" s="1" a="1"/>
  <c r="K23" i="11" s="1"/>
  <c r="K24" i="11" s="1"/>
  <c r="DQ36" i="6"/>
  <c r="DR41" i="6"/>
  <c r="DR34" i="6"/>
  <c r="DR33" i="6"/>
  <c r="DR40" i="6"/>
  <c r="DT1" i="6"/>
  <c r="DS11" i="6"/>
  <c r="DS9" i="6"/>
  <c r="DS12" i="6"/>
  <c r="DS10" i="6"/>
  <c r="DS14" i="6"/>
  <c r="DS13" i="6"/>
  <c r="DS18" i="6"/>
  <c r="DS17" i="6"/>
  <c r="DS16" i="6"/>
  <c r="DS15" i="6"/>
  <c r="DS6" i="6"/>
  <c r="DT3" i="6"/>
  <c r="DS2" i="6"/>
  <c r="DQ37" i="6" l="1"/>
  <c r="DQ43" i="6" s="1"/>
  <c r="DQ44" i="6" s="1"/>
  <c r="DS52" i="6"/>
  <c r="DT49" i="6"/>
  <c r="DT47" i="6"/>
  <c r="DT48" i="6"/>
  <c r="DR36" i="6"/>
  <c r="DS41" i="6"/>
  <c r="DS34" i="6"/>
  <c r="DS33" i="6"/>
  <c r="DS40" i="6"/>
  <c r="DU1" i="6"/>
  <c r="DT11" i="6"/>
  <c r="DT9" i="6"/>
  <c r="DT12" i="6"/>
  <c r="DT10" i="6"/>
  <c r="DT13" i="6"/>
  <c r="DT16" i="6"/>
  <c r="DT17" i="6"/>
  <c r="DT14" i="6"/>
  <c r="DT18" i="6"/>
  <c r="DT15" i="6"/>
  <c r="DT6" i="6"/>
  <c r="DT2" i="6"/>
  <c r="DU3" i="6"/>
  <c r="DR37" i="6" l="1"/>
  <c r="DR43" i="6" s="1"/>
  <c r="DR44" i="6" s="1"/>
  <c r="DU49" i="6"/>
  <c r="DU47" i="6"/>
  <c r="DU48" i="6"/>
  <c r="DS36" i="6"/>
  <c r="DT52" i="6"/>
  <c r="DT34" i="6"/>
  <c r="DT41" i="6"/>
  <c r="DT33" i="6"/>
  <c r="DT36" i="6" s="1"/>
  <c r="DT40" i="6"/>
  <c r="DV1" i="6"/>
  <c r="DU11" i="6"/>
  <c r="DU9" i="6"/>
  <c r="DU12" i="6"/>
  <c r="DU10" i="6"/>
  <c r="DU13" i="6"/>
  <c r="DU15" i="6"/>
  <c r="DU16" i="6"/>
  <c r="DU17" i="6"/>
  <c r="DU14" i="6"/>
  <c r="DU18" i="6"/>
  <c r="DU6" i="6"/>
  <c r="DV3" i="6"/>
  <c r="DU2" i="6"/>
  <c r="DS37" i="6" l="1"/>
  <c r="DS43" i="6" s="1"/>
  <c r="DS44" i="6" s="1"/>
  <c r="DT37" i="6"/>
  <c r="DT43" i="6" s="1"/>
  <c r="DT44" i="6" s="1"/>
  <c r="DU52" i="6"/>
  <c r="DV49" i="6"/>
  <c r="DV47" i="6"/>
  <c r="DV48" i="6"/>
  <c r="DU34" i="6"/>
  <c r="DU41" i="6"/>
  <c r="DU33" i="6"/>
  <c r="DU36" i="6" s="1"/>
  <c r="DU40" i="6"/>
  <c r="DW1" i="6"/>
  <c r="DV11" i="6"/>
  <c r="DV9" i="6"/>
  <c r="DV12" i="6"/>
  <c r="DV10" i="6"/>
  <c r="DV14" i="6"/>
  <c r="DV13" i="6"/>
  <c r="DV15" i="6"/>
  <c r="DV16" i="6"/>
  <c r="DV17" i="6"/>
  <c r="DV18" i="6"/>
  <c r="DV6" i="6"/>
  <c r="DW3" i="6"/>
  <c r="DV2" i="6"/>
  <c r="DU37" i="6" l="1"/>
  <c r="DU43" i="6" s="1"/>
  <c r="DU44" i="6" s="1"/>
  <c r="DV52" i="6"/>
  <c r="DW49" i="6"/>
  <c r="DW47" i="6"/>
  <c r="DW48" i="6"/>
  <c r="DV34" i="6"/>
  <c r="DV41" i="6"/>
  <c r="DV33" i="6"/>
  <c r="DV36" i="6" s="1"/>
  <c r="DV40" i="6"/>
  <c r="DX1" i="6"/>
  <c r="DW11" i="6"/>
  <c r="DW9" i="6"/>
  <c r="DW14" i="6"/>
  <c r="DW10" i="6"/>
  <c r="DW12" i="6"/>
  <c r="DW13" i="6"/>
  <c r="DW15" i="6"/>
  <c r="DW16" i="6"/>
  <c r="DW17" i="6"/>
  <c r="DW18" i="6"/>
  <c r="DW6" i="6"/>
  <c r="DX3" i="6"/>
  <c r="DW2" i="6"/>
  <c r="DV37" i="6" l="1"/>
  <c r="DV43" i="6" s="1"/>
  <c r="DV44" i="6" s="1"/>
  <c r="DX49" i="6"/>
  <c r="DX47" i="6"/>
  <c r="DX48" i="6"/>
  <c r="DW52" i="6"/>
  <c r="DW33" i="6"/>
  <c r="DW40" i="6"/>
  <c r="DW34" i="6"/>
  <c r="DW41" i="6"/>
  <c r="DY1" i="6"/>
  <c r="DX11" i="6"/>
  <c r="DX9" i="6"/>
  <c r="DX14" i="6"/>
  <c r="DX10" i="6"/>
  <c r="DX12" i="6"/>
  <c r="DX13" i="6"/>
  <c r="DX15" i="6"/>
  <c r="DX16" i="6"/>
  <c r="DX17" i="6"/>
  <c r="DX18" i="6"/>
  <c r="DX6" i="6"/>
  <c r="DX2" i="6"/>
  <c r="DY3" i="6"/>
  <c r="DX52" i="6" l="1"/>
  <c r="DY49" i="6"/>
  <c r="DY48" i="6"/>
  <c r="DY47" i="6"/>
  <c r="DY52" i="6" s="1"/>
  <c r="DX34" i="6"/>
  <c r="DX41" i="6"/>
  <c r="DX40" i="6"/>
  <c r="DX33" i="6"/>
  <c r="DX36" i="6" s="1"/>
  <c r="DW36" i="6"/>
  <c r="DZ1" i="6"/>
  <c r="DY11" i="6"/>
  <c r="DY9" i="6"/>
  <c r="DY13" i="6"/>
  <c r="DY14" i="6"/>
  <c r="DY10" i="6"/>
  <c r="DY12" i="6"/>
  <c r="DY15" i="6"/>
  <c r="DY16" i="6"/>
  <c r="DY17" i="6"/>
  <c r="DY18" i="6"/>
  <c r="DY6" i="6"/>
  <c r="DZ3" i="6"/>
  <c r="DY2" i="6"/>
  <c r="DW37" i="6" l="1"/>
  <c r="DW43" i="6" s="1"/>
  <c r="DW44" i="6" s="1"/>
  <c r="DX37" i="6"/>
  <c r="DX43" i="6" s="1"/>
  <c r="DX44" i="6" s="1"/>
  <c r="DZ49" i="6"/>
  <c r="DZ48" i="6"/>
  <c r="DZ47" i="6"/>
  <c r="DZ52" i="6" s="1"/>
  <c r="DY40" i="6"/>
  <c r="DY33" i="6"/>
  <c r="DY34" i="6"/>
  <c r="DY41" i="6"/>
  <c r="EA1" i="6"/>
  <c r="DZ10" i="6"/>
  <c r="DZ11" i="6"/>
  <c r="DZ9" i="6"/>
  <c r="DZ13" i="6"/>
  <c r="DZ14" i="6"/>
  <c r="DZ12" i="6"/>
  <c r="DZ15" i="6"/>
  <c r="DZ16" i="6"/>
  <c r="DZ17" i="6"/>
  <c r="DZ18" i="6"/>
  <c r="DZ6" i="6"/>
  <c r="DZ2" i="6"/>
  <c r="EA3" i="6"/>
  <c r="EA49" i="6" l="1"/>
  <c r="EA47" i="6"/>
  <c r="EA48" i="6"/>
  <c r="DZ34" i="6"/>
  <c r="DZ41" i="6"/>
  <c r="DY36" i="6"/>
  <c r="DZ33" i="6"/>
  <c r="DZ36" i="6" s="1"/>
  <c r="DZ40" i="6"/>
  <c r="EB1" i="6"/>
  <c r="EA10" i="6"/>
  <c r="EA11" i="6"/>
  <c r="EA9" i="6"/>
  <c r="EA15" i="6"/>
  <c r="EA13" i="6"/>
  <c r="EA14" i="6"/>
  <c r="EA16" i="6"/>
  <c r="EA12" i="6"/>
  <c r="EA17" i="6"/>
  <c r="EA18" i="6"/>
  <c r="EA6" i="6"/>
  <c r="EA2" i="6"/>
  <c r="EB3" i="6"/>
  <c r="DZ37" i="6" l="1"/>
  <c r="DZ43" i="6" s="1"/>
  <c r="DZ44" i="6" s="1"/>
  <c r="DY37" i="6"/>
  <c r="DY43" i="6" s="1"/>
  <c r="DY44" i="6" s="1"/>
  <c r="EB49" i="6"/>
  <c r="EB48" i="6"/>
  <c r="EB47" i="6"/>
  <c r="EB52" i="6" s="1"/>
  <c r="EA52" i="6"/>
  <c r="EA34" i="6"/>
  <c r="EA41" i="6"/>
  <c r="EA33" i="6"/>
  <c r="EA36" i="6" s="1"/>
  <c r="EA40" i="6"/>
  <c r="EC1" i="6"/>
  <c r="EB12" i="6"/>
  <c r="EB10" i="6"/>
  <c r="EB11" i="6"/>
  <c r="EB9" i="6"/>
  <c r="EB15" i="6"/>
  <c r="EB13" i="6"/>
  <c r="EB14" i="6"/>
  <c r="EB16" i="6"/>
  <c r="EB17" i="6"/>
  <c r="EB18" i="6"/>
  <c r="EB6" i="6"/>
  <c r="EC3" i="6"/>
  <c r="EB2" i="6"/>
  <c r="EA37" i="6" l="1"/>
  <c r="EA43" i="6" s="1"/>
  <c r="EA44" i="6" s="1"/>
  <c r="EC49" i="6"/>
  <c r="EC48" i="6"/>
  <c r="EC47" i="6"/>
  <c r="EC52" i="6" s="1"/>
  <c r="EB40" i="6"/>
  <c r="EB33" i="6"/>
  <c r="EB34" i="6"/>
  <c r="EB41" i="6"/>
  <c r="K33" i="11"/>
  <c r="K34" i="11" s="1"/>
  <c r="ED1" i="6"/>
  <c r="EC12" i="6"/>
  <c r="EC10" i="6"/>
  <c r="EC11" i="6"/>
  <c r="EC9" i="6"/>
  <c r="EC13" i="6"/>
  <c r="EC17" i="6"/>
  <c r="EC15" i="6"/>
  <c r="EC16" i="6"/>
  <c r="EC14" i="6"/>
  <c r="EC18" i="6"/>
  <c r="EC6" i="6"/>
  <c r="ED3" i="6"/>
  <c r="EC2" i="6"/>
  <c r="ED48" i="6" l="1"/>
  <c r="ED47" i="6"/>
  <c r="ED49" i="6"/>
  <c r="EC34" i="6"/>
  <c r="EC41" i="6"/>
  <c r="EC33" i="6"/>
  <c r="EC36" i="6" s="1"/>
  <c r="EC40" i="6"/>
  <c r="EB36" i="6"/>
  <c r="EE1" i="6"/>
  <c r="ED10" i="6"/>
  <c r="ED11" i="6"/>
  <c r="ED13" i="6"/>
  <c r="ED9" i="6"/>
  <c r="ED17" i="6"/>
  <c r="ED15" i="6"/>
  <c r="ED16" i="6"/>
  <c r="ED14" i="6"/>
  <c r="ED12" i="6"/>
  <c r="ED18" i="6"/>
  <c r="ED6" i="6"/>
  <c r="EE3" i="6"/>
  <c r="ED2" i="6"/>
  <c r="EC37" i="6" l="1"/>
  <c r="EC43" i="6" s="1"/>
  <c r="EC44" i="6" s="1"/>
  <c r="EB37" i="6"/>
  <c r="EB43" i="6" s="1"/>
  <c r="EB44" i="6" s="1"/>
  <c r="ED52" i="6"/>
  <c r="L23" i="11" s="1" a="1"/>
  <c r="L23" i="11" s="1"/>
  <c r="L24" i="11" s="1"/>
  <c r="EE49" i="6"/>
  <c r="EE48" i="6"/>
  <c r="EE47" i="6"/>
  <c r="EE52" i="6" s="1"/>
  <c r="ED34" i="6"/>
  <c r="ED41" i="6"/>
  <c r="ED33" i="6"/>
  <c r="ED36" i="6" s="1"/>
  <c r="ED40" i="6"/>
  <c r="EF1" i="6"/>
  <c r="EE12" i="6"/>
  <c r="EE10" i="6"/>
  <c r="EE11" i="6"/>
  <c r="EE13" i="6"/>
  <c r="EE9" i="6"/>
  <c r="EE14" i="6"/>
  <c r="EE17" i="6"/>
  <c r="EE15" i="6"/>
  <c r="EE16" i="6"/>
  <c r="EE18" i="6"/>
  <c r="EE6" i="6"/>
  <c r="EE2" i="6"/>
  <c r="EF3" i="6"/>
  <c r="ED37" i="6" l="1"/>
  <c r="ED43" i="6" s="1"/>
  <c r="ED44" i="6" s="1"/>
  <c r="EF49" i="6"/>
  <c r="EF48" i="6"/>
  <c r="EF47" i="6"/>
  <c r="EF52" i="6" s="1"/>
  <c r="EE34" i="6"/>
  <c r="EE41" i="6"/>
  <c r="EE33" i="6"/>
  <c r="EE36" i="6" s="1"/>
  <c r="EE40" i="6"/>
  <c r="EG1" i="6"/>
  <c r="EF12" i="6"/>
  <c r="EF10" i="6"/>
  <c r="EF13" i="6"/>
  <c r="EF9" i="6"/>
  <c r="EF11" i="6"/>
  <c r="EF15" i="6"/>
  <c r="EF16" i="6"/>
  <c r="EF14" i="6"/>
  <c r="EF17" i="6"/>
  <c r="EF18" i="6"/>
  <c r="EF6" i="6"/>
  <c r="EG3" i="6"/>
  <c r="EF2" i="6"/>
  <c r="EE37" i="6" l="1"/>
  <c r="EE43" i="6" s="1"/>
  <c r="EE44" i="6" s="1"/>
  <c r="EG49" i="6"/>
  <c r="EG48" i="6"/>
  <c r="EG47" i="6"/>
  <c r="EG52" i="6" s="1"/>
  <c r="EF33" i="6"/>
  <c r="EF40" i="6"/>
  <c r="EF34" i="6"/>
  <c r="EF41" i="6"/>
  <c r="EH1" i="6"/>
  <c r="EG9" i="6"/>
  <c r="EG12" i="6"/>
  <c r="EG10" i="6"/>
  <c r="EG11" i="6"/>
  <c r="EG15" i="6"/>
  <c r="EG13" i="6"/>
  <c r="EG17" i="6"/>
  <c r="EG16" i="6"/>
  <c r="EG14" i="6"/>
  <c r="EG18" i="6"/>
  <c r="EG6" i="6"/>
  <c r="EG2" i="6"/>
  <c r="EH3" i="6"/>
  <c r="EH49" i="6" l="1"/>
  <c r="EH48" i="6"/>
  <c r="EH47" i="6"/>
  <c r="EH52" i="6" s="1"/>
  <c r="EG41" i="6"/>
  <c r="EG34" i="6"/>
  <c r="EG33" i="6"/>
  <c r="EG36" i="6" s="1"/>
  <c r="EG40" i="6"/>
  <c r="EF36" i="6"/>
  <c r="EI1" i="6"/>
  <c r="EH9" i="6"/>
  <c r="EH10" i="6"/>
  <c r="EH12" i="6"/>
  <c r="EH14" i="6"/>
  <c r="EH11" i="6"/>
  <c r="EH15" i="6"/>
  <c r="EH13" i="6"/>
  <c r="EH17" i="6"/>
  <c r="EH18" i="6"/>
  <c r="EH16" i="6"/>
  <c r="EH6" i="6"/>
  <c r="EH2" i="6"/>
  <c r="EI3" i="6"/>
  <c r="EF37" i="6" l="1"/>
  <c r="EF43" i="6" s="1"/>
  <c r="EF44" i="6" s="1"/>
  <c r="EG37" i="6"/>
  <c r="EG43" i="6" s="1"/>
  <c r="EG44" i="6" s="1"/>
  <c r="EI49" i="6"/>
  <c r="EI48" i="6"/>
  <c r="EI47" i="6"/>
  <c r="EI52" i="6" s="1"/>
  <c r="EH41" i="6"/>
  <c r="EH34" i="6"/>
  <c r="EH33" i="6"/>
  <c r="EH40" i="6"/>
  <c r="EJ1" i="6"/>
  <c r="EI11" i="6"/>
  <c r="EI9" i="6"/>
  <c r="EI12" i="6"/>
  <c r="EI10" i="6"/>
  <c r="EI14" i="6"/>
  <c r="EI13" i="6"/>
  <c r="EI15" i="6"/>
  <c r="EI18" i="6"/>
  <c r="EI16" i="6"/>
  <c r="EI17" i="6"/>
  <c r="EI6" i="6"/>
  <c r="EI2" i="6"/>
  <c r="EJ3" i="6"/>
  <c r="EJ48" i="6" l="1"/>
  <c r="EJ49" i="6"/>
  <c r="EJ47" i="6"/>
  <c r="EJ52" i="6" s="1"/>
  <c r="EH36" i="6"/>
  <c r="EI34" i="6"/>
  <c r="EI41" i="6"/>
  <c r="EI33" i="6"/>
  <c r="EI36" i="6" s="1"/>
  <c r="EI40" i="6"/>
  <c r="EK1" i="6"/>
  <c r="EJ11" i="6"/>
  <c r="EJ9" i="6"/>
  <c r="EJ12" i="6"/>
  <c r="EJ10" i="6"/>
  <c r="EJ13" i="6"/>
  <c r="EJ16" i="6"/>
  <c r="EJ17" i="6"/>
  <c r="EJ15" i="6"/>
  <c r="EJ14" i="6"/>
  <c r="EJ18" i="6"/>
  <c r="EJ6" i="6"/>
  <c r="EK3" i="6"/>
  <c r="EJ2" i="6"/>
  <c r="EI37" i="6" l="1"/>
  <c r="EI43" i="6" s="1"/>
  <c r="EI44" i="6" s="1"/>
  <c r="EH37" i="6"/>
  <c r="EH43" i="6" s="1"/>
  <c r="EH44" i="6" s="1"/>
  <c r="EK49" i="6"/>
  <c r="EK47" i="6"/>
  <c r="EK48" i="6"/>
  <c r="EJ34" i="6"/>
  <c r="EJ41" i="6"/>
  <c r="EJ33" i="6"/>
  <c r="EJ36" i="6" s="1"/>
  <c r="EJ40" i="6"/>
  <c r="EL1" i="6"/>
  <c r="EK11" i="6"/>
  <c r="EK9" i="6"/>
  <c r="EK12" i="6"/>
  <c r="EK10" i="6"/>
  <c r="EK13" i="6"/>
  <c r="EK14" i="6"/>
  <c r="EK16" i="6"/>
  <c r="EK17" i="6"/>
  <c r="EK15" i="6"/>
  <c r="EK18" i="6"/>
  <c r="EK6" i="6"/>
  <c r="EK2" i="6"/>
  <c r="EL3" i="6"/>
  <c r="EJ37" i="6" l="1"/>
  <c r="EJ43" i="6" s="1"/>
  <c r="EJ44" i="6" s="1"/>
  <c r="EL49" i="6"/>
  <c r="EL47" i="6"/>
  <c r="EL48" i="6"/>
  <c r="EK52" i="6"/>
  <c r="EK34" i="6"/>
  <c r="EK41" i="6"/>
  <c r="EK33" i="6"/>
  <c r="EK36" i="6" s="1"/>
  <c r="EK40" i="6"/>
  <c r="EM1" i="6"/>
  <c r="EL11" i="6"/>
  <c r="EL9" i="6"/>
  <c r="EL12" i="6"/>
  <c r="EL10" i="6"/>
  <c r="EL14" i="6"/>
  <c r="EL13" i="6"/>
  <c r="EL16" i="6"/>
  <c r="EL17" i="6"/>
  <c r="EL15" i="6"/>
  <c r="EL18" i="6"/>
  <c r="EL6" i="6"/>
  <c r="EM3" i="6"/>
  <c r="EL2" i="6"/>
  <c r="EK37" i="6" l="1"/>
  <c r="EK43" i="6" s="1"/>
  <c r="EK44" i="6" s="1"/>
  <c r="EM49" i="6"/>
  <c r="EM47" i="6"/>
  <c r="EM48" i="6"/>
  <c r="EL52" i="6"/>
  <c r="EL33" i="6"/>
  <c r="EL40" i="6"/>
  <c r="EL34" i="6"/>
  <c r="EL41" i="6"/>
  <c r="EN1" i="6"/>
  <c r="EM11" i="6"/>
  <c r="EM9" i="6"/>
  <c r="EM12" i="6"/>
  <c r="EM14" i="6"/>
  <c r="EM10" i="6"/>
  <c r="EM16" i="6"/>
  <c r="EM13" i="6"/>
  <c r="EM17" i="6"/>
  <c r="EM18" i="6"/>
  <c r="EM15" i="6"/>
  <c r="EM6" i="6"/>
  <c r="EM2" i="6"/>
  <c r="EN3" i="6"/>
  <c r="EN49" i="6" l="1"/>
  <c r="EN47" i="6"/>
  <c r="EN48" i="6"/>
  <c r="EM52" i="6"/>
  <c r="EM33" i="6"/>
  <c r="EM40" i="6"/>
  <c r="EM34" i="6"/>
  <c r="EM41" i="6"/>
  <c r="EL36" i="6"/>
  <c r="EO1" i="6"/>
  <c r="EN11" i="6"/>
  <c r="EN9" i="6"/>
  <c r="EN12" i="6"/>
  <c r="EN14" i="6"/>
  <c r="EN16" i="6"/>
  <c r="EN13" i="6"/>
  <c r="EN10" i="6"/>
  <c r="EN17" i="6"/>
  <c r="EN18" i="6"/>
  <c r="EN15" i="6"/>
  <c r="EN6" i="6"/>
  <c r="EO3" i="6"/>
  <c r="EN2" i="6"/>
  <c r="EL37" i="6" l="1"/>
  <c r="EL43" i="6" s="1"/>
  <c r="EL44" i="6" s="1"/>
  <c r="EN52" i="6"/>
  <c r="EO49" i="6"/>
  <c r="EO48" i="6"/>
  <c r="EO47" i="6"/>
  <c r="EO52" i="6" s="1"/>
  <c r="EN34" i="6"/>
  <c r="EN41" i="6"/>
  <c r="EN40" i="6"/>
  <c r="EN33" i="6"/>
  <c r="EN36" i="6" s="1"/>
  <c r="EM36" i="6"/>
  <c r="EP1" i="6"/>
  <c r="EO11" i="6"/>
  <c r="EO9" i="6"/>
  <c r="EO13" i="6"/>
  <c r="EO12" i="6"/>
  <c r="EO14" i="6"/>
  <c r="EO15" i="6"/>
  <c r="EO16" i="6"/>
  <c r="EO10" i="6"/>
  <c r="EO17" i="6"/>
  <c r="EO18" i="6"/>
  <c r="EO6" i="6"/>
  <c r="EO2" i="6"/>
  <c r="EP3" i="6"/>
  <c r="EN37" i="6" l="1"/>
  <c r="EN43" i="6" s="1"/>
  <c r="EN44" i="6" s="1"/>
  <c r="EM37" i="6"/>
  <c r="EM43" i="6" s="1"/>
  <c r="EM44" i="6" s="1"/>
  <c r="EP49" i="6"/>
  <c r="EP48" i="6"/>
  <c r="EP47" i="6"/>
  <c r="EP52" i="6" s="1"/>
  <c r="M23" i="11" s="1" a="1"/>
  <c r="M23" i="11" s="1"/>
  <c r="M24" i="11" s="1"/>
  <c r="EO40" i="6"/>
  <c r="EO33" i="6"/>
  <c r="EO34" i="6"/>
  <c r="EO41" i="6"/>
  <c r="L33" i="11"/>
  <c r="L34" i="11" s="1"/>
  <c r="EQ1" i="6"/>
  <c r="EP10" i="6"/>
  <c r="EP11" i="6"/>
  <c r="EP9" i="6"/>
  <c r="EP13" i="6"/>
  <c r="EP12" i="6"/>
  <c r="EP14" i="6"/>
  <c r="EP15" i="6"/>
  <c r="EP16" i="6"/>
  <c r="EP17" i="6"/>
  <c r="EP18" i="6"/>
  <c r="EP6" i="6"/>
  <c r="EP2" i="6"/>
  <c r="EQ3" i="6"/>
  <c r="EQ49" i="6" l="1"/>
  <c r="EQ48" i="6"/>
  <c r="EQ47" i="6"/>
  <c r="EQ52" i="6" s="1"/>
  <c r="EP33" i="6"/>
  <c r="EP40" i="6"/>
  <c r="EP34" i="6"/>
  <c r="EP41" i="6"/>
  <c r="EO36" i="6"/>
  <c r="ER1" i="6"/>
  <c r="EQ10" i="6"/>
  <c r="EQ11" i="6"/>
  <c r="EQ9" i="6"/>
  <c r="EQ15" i="6"/>
  <c r="EQ13" i="6"/>
  <c r="EQ12" i="6"/>
  <c r="EQ14" i="6"/>
  <c r="EQ16" i="6"/>
  <c r="EQ17" i="6"/>
  <c r="EQ18" i="6"/>
  <c r="EQ6" i="6"/>
  <c r="EQ2" i="6"/>
  <c r="ER3" i="6"/>
  <c r="EO37" i="6" l="1"/>
  <c r="EO43" i="6" s="1"/>
  <c r="EO44" i="6" s="1"/>
  <c r="ER49" i="6"/>
  <c r="ER48" i="6"/>
  <c r="ER47" i="6"/>
  <c r="ER52" i="6" s="1"/>
  <c r="EQ34" i="6"/>
  <c r="EQ41" i="6"/>
  <c r="EQ40" i="6"/>
  <c r="EQ33" i="6"/>
  <c r="EQ36" i="6" s="1"/>
  <c r="EP36" i="6"/>
  <c r="ES1" i="6"/>
  <c r="ER12" i="6"/>
  <c r="ER10" i="6"/>
  <c r="ER11" i="6"/>
  <c r="ER9" i="6"/>
  <c r="ER15" i="6"/>
  <c r="ER13" i="6"/>
  <c r="ER14" i="6"/>
  <c r="ER16" i="6"/>
  <c r="ER17" i="6"/>
  <c r="ER18" i="6"/>
  <c r="ER6" i="6"/>
  <c r="ES3" i="6"/>
  <c r="ER2" i="6"/>
  <c r="EP37" i="6" l="1"/>
  <c r="EP43" i="6" s="1"/>
  <c r="EP44" i="6" s="1"/>
  <c r="EQ37" i="6"/>
  <c r="EQ43" i="6" s="1"/>
  <c r="EQ44" i="6" s="1"/>
  <c r="ES49" i="6"/>
  <c r="ES48" i="6"/>
  <c r="ES47" i="6"/>
  <c r="ES52" i="6" s="1"/>
  <c r="ER40" i="6"/>
  <c r="ER33" i="6"/>
  <c r="ER34" i="6"/>
  <c r="ER41" i="6"/>
  <c r="ET1" i="6"/>
  <c r="ES12" i="6"/>
  <c r="ES10" i="6"/>
  <c r="ES11" i="6"/>
  <c r="ES9" i="6"/>
  <c r="ES13" i="6"/>
  <c r="ES17" i="6"/>
  <c r="ES14" i="6"/>
  <c r="ES15" i="6"/>
  <c r="ES16" i="6"/>
  <c r="ES18" i="6"/>
  <c r="ES6" i="6"/>
  <c r="ES2" i="6"/>
  <c r="ET3" i="6"/>
  <c r="ET48" i="6" l="1"/>
  <c r="ET47" i="6"/>
  <c r="ET49" i="6"/>
  <c r="ES33" i="6"/>
  <c r="ES40" i="6"/>
  <c r="ER36" i="6"/>
  <c r="ES34" i="6"/>
  <c r="ES41" i="6"/>
  <c r="EU1" i="6"/>
  <c r="ET10" i="6"/>
  <c r="ET11" i="6"/>
  <c r="ET13" i="6"/>
  <c r="ET12" i="6"/>
  <c r="ET9" i="6"/>
  <c r="ET17" i="6"/>
  <c r="ET14" i="6"/>
  <c r="ET15" i="6"/>
  <c r="ET16" i="6"/>
  <c r="ET18" i="6"/>
  <c r="ET6" i="6"/>
  <c r="EU3" i="6"/>
  <c r="ET2" i="6"/>
  <c r="ER37" i="6" l="1"/>
  <c r="ER43" i="6" s="1"/>
  <c r="ER44" i="6" s="1"/>
  <c r="EU49" i="6"/>
  <c r="EU48" i="6"/>
  <c r="EU47" i="6"/>
  <c r="EU52" i="6" s="1"/>
  <c r="ET52" i="6"/>
  <c r="ET34" i="6"/>
  <c r="ET41" i="6"/>
  <c r="ET33" i="6"/>
  <c r="ET36" i="6" s="1"/>
  <c r="ET40" i="6"/>
  <c r="ES36" i="6"/>
  <c r="EV1" i="6"/>
  <c r="EU12" i="6"/>
  <c r="EU10" i="6"/>
  <c r="EU11" i="6"/>
  <c r="EU13" i="6"/>
  <c r="EU9" i="6"/>
  <c r="EU14" i="6"/>
  <c r="EU17" i="6"/>
  <c r="EU15" i="6"/>
  <c r="EU16" i="6"/>
  <c r="EU18" i="6"/>
  <c r="EU6" i="6"/>
  <c r="EV3" i="6"/>
  <c r="EU2" i="6"/>
  <c r="ES37" i="6" l="1"/>
  <c r="ES43" i="6" s="1"/>
  <c r="ES44" i="6" s="1"/>
  <c r="ET37" i="6"/>
  <c r="ET43" i="6" s="1"/>
  <c r="ET44" i="6" s="1"/>
  <c r="EV49" i="6"/>
  <c r="EV48" i="6"/>
  <c r="EV47" i="6"/>
  <c r="EV52" i="6" s="1"/>
  <c r="EU33" i="6"/>
  <c r="EU40" i="6"/>
  <c r="EU34" i="6"/>
  <c r="EU41" i="6"/>
  <c r="EW1" i="6"/>
  <c r="EV12" i="6"/>
  <c r="EV10" i="6"/>
  <c r="EV11" i="6"/>
  <c r="EV13" i="6"/>
  <c r="EV9" i="6"/>
  <c r="EV14" i="6"/>
  <c r="EV15" i="6"/>
  <c r="EV16" i="6"/>
  <c r="EV18" i="6"/>
  <c r="EV17" i="6"/>
  <c r="EV6" i="6"/>
  <c r="EV2" i="6"/>
  <c r="EW3" i="6"/>
  <c r="EW49" i="6" l="1"/>
  <c r="EW48" i="6"/>
  <c r="EW47" i="6"/>
  <c r="EW52" i="6" s="1"/>
  <c r="EV33" i="6"/>
  <c r="EV40" i="6"/>
  <c r="EV34" i="6"/>
  <c r="EV41" i="6"/>
  <c r="EU36" i="6"/>
  <c r="EX1" i="6"/>
  <c r="EW9" i="6"/>
  <c r="EW12" i="6"/>
  <c r="EW10" i="6"/>
  <c r="EW11" i="6"/>
  <c r="EW15" i="6"/>
  <c r="EW13" i="6"/>
  <c r="EW14" i="6"/>
  <c r="EW17" i="6"/>
  <c r="EW16" i="6"/>
  <c r="EW18" i="6"/>
  <c r="EW6" i="6"/>
  <c r="EX3" i="6"/>
  <c r="EW2" i="6"/>
  <c r="EU37" i="6" l="1"/>
  <c r="EU43" i="6" s="1"/>
  <c r="EU44" i="6" s="1"/>
  <c r="EX49" i="6"/>
  <c r="EX48" i="6"/>
  <c r="EX47" i="6"/>
  <c r="EX52" i="6" s="1"/>
  <c r="EW41" i="6"/>
  <c r="EW34" i="6"/>
  <c r="EW33" i="6"/>
  <c r="EW40" i="6"/>
  <c r="EV36" i="6"/>
  <c r="EY1" i="6"/>
  <c r="EX9" i="6"/>
  <c r="EX10" i="6"/>
  <c r="EX14" i="6"/>
  <c r="EX11" i="6"/>
  <c r="EX12" i="6"/>
  <c r="EX15" i="6"/>
  <c r="EX13" i="6"/>
  <c r="EX17" i="6"/>
  <c r="EX18" i="6"/>
  <c r="EX16" i="6"/>
  <c r="EX6" i="6"/>
  <c r="EX2" i="6"/>
  <c r="EY3" i="6"/>
  <c r="EV37" i="6" l="1"/>
  <c r="EV43" i="6" s="1"/>
  <c r="EV44" i="6" s="1"/>
  <c r="EY49" i="6"/>
  <c r="EY48" i="6"/>
  <c r="EY47" i="6"/>
  <c r="EY52" i="6" s="1"/>
  <c r="EW36" i="6"/>
  <c r="EX41" i="6"/>
  <c r="EX34" i="6"/>
  <c r="EX33" i="6"/>
  <c r="EX40" i="6"/>
  <c r="EZ1" i="6"/>
  <c r="EY11" i="6"/>
  <c r="EY9" i="6"/>
  <c r="EY12" i="6"/>
  <c r="EY10" i="6"/>
  <c r="EY14" i="6"/>
  <c r="EY13" i="6"/>
  <c r="EY15" i="6"/>
  <c r="EY18" i="6"/>
  <c r="EY16" i="6"/>
  <c r="EY17" i="6"/>
  <c r="EY6" i="6"/>
  <c r="EY2" i="6"/>
  <c r="EZ3" i="6"/>
  <c r="EW37" i="6" l="1"/>
  <c r="EW43" i="6" s="1"/>
  <c r="EW44" i="6" s="1"/>
  <c r="EZ48" i="6"/>
  <c r="EZ49" i="6"/>
  <c r="EZ47" i="6"/>
  <c r="EZ52" i="6" s="1"/>
  <c r="EX36" i="6"/>
  <c r="EY34" i="6"/>
  <c r="EY41" i="6"/>
  <c r="EY33" i="6"/>
  <c r="EY36" i="6" s="1"/>
  <c r="EY40" i="6"/>
  <c r="FA1" i="6"/>
  <c r="EZ11" i="6"/>
  <c r="EZ9" i="6"/>
  <c r="EZ12" i="6"/>
  <c r="EZ10" i="6"/>
  <c r="EZ13" i="6"/>
  <c r="EZ16" i="6"/>
  <c r="EZ14" i="6"/>
  <c r="EZ15" i="6"/>
  <c r="EZ17" i="6"/>
  <c r="EZ18" i="6"/>
  <c r="EZ6" i="6"/>
  <c r="FA3" i="6"/>
  <c r="EZ2" i="6"/>
  <c r="EX37" i="6" l="1"/>
  <c r="EX43" i="6" s="1"/>
  <c r="EX44" i="6" s="1"/>
  <c r="EY37" i="6"/>
  <c r="EY43" i="6" s="1"/>
  <c r="EY44" i="6" s="1"/>
  <c r="FA49" i="6"/>
  <c r="FA48" i="6"/>
  <c r="FA47" i="6"/>
  <c r="FA52" i="6" s="1"/>
  <c r="EZ33" i="6"/>
  <c r="EZ40" i="6"/>
  <c r="EZ34" i="6"/>
  <c r="EZ41" i="6"/>
  <c r="FB1" i="6"/>
  <c r="FA11" i="6"/>
  <c r="FA9" i="6"/>
  <c r="FA12" i="6"/>
  <c r="FA10" i="6"/>
  <c r="FA13" i="6"/>
  <c r="FA16" i="6"/>
  <c r="FA14" i="6"/>
  <c r="FA15" i="6"/>
  <c r="FA17" i="6"/>
  <c r="FA18" i="6"/>
  <c r="FA6" i="6"/>
  <c r="FA2" i="6"/>
  <c r="FB3" i="6"/>
  <c r="FB49" i="6" l="1"/>
  <c r="FB48" i="6"/>
  <c r="FB47" i="6"/>
  <c r="FB52" i="6" s="1"/>
  <c r="N23" i="11" s="1" a="1"/>
  <c r="N23" i="11" s="1"/>
  <c r="N24" i="11" s="1"/>
  <c r="FA33" i="6"/>
  <c r="FA40" i="6"/>
  <c r="FA34" i="6"/>
  <c r="FA41" i="6"/>
  <c r="EZ36" i="6"/>
  <c r="FC1" i="6"/>
  <c r="M33" i="11"/>
  <c r="M34" i="11" s="1"/>
  <c r="FB11" i="6"/>
  <c r="FB9" i="6"/>
  <c r="FB12" i="6"/>
  <c r="FB10" i="6"/>
  <c r="FB14" i="6"/>
  <c r="FB13" i="6"/>
  <c r="FB16" i="6"/>
  <c r="FB15" i="6"/>
  <c r="FB17" i="6"/>
  <c r="FB18" i="6"/>
  <c r="FB6" i="6"/>
  <c r="FB2" i="6"/>
  <c r="FC3" i="6"/>
  <c r="EZ37" i="6" l="1"/>
  <c r="EZ43" i="6" s="1"/>
  <c r="EZ44" i="6" s="1"/>
  <c r="FC49" i="6"/>
  <c r="FC48" i="6"/>
  <c r="FC47" i="6"/>
  <c r="FC52" i="6" s="1"/>
  <c r="FB33" i="6"/>
  <c r="FB40" i="6"/>
  <c r="FB34" i="6"/>
  <c r="FB41" i="6"/>
  <c r="FA36" i="6"/>
  <c r="FD1" i="6"/>
  <c r="FC11" i="6"/>
  <c r="FC9" i="6"/>
  <c r="FC10" i="6"/>
  <c r="FC14" i="6"/>
  <c r="FC12" i="6"/>
  <c r="FC16" i="6"/>
  <c r="FC13" i="6"/>
  <c r="FC15" i="6"/>
  <c r="FC17" i="6"/>
  <c r="FC18" i="6"/>
  <c r="FC6" i="6"/>
  <c r="FC2" i="6"/>
  <c r="FD3" i="6"/>
  <c r="FA37" i="6" l="1"/>
  <c r="FA43" i="6" s="1"/>
  <c r="FA44" i="6" s="1"/>
  <c r="FD49" i="6"/>
  <c r="FD48" i="6"/>
  <c r="FD47" i="6"/>
  <c r="FD52" i="6" s="1"/>
  <c r="FC33" i="6"/>
  <c r="FC40" i="6"/>
  <c r="FC34" i="6"/>
  <c r="FC41" i="6"/>
  <c r="FB36" i="6"/>
  <c r="FE1" i="6"/>
  <c r="FD11" i="6"/>
  <c r="FD9" i="6"/>
  <c r="FD10" i="6"/>
  <c r="FD14" i="6"/>
  <c r="FD12" i="6"/>
  <c r="FD16" i="6"/>
  <c r="FD13" i="6"/>
  <c r="FD15" i="6"/>
  <c r="FD17" i="6"/>
  <c r="FD18" i="6"/>
  <c r="FD6" i="6"/>
  <c r="FD2" i="6"/>
  <c r="FE3" i="6"/>
  <c r="FB37" i="6" l="1"/>
  <c r="FB43" i="6" s="1"/>
  <c r="FB44" i="6" s="1"/>
  <c r="FE49" i="6"/>
  <c r="FE48" i="6"/>
  <c r="FE47" i="6"/>
  <c r="FE52" i="6" s="1"/>
  <c r="FD34" i="6"/>
  <c r="FD41" i="6"/>
  <c r="FD40" i="6"/>
  <c r="FD33" i="6"/>
  <c r="FD36" i="6" s="1"/>
  <c r="FC36" i="6"/>
  <c r="FF1" i="6"/>
  <c r="FE11" i="6"/>
  <c r="FE9" i="6"/>
  <c r="FE13" i="6"/>
  <c r="FE10" i="6"/>
  <c r="FE14" i="6"/>
  <c r="FE12" i="6"/>
  <c r="FE16" i="6"/>
  <c r="FE15" i="6"/>
  <c r="FE17" i="6"/>
  <c r="FE18" i="6"/>
  <c r="FE6" i="6"/>
  <c r="FE2" i="6"/>
  <c r="FF3" i="6"/>
  <c r="FC37" i="6" l="1"/>
  <c r="FC43" i="6" s="1"/>
  <c r="FC44" i="6" s="1"/>
  <c r="FD37" i="6"/>
  <c r="FD43" i="6" s="1"/>
  <c r="FD44" i="6" s="1"/>
  <c r="FF49" i="6"/>
  <c r="FF48" i="6"/>
  <c r="FF47" i="6"/>
  <c r="FF52" i="6" s="1"/>
  <c r="FE34" i="6"/>
  <c r="FE41" i="6"/>
  <c r="FE40" i="6"/>
  <c r="FE33" i="6"/>
  <c r="FE36" i="6" s="1"/>
  <c r="FG1" i="6"/>
  <c r="FF10" i="6"/>
  <c r="FF11" i="6"/>
  <c r="FF9" i="6"/>
  <c r="FF13" i="6"/>
  <c r="FF14" i="6"/>
  <c r="FF12" i="6"/>
  <c r="FF16" i="6"/>
  <c r="FF15" i="6"/>
  <c r="FF17" i="6"/>
  <c r="FF18" i="6"/>
  <c r="FF6" i="6"/>
  <c r="FG3" i="6"/>
  <c r="FF2" i="6"/>
  <c r="FE37" i="6" l="1"/>
  <c r="FE43" i="6" s="1"/>
  <c r="FE44" i="6" s="1"/>
  <c r="FG49" i="6"/>
  <c r="FG48" i="6"/>
  <c r="FG47" i="6"/>
  <c r="FG52" i="6" s="1"/>
  <c r="FF40" i="6"/>
  <c r="FF33" i="6"/>
  <c r="FF34" i="6"/>
  <c r="FF41" i="6"/>
  <c r="FH1" i="6"/>
  <c r="FG10" i="6"/>
  <c r="FG11" i="6"/>
  <c r="FG9" i="6"/>
  <c r="FG15" i="6"/>
  <c r="FG13" i="6"/>
  <c r="FG14" i="6"/>
  <c r="FG12" i="6"/>
  <c r="FG16" i="6"/>
  <c r="FG18" i="6"/>
  <c r="FG17" i="6"/>
  <c r="FG6" i="6"/>
  <c r="FG2" i="6"/>
  <c r="FH3" i="6"/>
  <c r="FH49" i="6" l="1"/>
  <c r="FH48" i="6"/>
  <c r="FH47" i="6"/>
  <c r="FG34" i="6"/>
  <c r="FG41" i="6"/>
  <c r="FF36" i="6"/>
  <c r="FG40" i="6"/>
  <c r="FG33" i="6"/>
  <c r="FG36" i="6" s="1"/>
  <c r="FI1" i="6"/>
  <c r="FH12" i="6"/>
  <c r="FH10" i="6"/>
  <c r="FH11" i="6"/>
  <c r="FH9" i="6"/>
  <c r="FH15" i="6"/>
  <c r="FH13" i="6"/>
  <c r="FH14" i="6"/>
  <c r="FH16" i="6"/>
  <c r="FH18" i="6"/>
  <c r="FH17" i="6"/>
  <c r="FH6" i="6"/>
  <c r="FH2" i="6"/>
  <c r="FI3" i="6"/>
  <c r="FG37" i="6" l="1"/>
  <c r="FG43" i="6" s="1"/>
  <c r="FG44" i="6" s="1"/>
  <c r="FF37" i="6"/>
  <c r="FF43" i="6" s="1"/>
  <c r="FF44" i="6" s="1"/>
  <c r="FH52" i="6"/>
  <c r="FI49" i="6"/>
  <c r="FI48" i="6"/>
  <c r="FI47" i="6"/>
  <c r="FI52" i="6" s="1"/>
  <c r="FH40" i="6"/>
  <c r="FH33" i="6"/>
  <c r="FH34" i="6"/>
  <c r="FH41" i="6"/>
  <c r="FJ1" i="6"/>
  <c r="FI12" i="6"/>
  <c r="FI10" i="6"/>
  <c r="FI11" i="6"/>
  <c r="FI9" i="6"/>
  <c r="FI13" i="6"/>
  <c r="FI17" i="6"/>
  <c r="FI14" i="6"/>
  <c r="FI16" i="6"/>
  <c r="FI18" i="6"/>
  <c r="FI15" i="6"/>
  <c r="FI6" i="6"/>
  <c r="FI2" i="6"/>
  <c r="FJ3" i="6"/>
  <c r="FJ48" i="6" l="1"/>
  <c r="FJ47" i="6"/>
  <c r="FJ49" i="6"/>
  <c r="FI33" i="6"/>
  <c r="FI40" i="6"/>
  <c r="FH36" i="6"/>
  <c r="FI34" i="6"/>
  <c r="FI41" i="6"/>
  <c r="FK1" i="6"/>
  <c r="FJ10" i="6"/>
  <c r="FJ11" i="6"/>
  <c r="FJ13" i="6"/>
  <c r="FJ12" i="6"/>
  <c r="FJ17" i="6"/>
  <c r="FJ9" i="6"/>
  <c r="FJ14" i="6"/>
  <c r="FJ16" i="6"/>
  <c r="FJ18" i="6"/>
  <c r="FJ15" i="6"/>
  <c r="FJ6" i="6"/>
  <c r="FJ2" i="6"/>
  <c r="FK3" i="6"/>
  <c r="FH37" i="6" l="1"/>
  <c r="FH43" i="6" s="1"/>
  <c r="FH44" i="6" s="1"/>
  <c r="FJ52" i="6"/>
  <c r="FK48" i="6"/>
  <c r="FK49" i="6"/>
  <c r="FK47" i="6"/>
  <c r="FK52" i="6" s="1"/>
  <c r="FJ33" i="6"/>
  <c r="FJ40" i="6"/>
  <c r="FJ34" i="6"/>
  <c r="FJ41" i="6"/>
  <c r="FI36" i="6"/>
  <c r="FL1" i="6"/>
  <c r="FK12" i="6"/>
  <c r="FK10" i="6"/>
  <c r="FK11" i="6"/>
  <c r="FK13" i="6"/>
  <c r="FK14" i="6"/>
  <c r="FK15" i="6"/>
  <c r="FK17" i="6"/>
  <c r="FK9" i="6"/>
  <c r="FK16" i="6"/>
  <c r="FK18" i="6"/>
  <c r="FK6" i="6"/>
  <c r="FK2" i="6"/>
  <c r="FL3" i="6"/>
  <c r="FI37" i="6" l="1"/>
  <c r="FI43" i="6" s="1"/>
  <c r="FI44" i="6" s="1"/>
  <c r="FL48" i="6"/>
  <c r="FL49" i="6"/>
  <c r="FL47" i="6"/>
  <c r="FL52" i="6" s="1"/>
  <c r="FK33" i="6"/>
  <c r="FK40" i="6"/>
  <c r="FK34" i="6"/>
  <c r="FK41" i="6"/>
  <c r="FJ36" i="6"/>
  <c r="FM1" i="6"/>
  <c r="FL12" i="6"/>
  <c r="FL10" i="6"/>
  <c r="FL9" i="6"/>
  <c r="FL11" i="6"/>
  <c r="FL13" i="6"/>
  <c r="FL15" i="6"/>
  <c r="FL14" i="6"/>
  <c r="FL16" i="6"/>
  <c r="FL18" i="6"/>
  <c r="FL17" i="6"/>
  <c r="FL6" i="6"/>
  <c r="FL2" i="6"/>
  <c r="FM3" i="6"/>
  <c r="FJ37" i="6" l="1"/>
  <c r="FJ43" i="6" s="1"/>
  <c r="FJ44" i="6" s="1"/>
  <c r="FM48" i="6"/>
  <c r="FM49" i="6"/>
  <c r="FM47" i="6"/>
  <c r="FM52" i="6" s="1"/>
  <c r="FL34" i="6"/>
  <c r="FL41" i="6"/>
  <c r="FL33" i="6"/>
  <c r="FL36" i="6" s="1"/>
  <c r="FL40" i="6"/>
  <c r="FK36" i="6"/>
  <c r="FN1" i="6"/>
  <c r="FM9" i="6"/>
  <c r="FM10" i="6"/>
  <c r="FM11" i="6"/>
  <c r="FM15" i="6"/>
  <c r="FM13" i="6"/>
  <c r="FM17" i="6"/>
  <c r="FM14" i="6"/>
  <c r="FM16" i="6"/>
  <c r="FM12" i="6"/>
  <c r="FM18" i="6"/>
  <c r="FM6" i="6"/>
  <c r="FN3" i="6"/>
  <c r="FM2" i="6"/>
  <c r="FK37" i="6" l="1"/>
  <c r="FK43" i="6" s="1"/>
  <c r="FK44" i="6" s="1"/>
  <c r="FL37" i="6"/>
  <c r="FL43" i="6" s="1"/>
  <c r="FL44" i="6" s="1"/>
  <c r="FN48" i="6"/>
  <c r="FN49" i="6"/>
  <c r="FN47" i="6"/>
  <c r="FN52" i="6" s="1"/>
  <c r="O23" i="11" s="1" a="1"/>
  <c r="O23" i="11" s="1"/>
  <c r="O24" i="11" s="1"/>
  <c r="FM41" i="6"/>
  <c r="FM34" i="6"/>
  <c r="FM33" i="6"/>
  <c r="FM40" i="6"/>
  <c r="FO1" i="6"/>
  <c r="FN9" i="6"/>
  <c r="FN10" i="6"/>
  <c r="FN14" i="6"/>
  <c r="FN11" i="6"/>
  <c r="FN15" i="6"/>
  <c r="FN13" i="6"/>
  <c r="FN17" i="6"/>
  <c r="FN18" i="6"/>
  <c r="FN12" i="6"/>
  <c r="FN16" i="6"/>
  <c r="FN6" i="6"/>
  <c r="FN2" i="6"/>
  <c r="FO3" i="6"/>
  <c r="FO49" i="6" l="1"/>
  <c r="FO47" i="6"/>
  <c r="FO48" i="6"/>
  <c r="FM36" i="6"/>
  <c r="FN33" i="6"/>
  <c r="FN40" i="6"/>
  <c r="FN41" i="6"/>
  <c r="FN34" i="6"/>
  <c r="FP1" i="6"/>
  <c r="FO11" i="6"/>
  <c r="FO9" i="6"/>
  <c r="FO12" i="6"/>
  <c r="FO10" i="6"/>
  <c r="FO14" i="6"/>
  <c r="FO13" i="6"/>
  <c r="FO15" i="6"/>
  <c r="FO18" i="6"/>
  <c r="FO16" i="6"/>
  <c r="FO17" i="6"/>
  <c r="FO6" i="6"/>
  <c r="FO2" i="6"/>
  <c r="FP3" i="6"/>
  <c r="FM37" i="6" l="1"/>
  <c r="FM43" i="6" s="1"/>
  <c r="FM44" i="6" s="1"/>
  <c r="FP48" i="6"/>
  <c r="FP49" i="6"/>
  <c r="FP47" i="6"/>
  <c r="FP52" i="6" s="1"/>
  <c r="FO52" i="6"/>
  <c r="FO33" i="6"/>
  <c r="FO40" i="6"/>
  <c r="FO34" i="6"/>
  <c r="FO41" i="6"/>
  <c r="FN36" i="6"/>
  <c r="N33" i="11"/>
  <c r="N34" i="11" s="1"/>
  <c r="FQ1" i="6"/>
  <c r="FP11" i="6"/>
  <c r="FP9" i="6"/>
  <c r="FP12" i="6"/>
  <c r="FP10" i="6"/>
  <c r="FP13" i="6"/>
  <c r="FP16" i="6"/>
  <c r="FP15" i="6"/>
  <c r="FP17" i="6"/>
  <c r="FP14" i="6"/>
  <c r="FP18" i="6"/>
  <c r="FP6" i="6"/>
  <c r="FP2" i="6"/>
  <c r="FQ3" i="6"/>
  <c r="FN37" i="6" l="1"/>
  <c r="FN43" i="6" s="1"/>
  <c r="FN44" i="6" s="1"/>
  <c r="FQ49" i="6"/>
  <c r="FQ47" i="6"/>
  <c r="FQ48" i="6"/>
  <c r="FP34" i="6"/>
  <c r="FP41" i="6"/>
  <c r="FP33" i="6"/>
  <c r="FP36" i="6" s="1"/>
  <c r="FP40" i="6"/>
  <c r="FO36" i="6"/>
  <c r="FR1" i="6"/>
  <c r="FQ11" i="6"/>
  <c r="FQ9" i="6"/>
  <c r="FQ12" i="6"/>
  <c r="FQ10" i="6"/>
  <c r="FQ13" i="6"/>
  <c r="FQ16" i="6"/>
  <c r="FQ15" i="6"/>
  <c r="FQ17" i="6"/>
  <c r="FQ14" i="6"/>
  <c r="FQ18" i="6"/>
  <c r="FQ6" i="6"/>
  <c r="FQ2" i="6"/>
  <c r="FR3" i="6"/>
  <c r="FP37" i="6" l="1"/>
  <c r="FP43" i="6" s="1"/>
  <c r="FP44" i="6" s="1"/>
  <c r="FO37" i="6"/>
  <c r="FO43" i="6" s="1"/>
  <c r="FO44" i="6" s="1"/>
  <c r="FQ52" i="6"/>
  <c r="FR49" i="6"/>
  <c r="FR48" i="6"/>
  <c r="FR47" i="6"/>
  <c r="FR52" i="6" s="1"/>
  <c r="FQ33" i="6"/>
  <c r="FQ40" i="6"/>
  <c r="FQ34" i="6"/>
  <c r="FQ41" i="6"/>
  <c r="FS1" i="6"/>
  <c r="FR11" i="6"/>
  <c r="FR9" i="6"/>
  <c r="FR12" i="6"/>
  <c r="FR10" i="6"/>
  <c r="FR14" i="6"/>
  <c r="FR13" i="6"/>
  <c r="FR16" i="6"/>
  <c r="FR15" i="6"/>
  <c r="FR17" i="6"/>
  <c r="FR18" i="6"/>
  <c r="FR6" i="6"/>
  <c r="FS3" i="6"/>
  <c r="FR2" i="6"/>
  <c r="FS49" i="6" l="1"/>
  <c r="FS47" i="6"/>
  <c r="FS48" i="6"/>
  <c r="FR33" i="6"/>
  <c r="FR40" i="6"/>
  <c r="FR34" i="6"/>
  <c r="FR41" i="6"/>
  <c r="FQ36" i="6"/>
  <c r="FT1" i="6"/>
  <c r="FS11" i="6"/>
  <c r="FS9" i="6"/>
  <c r="FS12" i="6"/>
  <c r="FS10" i="6"/>
  <c r="FS14" i="6"/>
  <c r="FS16" i="6"/>
  <c r="FS15" i="6"/>
  <c r="FS13" i="6"/>
  <c r="FS17" i="6"/>
  <c r="FS18" i="6"/>
  <c r="FS6" i="6"/>
  <c r="FT3" i="6"/>
  <c r="FS2" i="6"/>
  <c r="FQ37" i="6" l="1"/>
  <c r="FQ43" i="6" s="1"/>
  <c r="FQ44" i="6" s="1"/>
  <c r="FT49" i="6"/>
  <c r="FT47" i="6"/>
  <c r="FT48" i="6"/>
  <c r="FS52" i="6"/>
  <c r="FS34" i="6"/>
  <c r="FS41" i="6"/>
  <c r="FS33" i="6"/>
  <c r="FS36" i="6" s="1"/>
  <c r="FS40" i="6"/>
  <c r="FR36" i="6"/>
  <c r="FU1" i="6"/>
  <c r="FT11" i="6"/>
  <c r="FT9" i="6"/>
  <c r="FT12" i="6"/>
  <c r="FT10" i="6"/>
  <c r="FT14" i="6"/>
  <c r="FT16" i="6"/>
  <c r="FT15" i="6"/>
  <c r="FT13" i="6"/>
  <c r="FT17" i="6"/>
  <c r="FT18" i="6"/>
  <c r="FT6" i="6"/>
  <c r="FT2" i="6"/>
  <c r="FU3" i="6"/>
  <c r="FR37" i="6" l="1"/>
  <c r="FR43" i="6" s="1"/>
  <c r="FR44" i="6" s="1"/>
  <c r="FS37" i="6"/>
  <c r="FS43" i="6" s="1"/>
  <c r="FS44" i="6" s="1"/>
  <c r="FU49" i="6"/>
  <c r="FU48" i="6"/>
  <c r="FU47" i="6"/>
  <c r="FU52" i="6" s="1"/>
  <c r="FT52" i="6"/>
  <c r="FT34" i="6"/>
  <c r="FT41" i="6"/>
  <c r="FT40" i="6"/>
  <c r="FT33" i="6"/>
  <c r="FT36" i="6" s="1"/>
  <c r="FV1" i="6"/>
  <c r="FU11" i="6"/>
  <c r="FU9" i="6"/>
  <c r="FU13" i="6"/>
  <c r="FU12" i="6"/>
  <c r="FU10" i="6"/>
  <c r="FU14" i="6"/>
  <c r="FU16" i="6"/>
  <c r="FU15" i="6"/>
  <c r="FU17" i="6"/>
  <c r="FU18" i="6"/>
  <c r="FU6" i="6"/>
  <c r="FV3" i="6"/>
  <c r="FU2" i="6"/>
  <c r="FT37" i="6" l="1"/>
  <c r="FT43" i="6" s="1"/>
  <c r="FT44" i="6" s="1"/>
  <c r="FV49" i="6"/>
  <c r="FV48" i="6"/>
  <c r="FV47" i="6"/>
  <c r="FV52" i="6" s="1"/>
  <c r="FU34" i="6"/>
  <c r="FU41" i="6"/>
  <c r="FU40" i="6"/>
  <c r="FU33" i="6"/>
  <c r="FU36" i="6" s="1"/>
  <c r="FW1" i="6"/>
  <c r="FV10" i="6"/>
  <c r="FV11" i="6"/>
  <c r="FV9" i="6"/>
  <c r="FV13" i="6"/>
  <c r="FV12" i="6"/>
  <c r="FV14" i="6"/>
  <c r="FV16" i="6"/>
  <c r="FV15" i="6"/>
  <c r="FV17" i="6"/>
  <c r="FV18" i="6"/>
  <c r="FV6" i="6"/>
  <c r="FW3" i="6"/>
  <c r="FV2" i="6"/>
  <c r="FU37" i="6" l="1"/>
  <c r="FU43" i="6" s="1"/>
  <c r="FU44" i="6" s="1"/>
  <c r="FW49" i="6"/>
  <c r="FW48" i="6"/>
  <c r="FW47" i="6"/>
  <c r="FW52" i="6" s="1"/>
  <c r="FV34" i="6"/>
  <c r="FV41" i="6"/>
  <c r="FV40" i="6"/>
  <c r="FV33" i="6"/>
  <c r="FV36" i="6" s="1"/>
  <c r="FX1" i="6"/>
  <c r="FW10" i="6"/>
  <c r="FW11" i="6"/>
  <c r="FW9" i="6"/>
  <c r="FW15" i="6"/>
  <c r="FW13" i="6"/>
  <c r="FW12" i="6"/>
  <c r="FW14" i="6"/>
  <c r="FW16" i="6"/>
  <c r="FW17" i="6"/>
  <c r="FW18" i="6"/>
  <c r="FW6" i="6"/>
  <c r="FW2" i="6"/>
  <c r="FX3" i="6"/>
  <c r="FV37" i="6" l="1"/>
  <c r="FV43" i="6" s="1"/>
  <c r="FV44" i="6" s="1"/>
  <c r="FX49" i="6"/>
  <c r="FX48" i="6"/>
  <c r="FX47" i="6"/>
  <c r="FX52" i="6" s="1"/>
  <c r="FW34" i="6"/>
  <c r="FW41" i="6"/>
  <c r="FW40" i="6"/>
  <c r="FW33" i="6"/>
  <c r="FW36" i="6" s="1"/>
  <c r="FY1" i="6"/>
  <c r="FX10" i="6"/>
  <c r="FX11" i="6"/>
  <c r="FX9" i="6"/>
  <c r="FX15" i="6"/>
  <c r="FX13" i="6"/>
  <c r="FX12" i="6"/>
  <c r="FX14" i="6"/>
  <c r="FX16" i="6"/>
  <c r="FX17" i="6"/>
  <c r="FX18" i="6"/>
  <c r="FX6" i="6"/>
  <c r="FX2" i="6"/>
  <c r="FY3" i="6"/>
  <c r="FW37" i="6" l="1"/>
  <c r="FW43" i="6" s="1"/>
  <c r="FW44" i="6" s="1"/>
  <c r="FY49" i="6"/>
  <c r="FY48" i="6"/>
  <c r="FY47" i="6"/>
  <c r="FY52" i="6" s="1"/>
  <c r="FX34" i="6"/>
  <c r="FX41" i="6"/>
  <c r="FX40" i="6"/>
  <c r="FX33" i="6"/>
  <c r="FX36" i="6" s="1"/>
  <c r="FZ1" i="6"/>
  <c r="FY12" i="6"/>
  <c r="FY10" i="6"/>
  <c r="FY11" i="6"/>
  <c r="FY9" i="6"/>
  <c r="FY13" i="6"/>
  <c r="FY17" i="6"/>
  <c r="FY16" i="6"/>
  <c r="FY15" i="6"/>
  <c r="FY14" i="6"/>
  <c r="FY18" i="6"/>
  <c r="FY6" i="6"/>
  <c r="FZ3" i="6"/>
  <c r="FY2" i="6"/>
  <c r="FX37" i="6" l="1"/>
  <c r="FX43" i="6" s="1"/>
  <c r="FX44" i="6" s="1"/>
  <c r="FZ48" i="6"/>
  <c r="FZ49" i="6"/>
  <c r="FZ47" i="6"/>
  <c r="FZ52" i="6" s="1"/>
  <c r="P23" i="11" s="1" a="1"/>
  <c r="P23" i="11" s="1"/>
  <c r="P24" i="11" s="1"/>
  <c r="FY34" i="6"/>
  <c r="FY41" i="6"/>
  <c r="FY33" i="6"/>
  <c r="FY36" i="6" s="1"/>
  <c r="FY40" i="6"/>
  <c r="GA1" i="6"/>
  <c r="FZ10" i="6"/>
  <c r="FZ11" i="6"/>
  <c r="FZ9" i="6"/>
  <c r="FZ13" i="6"/>
  <c r="FZ12" i="6"/>
  <c r="FZ17" i="6"/>
  <c r="FZ16" i="6"/>
  <c r="FZ15" i="6"/>
  <c r="FZ14" i="6"/>
  <c r="FZ18" i="6"/>
  <c r="FZ6" i="6"/>
  <c r="GA3" i="6"/>
  <c r="FZ2" i="6"/>
  <c r="FY37" i="6" l="1"/>
  <c r="FY43" i="6" s="1"/>
  <c r="FY44" i="6" s="1"/>
  <c r="GA48" i="6"/>
  <c r="GA49" i="6"/>
  <c r="GA47" i="6"/>
  <c r="GA52" i="6" s="1"/>
  <c r="FZ33" i="6"/>
  <c r="FZ40" i="6"/>
  <c r="FZ34" i="6"/>
  <c r="FZ41" i="6"/>
  <c r="GB1" i="6"/>
  <c r="GA12" i="6"/>
  <c r="GA10" i="6"/>
  <c r="GA11" i="6"/>
  <c r="GA9" i="6"/>
  <c r="GA13" i="6"/>
  <c r="GA14" i="6"/>
  <c r="GA17" i="6"/>
  <c r="GA16" i="6"/>
  <c r="GA15" i="6"/>
  <c r="GA18" i="6"/>
  <c r="GA6" i="6"/>
  <c r="GB3" i="6"/>
  <c r="GA2" i="6"/>
  <c r="GB48" i="6" l="1"/>
  <c r="GB49" i="6"/>
  <c r="GB47" i="6"/>
  <c r="GB52" i="6" s="1"/>
  <c r="GA34" i="6"/>
  <c r="GA41" i="6"/>
  <c r="GA33" i="6"/>
  <c r="GA36" i="6" s="1"/>
  <c r="GA40" i="6"/>
  <c r="FZ36" i="6"/>
  <c r="GC1" i="6"/>
  <c r="O33" i="11"/>
  <c r="O34" i="11" s="1"/>
  <c r="GB12" i="6"/>
  <c r="GB10" i="6"/>
  <c r="GB9" i="6"/>
  <c r="GB13" i="6"/>
  <c r="GB11" i="6"/>
  <c r="GB16" i="6"/>
  <c r="GB15" i="6"/>
  <c r="GB17" i="6"/>
  <c r="GB14" i="6"/>
  <c r="GB18" i="6"/>
  <c r="GB6" i="6"/>
  <c r="GC3" i="6"/>
  <c r="GB2" i="6"/>
  <c r="GA37" i="6" l="1"/>
  <c r="GA43" i="6" s="1"/>
  <c r="GA44" i="6" s="1"/>
  <c r="FZ37" i="6"/>
  <c r="FZ43" i="6" s="1"/>
  <c r="FZ44" i="6" s="1"/>
  <c r="GC48" i="6"/>
  <c r="GC49" i="6"/>
  <c r="GC47" i="6"/>
  <c r="GC52" i="6" s="1"/>
  <c r="GB34" i="6"/>
  <c r="GB41" i="6"/>
  <c r="GB33" i="6"/>
  <c r="GB36" i="6" s="1"/>
  <c r="GB40" i="6"/>
  <c r="GD1" i="6"/>
  <c r="GC9" i="6"/>
  <c r="GC10" i="6"/>
  <c r="GC15" i="6"/>
  <c r="GC12" i="6"/>
  <c r="GC13" i="6"/>
  <c r="GC11" i="6"/>
  <c r="GC14" i="6"/>
  <c r="GC17" i="6"/>
  <c r="GC16" i="6"/>
  <c r="GC18" i="6"/>
  <c r="GC6" i="6"/>
  <c r="GC2" i="6"/>
  <c r="GD3" i="6"/>
  <c r="GB37" i="6" l="1"/>
  <c r="GB43" i="6" s="1"/>
  <c r="GB44" i="6" s="1"/>
  <c r="GD48" i="6"/>
  <c r="GD49" i="6"/>
  <c r="GD47" i="6"/>
  <c r="GD52" i="6" s="1"/>
  <c r="GC33" i="6"/>
  <c r="GC40" i="6"/>
  <c r="GC41" i="6"/>
  <c r="GC34" i="6"/>
  <c r="GE1" i="6"/>
  <c r="GD9" i="6"/>
  <c r="GD10" i="6"/>
  <c r="GD14" i="6"/>
  <c r="GD15" i="6"/>
  <c r="GD12" i="6"/>
  <c r="GD13" i="6"/>
  <c r="GD11" i="6"/>
  <c r="GD17" i="6"/>
  <c r="GD18" i="6"/>
  <c r="GD16" i="6"/>
  <c r="GD6" i="6"/>
  <c r="GE3" i="6"/>
  <c r="GD2" i="6"/>
  <c r="GE48" i="6" l="1"/>
  <c r="GE49" i="6"/>
  <c r="GE47" i="6"/>
  <c r="GE52" i="6" s="1"/>
  <c r="GD41" i="6"/>
  <c r="GD34" i="6"/>
  <c r="GD33" i="6"/>
  <c r="GD36" i="6" s="1"/>
  <c r="GD40" i="6"/>
  <c r="GC36" i="6"/>
  <c r="GF1" i="6"/>
  <c r="GE11" i="6"/>
  <c r="GE9" i="6"/>
  <c r="GE12" i="6"/>
  <c r="GE10" i="6"/>
  <c r="GE14" i="6"/>
  <c r="GE13" i="6"/>
  <c r="GE18" i="6"/>
  <c r="GE17" i="6"/>
  <c r="GE16" i="6"/>
  <c r="GE15" i="6"/>
  <c r="GE6" i="6"/>
  <c r="GE2" i="6"/>
  <c r="GF3" i="6"/>
  <c r="GC37" i="6" l="1"/>
  <c r="GC43" i="6" s="1"/>
  <c r="GC44" i="6" s="1"/>
  <c r="GD37" i="6"/>
  <c r="GD43" i="6" s="1"/>
  <c r="GD44" i="6" s="1"/>
  <c r="GF48" i="6"/>
  <c r="GF49" i="6"/>
  <c r="GF47" i="6"/>
  <c r="GF52" i="6" s="1"/>
  <c r="GE41" i="6"/>
  <c r="GE34" i="6"/>
  <c r="GE33" i="6"/>
  <c r="GE40" i="6"/>
  <c r="GG1" i="6"/>
  <c r="GF11" i="6"/>
  <c r="GF9" i="6"/>
  <c r="GF10" i="6"/>
  <c r="GF12" i="6"/>
  <c r="GF13" i="6"/>
  <c r="GF16" i="6"/>
  <c r="GF14" i="6"/>
  <c r="GF17" i="6"/>
  <c r="GF15" i="6"/>
  <c r="GF18" i="6"/>
  <c r="GF6" i="6"/>
  <c r="GG3" i="6"/>
  <c r="GF2" i="6"/>
  <c r="GG49" i="6" l="1"/>
  <c r="GG47" i="6"/>
  <c r="GG48" i="6"/>
  <c r="GE36" i="6"/>
  <c r="GF34" i="6"/>
  <c r="GF41" i="6"/>
  <c r="GF33" i="6"/>
  <c r="GF36" i="6" s="1"/>
  <c r="GF40" i="6"/>
  <c r="GH1" i="6"/>
  <c r="GG11" i="6"/>
  <c r="GG9" i="6"/>
  <c r="GG10" i="6"/>
  <c r="GG12" i="6"/>
  <c r="GG13" i="6"/>
  <c r="GG15" i="6"/>
  <c r="GG16" i="6"/>
  <c r="GG14" i="6"/>
  <c r="GG17" i="6"/>
  <c r="GG18" i="6"/>
  <c r="GG6" i="6"/>
  <c r="GG2" i="6"/>
  <c r="GH3" i="6"/>
  <c r="GF37" i="6" l="1"/>
  <c r="GF43" i="6" s="1"/>
  <c r="GF44" i="6" s="1"/>
  <c r="GE37" i="6"/>
  <c r="GE43" i="6" s="1"/>
  <c r="GE44" i="6" s="1"/>
  <c r="GH49" i="6"/>
  <c r="GH48" i="6"/>
  <c r="GH47" i="6"/>
  <c r="GH52" i="6" s="1"/>
  <c r="GG52" i="6"/>
  <c r="GG34" i="6"/>
  <c r="GG41" i="6"/>
  <c r="GG33" i="6"/>
  <c r="GG36" i="6" s="1"/>
  <c r="GG40" i="6"/>
  <c r="GI1" i="6"/>
  <c r="GH11" i="6"/>
  <c r="GH9" i="6"/>
  <c r="GH12" i="6"/>
  <c r="GH10" i="6"/>
  <c r="GH14" i="6"/>
  <c r="GH13" i="6"/>
  <c r="GH15" i="6"/>
  <c r="GH16" i="6"/>
  <c r="GH17" i="6"/>
  <c r="GH18" i="6"/>
  <c r="GH6" i="6"/>
  <c r="GI3" i="6"/>
  <c r="GH2" i="6"/>
  <c r="GG37" i="6" l="1"/>
  <c r="GG43" i="6" s="1"/>
  <c r="GG44" i="6" s="1"/>
  <c r="GI49" i="6"/>
  <c r="GI47" i="6"/>
  <c r="GI48" i="6"/>
  <c r="GH33" i="6"/>
  <c r="GH40" i="6"/>
  <c r="GH34" i="6"/>
  <c r="GH41" i="6"/>
  <c r="GJ1" i="6"/>
  <c r="GI11" i="6"/>
  <c r="GI9" i="6"/>
  <c r="GI14" i="6"/>
  <c r="GI10" i="6"/>
  <c r="GI12" i="6"/>
  <c r="GI15" i="6"/>
  <c r="GI16" i="6"/>
  <c r="GI13" i="6"/>
  <c r="GI17" i="6"/>
  <c r="GI18" i="6"/>
  <c r="GI6" i="6"/>
  <c r="GJ3" i="6"/>
  <c r="GI2" i="6"/>
  <c r="GJ49" i="6" l="1"/>
  <c r="GJ47" i="6"/>
  <c r="GJ48" i="6"/>
  <c r="GI52" i="6"/>
  <c r="GI33" i="6"/>
  <c r="GI40" i="6"/>
  <c r="GI34" i="6"/>
  <c r="GI41" i="6"/>
  <c r="GH36" i="6"/>
  <c r="GK1" i="6"/>
  <c r="GJ11" i="6"/>
  <c r="GJ9" i="6"/>
  <c r="GJ14" i="6"/>
  <c r="GJ10" i="6"/>
  <c r="GJ12" i="6"/>
  <c r="GJ15" i="6"/>
  <c r="GJ16" i="6"/>
  <c r="GJ13" i="6"/>
  <c r="GJ17" i="6"/>
  <c r="GJ18" i="6"/>
  <c r="GJ6" i="6"/>
  <c r="GJ2" i="6"/>
  <c r="GK3" i="6"/>
  <c r="GH37" i="6" l="1"/>
  <c r="GH43" i="6" s="1"/>
  <c r="GH44" i="6" s="1"/>
  <c r="GK49" i="6"/>
  <c r="GK48" i="6"/>
  <c r="GK47" i="6"/>
  <c r="GK52" i="6" s="1"/>
  <c r="GJ52" i="6"/>
  <c r="GJ40" i="6"/>
  <c r="GJ33" i="6"/>
  <c r="GJ34" i="6"/>
  <c r="GJ41" i="6"/>
  <c r="GI36" i="6"/>
  <c r="GL1" i="6"/>
  <c r="GK11" i="6"/>
  <c r="GK9" i="6"/>
  <c r="GK13" i="6"/>
  <c r="GK14" i="6"/>
  <c r="GK10" i="6"/>
  <c r="GK12" i="6"/>
  <c r="GK15" i="6"/>
  <c r="GK16" i="6"/>
  <c r="GK17" i="6"/>
  <c r="GK18" i="6"/>
  <c r="GK6" i="6"/>
  <c r="GL3" i="6"/>
  <c r="GK2" i="6"/>
  <c r="GI37" i="6" l="1"/>
  <c r="GI43" i="6" s="1"/>
  <c r="GI44" i="6" s="1"/>
  <c r="GL49" i="6"/>
  <c r="GL48" i="6"/>
  <c r="GL47" i="6"/>
  <c r="GL52" i="6" s="1"/>
  <c r="Q23" i="11" s="1" a="1"/>
  <c r="Q23" i="11" s="1"/>
  <c r="Q24" i="11" s="1"/>
  <c r="GK34" i="6"/>
  <c r="GK41" i="6"/>
  <c r="GJ36" i="6"/>
  <c r="GK40" i="6"/>
  <c r="GK33" i="6"/>
  <c r="GK36" i="6" s="1"/>
  <c r="GM1" i="6"/>
  <c r="GL10" i="6"/>
  <c r="GL11" i="6"/>
  <c r="GL9" i="6"/>
  <c r="GL13" i="6"/>
  <c r="GL14" i="6"/>
  <c r="GL12" i="6"/>
  <c r="GL15" i="6"/>
  <c r="GL16" i="6"/>
  <c r="GL17" i="6"/>
  <c r="GL18" i="6"/>
  <c r="GL6" i="6"/>
  <c r="GM3" i="6"/>
  <c r="GL2" i="6"/>
  <c r="GK37" i="6" l="1"/>
  <c r="GK43" i="6" s="1"/>
  <c r="GK44" i="6" s="1"/>
  <c r="GJ37" i="6"/>
  <c r="GJ43" i="6" s="1"/>
  <c r="GJ44" i="6" s="1"/>
  <c r="GM49" i="6"/>
  <c r="GM48" i="6"/>
  <c r="GM47" i="6"/>
  <c r="GM52" i="6" s="1"/>
  <c r="GL40" i="6"/>
  <c r="GL33" i="6"/>
  <c r="GL34" i="6"/>
  <c r="GL41" i="6"/>
  <c r="GN1" i="6"/>
  <c r="GM10" i="6"/>
  <c r="GM11" i="6"/>
  <c r="GM9" i="6"/>
  <c r="GM15" i="6"/>
  <c r="GM13" i="6"/>
  <c r="GM14" i="6"/>
  <c r="GM12" i="6"/>
  <c r="GM16" i="6"/>
  <c r="GM17" i="6"/>
  <c r="GM18" i="6"/>
  <c r="GM6" i="6"/>
  <c r="GN3" i="6"/>
  <c r="GM2" i="6"/>
  <c r="GN49" i="6" l="1"/>
  <c r="GN48" i="6"/>
  <c r="GN47" i="6"/>
  <c r="GN52" i="6" s="1"/>
  <c r="GM34" i="6"/>
  <c r="GM41" i="6"/>
  <c r="GM40" i="6"/>
  <c r="GM33" i="6"/>
  <c r="GM36" i="6" s="1"/>
  <c r="GL36" i="6"/>
  <c r="GO1" i="6"/>
  <c r="GN10" i="6"/>
  <c r="GN11" i="6"/>
  <c r="GN9" i="6"/>
  <c r="GN12" i="6"/>
  <c r="GN15" i="6"/>
  <c r="GN13" i="6"/>
  <c r="GN14" i="6"/>
  <c r="GN16" i="6"/>
  <c r="GN17" i="6"/>
  <c r="GN18" i="6"/>
  <c r="GN6" i="6"/>
  <c r="GO3" i="6"/>
  <c r="GN2" i="6"/>
  <c r="GL37" i="6" l="1"/>
  <c r="GL43" i="6" s="1"/>
  <c r="GL44" i="6" s="1"/>
  <c r="GM37" i="6"/>
  <c r="GM43" i="6" s="1"/>
  <c r="GM44" i="6" s="1"/>
  <c r="GO49" i="6"/>
  <c r="GO48" i="6"/>
  <c r="GO47" i="6"/>
  <c r="GO52" i="6" s="1"/>
  <c r="GN40" i="6"/>
  <c r="GN33" i="6"/>
  <c r="GN34" i="6"/>
  <c r="GN41" i="6"/>
  <c r="GP1" i="6"/>
  <c r="GO10" i="6"/>
  <c r="GO11" i="6"/>
  <c r="GO9" i="6"/>
  <c r="GO12" i="6"/>
  <c r="GO13" i="6"/>
  <c r="GO17" i="6"/>
  <c r="GO14" i="6"/>
  <c r="GO15" i="6"/>
  <c r="GO16" i="6"/>
  <c r="GO18" i="6"/>
  <c r="GO6" i="6"/>
  <c r="GP3" i="6"/>
  <c r="GO2" i="6"/>
  <c r="GP48" i="6" l="1"/>
  <c r="GP49" i="6"/>
  <c r="GP47" i="6"/>
  <c r="GP52" i="6" s="1"/>
  <c r="GO34" i="6"/>
  <c r="GO41" i="6"/>
  <c r="GO33" i="6"/>
  <c r="GO36" i="6" s="1"/>
  <c r="GO40" i="6"/>
  <c r="GN36" i="6"/>
  <c r="P33" i="11"/>
  <c r="P34" i="11" s="1"/>
  <c r="GQ1" i="6"/>
  <c r="GP10" i="6"/>
  <c r="GP11" i="6"/>
  <c r="GP12" i="6"/>
  <c r="GP9" i="6"/>
  <c r="GP13" i="6"/>
  <c r="GP17" i="6"/>
  <c r="GP14" i="6"/>
  <c r="GP15" i="6"/>
  <c r="GP16" i="6"/>
  <c r="GP18" i="6"/>
  <c r="GP6" i="6"/>
  <c r="GQ3" i="6"/>
  <c r="GP2" i="6"/>
  <c r="GO37" i="6" l="1"/>
  <c r="GO43" i="6" s="1"/>
  <c r="GO44" i="6" s="1"/>
  <c r="GN37" i="6"/>
  <c r="GN43" i="6" s="1"/>
  <c r="GN44" i="6" s="1"/>
  <c r="GQ48" i="6"/>
  <c r="GQ49" i="6"/>
  <c r="GQ47" i="6"/>
  <c r="GQ52" i="6" s="1"/>
  <c r="GP33" i="6"/>
  <c r="GP40" i="6"/>
  <c r="GP34" i="6"/>
  <c r="GP41" i="6"/>
  <c r="GR1" i="6"/>
  <c r="GQ12" i="6"/>
  <c r="GQ10" i="6"/>
  <c r="GQ11" i="6"/>
  <c r="GQ9" i="6"/>
  <c r="GQ13" i="6"/>
  <c r="GQ14" i="6"/>
  <c r="GQ17" i="6"/>
  <c r="GQ15" i="6"/>
  <c r="GQ16" i="6"/>
  <c r="GQ18" i="6"/>
  <c r="GQ6" i="6"/>
  <c r="GQ2" i="6"/>
  <c r="GR3" i="6"/>
  <c r="GR48" i="6" l="1"/>
  <c r="GR49" i="6"/>
  <c r="GR47" i="6"/>
  <c r="GR52" i="6" s="1"/>
  <c r="GQ34" i="6"/>
  <c r="GQ41" i="6"/>
  <c r="GQ33" i="6"/>
  <c r="GQ36" i="6" s="1"/>
  <c r="GQ40" i="6"/>
  <c r="GP36" i="6"/>
  <c r="GS1" i="6"/>
  <c r="GR12" i="6"/>
  <c r="GR10" i="6"/>
  <c r="GR9" i="6"/>
  <c r="GR13" i="6"/>
  <c r="GR11" i="6"/>
  <c r="GR14" i="6"/>
  <c r="GR15" i="6"/>
  <c r="GR16" i="6"/>
  <c r="GR17" i="6"/>
  <c r="GR18" i="6"/>
  <c r="GR6" i="6"/>
  <c r="GR2" i="6"/>
  <c r="GS3" i="6"/>
  <c r="GP37" i="6" l="1"/>
  <c r="GP43" i="6" s="1"/>
  <c r="GP44" i="6" s="1"/>
  <c r="GQ37" i="6"/>
  <c r="GQ43" i="6" s="1"/>
  <c r="GQ44" i="6" s="1"/>
  <c r="GS48" i="6"/>
  <c r="GS49" i="6"/>
  <c r="GS47" i="6"/>
  <c r="GS52" i="6" s="1"/>
  <c r="GR33" i="6"/>
  <c r="GR40" i="6"/>
  <c r="GR34" i="6"/>
  <c r="GR41" i="6"/>
  <c r="GT1" i="6"/>
  <c r="GS9" i="6"/>
  <c r="GS10" i="6"/>
  <c r="GS12" i="6"/>
  <c r="GS15" i="6"/>
  <c r="GS13" i="6"/>
  <c r="GS11" i="6"/>
  <c r="GS17" i="6"/>
  <c r="GS14" i="6"/>
  <c r="GS16" i="6"/>
  <c r="GS18" i="6"/>
  <c r="GS6" i="6"/>
  <c r="GT3" i="6"/>
  <c r="GS2" i="6"/>
  <c r="GT48" i="6" l="1"/>
  <c r="GT49" i="6"/>
  <c r="GT47" i="6"/>
  <c r="GT52" i="6" s="1"/>
  <c r="GS41" i="6"/>
  <c r="GS34" i="6"/>
  <c r="GS33" i="6"/>
  <c r="GS40" i="6"/>
  <c r="GR36" i="6"/>
  <c r="GU1" i="6"/>
  <c r="GT9" i="6"/>
  <c r="GT10" i="6"/>
  <c r="GT14" i="6"/>
  <c r="GT12" i="6"/>
  <c r="GT13" i="6"/>
  <c r="GT11" i="6"/>
  <c r="GT17" i="6"/>
  <c r="GT15" i="6"/>
  <c r="GT18" i="6"/>
  <c r="GT16" i="6"/>
  <c r="GT6" i="6"/>
  <c r="GU3" i="6"/>
  <c r="GT2" i="6"/>
  <c r="GR37" i="6" l="1"/>
  <c r="GR43" i="6" s="1"/>
  <c r="GR44" i="6" s="1"/>
  <c r="GU48" i="6"/>
  <c r="GU49" i="6"/>
  <c r="GU47" i="6"/>
  <c r="GU52" i="6" s="1"/>
  <c r="GT33" i="6"/>
  <c r="GT40" i="6"/>
  <c r="GT41" i="6"/>
  <c r="GT34" i="6"/>
  <c r="GS36" i="6"/>
  <c r="GV1" i="6"/>
  <c r="GU11" i="6"/>
  <c r="GU9" i="6"/>
  <c r="GU12" i="6"/>
  <c r="GU10" i="6"/>
  <c r="GU14" i="6"/>
  <c r="GU13" i="6"/>
  <c r="GU15" i="6"/>
  <c r="GU18" i="6"/>
  <c r="GU17" i="6"/>
  <c r="GU16" i="6"/>
  <c r="GU6" i="6"/>
  <c r="GV3" i="6"/>
  <c r="GU2" i="6"/>
  <c r="GS37" i="6" l="1"/>
  <c r="GS43" i="6" s="1"/>
  <c r="GS44" i="6" s="1"/>
  <c r="GV48" i="6"/>
  <c r="GV49" i="6"/>
  <c r="GV47" i="6"/>
  <c r="GV52" i="6" s="1"/>
  <c r="GU41" i="6"/>
  <c r="GU34" i="6"/>
  <c r="GU33" i="6"/>
  <c r="GU40" i="6"/>
  <c r="GT36" i="6"/>
  <c r="GW1" i="6"/>
  <c r="GV11" i="6"/>
  <c r="GV9" i="6"/>
  <c r="GV10" i="6"/>
  <c r="GV12" i="6"/>
  <c r="GV13" i="6"/>
  <c r="GV16" i="6"/>
  <c r="GV14" i="6"/>
  <c r="GV17" i="6"/>
  <c r="GV15" i="6"/>
  <c r="GV18" i="6"/>
  <c r="GV6" i="6"/>
  <c r="GW3" i="6"/>
  <c r="GV2" i="6"/>
  <c r="GT37" i="6" l="1"/>
  <c r="GT43" i="6" s="1"/>
  <c r="GT44" i="6" s="1"/>
  <c r="GW49" i="6"/>
  <c r="GW47" i="6"/>
  <c r="GW48" i="6"/>
  <c r="GU36" i="6"/>
  <c r="GV34" i="6"/>
  <c r="GV41" i="6"/>
  <c r="GV33" i="6"/>
  <c r="GV36" i="6" s="1"/>
  <c r="GV40" i="6"/>
  <c r="GX1" i="6"/>
  <c r="GW11" i="6"/>
  <c r="GW9" i="6"/>
  <c r="GW10" i="6"/>
  <c r="GW12" i="6"/>
  <c r="GW13" i="6"/>
  <c r="GW16" i="6"/>
  <c r="GW14" i="6"/>
  <c r="GW17" i="6"/>
  <c r="GW15" i="6"/>
  <c r="GW18" i="6"/>
  <c r="GW6" i="6"/>
  <c r="GW2" i="6"/>
  <c r="GX3" i="6"/>
  <c r="GV37" i="6" l="1"/>
  <c r="GV43" i="6" s="1"/>
  <c r="GV44" i="6" s="1"/>
  <c r="GU37" i="6"/>
  <c r="GU43" i="6" s="1"/>
  <c r="GU44" i="6" s="1"/>
  <c r="GX49" i="6"/>
  <c r="GX48" i="6"/>
  <c r="GX47" i="6"/>
  <c r="GX52" i="6" s="1"/>
  <c r="R23" i="11" s="1" a="1"/>
  <c r="R23" i="11" s="1"/>
  <c r="R24" i="11" s="1"/>
  <c r="GW52" i="6"/>
  <c r="GW34" i="6"/>
  <c r="GW41" i="6"/>
  <c r="GW33" i="6"/>
  <c r="GW36" i="6" s="1"/>
  <c r="GW40" i="6"/>
  <c r="GY1" i="6"/>
  <c r="GX11" i="6"/>
  <c r="GX9" i="6"/>
  <c r="GX12" i="6"/>
  <c r="GX10" i="6"/>
  <c r="GX14" i="6"/>
  <c r="GX13" i="6"/>
  <c r="GX16" i="6"/>
  <c r="GX17" i="6"/>
  <c r="GX15" i="6"/>
  <c r="GX18" i="6"/>
  <c r="GX6" i="6"/>
  <c r="GY3" i="6"/>
  <c r="GX2" i="6"/>
  <c r="GW37" i="6" l="1"/>
  <c r="GW43" i="6" s="1"/>
  <c r="GW44" i="6" s="1"/>
  <c r="GY49" i="6"/>
  <c r="GY47" i="6"/>
  <c r="GY48" i="6"/>
  <c r="GX33" i="6"/>
  <c r="GX40" i="6"/>
  <c r="GX34" i="6"/>
  <c r="GX41" i="6"/>
  <c r="GZ1" i="6"/>
  <c r="GY11" i="6"/>
  <c r="GY9" i="6"/>
  <c r="GY14" i="6"/>
  <c r="GY12" i="6"/>
  <c r="GY10" i="6"/>
  <c r="GY16" i="6"/>
  <c r="GY17" i="6"/>
  <c r="GY13" i="6"/>
  <c r="GY15" i="6"/>
  <c r="GY18" i="6"/>
  <c r="GY6" i="6"/>
  <c r="GZ3" i="6"/>
  <c r="GY2" i="6"/>
  <c r="GZ49" i="6" l="1"/>
  <c r="GZ47" i="6"/>
  <c r="GZ48" i="6"/>
  <c r="GY52" i="6"/>
  <c r="GY33" i="6"/>
  <c r="GY40" i="6"/>
  <c r="GY34" i="6"/>
  <c r="GY41" i="6"/>
  <c r="GX36" i="6"/>
  <c r="HA1" i="6"/>
  <c r="GZ11" i="6"/>
  <c r="GZ9" i="6"/>
  <c r="GZ14" i="6"/>
  <c r="GZ12" i="6"/>
  <c r="GZ10" i="6"/>
  <c r="GZ15" i="6"/>
  <c r="GZ16" i="6"/>
  <c r="GZ17" i="6"/>
  <c r="GZ13" i="6"/>
  <c r="GZ18" i="6"/>
  <c r="GZ6" i="6"/>
  <c r="HA3" i="6"/>
  <c r="GZ2" i="6"/>
  <c r="GX37" i="6" l="1"/>
  <c r="GX43" i="6" s="1"/>
  <c r="GX44" i="6" s="1"/>
  <c r="HA49" i="6"/>
  <c r="HA48" i="6"/>
  <c r="HA47" i="6"/>
  <c r="HA52" i="6" s="1"/>
  <c r="GZ52" i="6"/>
  <c r="GZ40" i="6"/>
  <c r="GZ33" i="6"/>
  <c r="GZ34" i="6"/>
  <c r="GZ41" i="6"/>
  <c r="GY36" i="6"/>
  <c r="HB1" i="6"/>
  <c r="HA11" i="6"/>
  <c r="HA9" i="6"/>
  <c r="HA13" i="6"/>
  <c r="HA14" i="6"/>
  <c r="HA12" i="6"/>
  <c r="HA10" i="6"/>
  <c r="HA15" i="6"/>
  <c r="HA16" i="6"/>
  <c r="HA17" i="6"/>
  <c r="HA18" i="6"/>
  <c r="HA6" i="6"/>
  <c r="HB3" i="6"/>
  <c r="HA2" i="6"/>
  <c r="GY37" i="6" l="1"/>
  <c r="GY43" i="6" s="1"/>
  <c r="GY44" i="6" s="1"/>
  <c r="HB49" i="6"/>
  <c r="HB48" i="6"/>
  <c r="HB47" i="6"/>
  <c r="HB52" i="6" s="1"/>
  <c r="HA34" i="6"/>
  <c r="HA41" i="6"/>
  <c r="HA40" i="6"/>
  <c r="HA33" i="6"/>
  <c r="HA36" i="6" s="1"/>
  <c r="GZ36" i="6"/>
  <c r="HC1" i="6"/>
  <c r="Q33" i="11"/>
  <c r="Q34" i="11" s="1"/>
  <c r="HB10" i="6"/>
  <c r="HB11" i="6"/>
  <c r="HB9" i="6"/>
  <c r="HB13" i="6"/>
  <c r="HB14" i="6"/>
  <c r="HB12" i="6"/>
  <c r="HB15" i="6"/>
  <c r="HB16" i="6"/>
  <c r="HB17" i="6"/>
  <c r="HB18" i="6"/>
  <c r="HB6" i="6"/>
  <c r="HC3" i="6"/>
  <c r="HB2" i="6"/>
  <c r="GZ37" i="6" l="1"/>
  <c r="GZ43" i="6" s="1"/>
  <c r="GZ44" i="6" s="1"/>
  <c r="HA37" i="6"/>
  <c r="HA43" i="6" s="1"/>
  <c r="HA44" i="6" s="1"/>
  <c r="HC49" i="6"/>
  <c r="HC48" i="6"/>
  <c r="HC47" i="6"/>
  <c r="HC52" i="6" s="1"/>
  <c r="HB34" i="6"/>
  <c r="HB41" i="6"/>
  <c r="HB40" i="6"/>
  <c r="HB33" i="6"/>
  <c r="HB36" i="6" s="1"/>
  <c r="HD1" i="6"/>
  <c r="HC10" i="6"/>
  <c r="HC11" i="6"/>
  <c r="HC9" i="6"/>
  <c r="HC15" i="6"/>
  <c r="HC13" i="6"/>
  <c r="HC14" i="6"/>
  <c r="HC12" i="6"/>
  <c r="HC16" i="6"/>
  <c r="HC17" i="6"/>
  <c r="HC18" i="6"/>
  <c r="HC6" i="6"/>
  <c r="HD3" i="6"/>
  <c r="HC2" i="6"/>
  <c r="HB37" i="6" l="1"/>
  <c r="HB43" i="6" s="1"/>
  <c r="HB44" i="6" s="1"/>
  <c r="HD49" i="6"/>
  <c r="HD48" i="6"/>
  <c r="HD47" i="6"/>
  <c r="HD52" i="6" s="1"/>
  <c r="HC34" i="6"/>
  <c r="HC41" i="6"/>
  <c r="HC33" i="6"/>
  <c r="HC36" i="6" s="1"/>
  <c r="HC40" i="6"/>
  <c r="HE1" i="6"/>
  <c r="HD10" i="6"/>
  <c r="HD11" i="6"/>
  <c r="HD9" i="6"/>
  <c r="HD15" i="6"/>
  <c r="HD13" i="6"/>
  <c r="HD14" i="6"/>
  <c r="HD12" i="6"/>
  <c r="HD16" i="6"/>
  <c r="HD17" i="6"/>
  <c r="HD18" i="6"/>
  <c r="HD6" i="6"/>
  <c r="HD2" i="6"/>
  <c r="HE3" i="6"/>
  <c r="HC37" i="6" l="1"/>
  <c r="HC43" i="6" s="1"/>
  <c r="HC44" i="6" s="1"/>
  <c r="HE49" i="6"/>
  <c r="HE48" i="6"/>
  <c r="HE47" i="6"/>
  <c r="HE52" i="6" s="1"/>
  <c r="HD34" i="6"/>
  <c r="HD41" i="6"/>
  <c r="HD40" i="6"/>
  <c r="HD33" i="6"/>
  <c r="HD36" i="6" s="1"/>
  <c r="HF1" i="6"/>
  <c r="HE10" i="6"/>
  <c r="HE11" i="6"/>
  <c r="HE9" i="6"/>
  <c r="HE13" i="6"/>
  <c r="HE12" i="6"/>
  <c r="HE17" i="6"/>
  <c r="HE15" i="6"/>
  <c r="HE14" i="6"/>
  <c r="HE16" i="6"/>
  <c r="HE18" i="6"/>
  <c r="HE6" i="6"/>
  <c r="HE2" i="6"/>
  <c r="HF3" i="6"/>
  <c r="HD37" i="6" l="1"/>
  <c r="HD43" i="6" s="1"/>
  <c r="HD44" i="6" s="1"/>
  <c r="HF48" i="6"/>
  <c r="HF49" i="6"/>
  <c r="HF47" i="6"/>
  <c r="HF52" i="6" s="1"/>
  <c r="HE34" i="6"/>
  <c r="HE41" i="6"/>
  <c r="HE33" i="6"/>
  <c r="HE36" i="6" s="1"/>
  <c r="HE40" i="6"/>
  <c r="HG1" i="6"/>
  <c r="HF10" i="6"/>
  <c r="HF11" i="6"/>
  <c r="HF13" i="6"/>
  <c r="HF9" i="6"/>
  <c r="HF17" i="6"/>
  <c r="HF12" i="6"/>
  <c r="HF15" i="6"/>
  <c r="HF14" i="6"/>
  <c r="HF16" i="6"/>
  <c r="HF18" i="6"/>
  <c r="HF6" i="6"/>
  <c r="HG3" i="6"/>
  <c r="HF2" i="6"/>
  <c r="HE37" i="6" l="1"/>
  <c r="HE43" i="6" s="1"/>
  <c r="HE44" i="6" s="1"/>
  <c r="HG48" i="6"/>
  <c r="HG49" i="6"/>
  <c r="HG47" i="6"/>
  <c r="HG52" i="6" s="1"/>
  <c r="HF34" i="6"/>
  <c r="HF41" i="6"/>
  <c r="HF33" i="6"/>
  <c r="HF36" i="6" s="1"/>
  <c r="HF40" i="6"/>
  <c r="HH1" i="6"/>
  <c r="HG12" i="6"/>
  <c r="HG10" i="6"/>
  <c r="HG11" i="6"/>
  <c r="HG13" i="6"/>
  <c r="HG9" i="6"/>
  <c r="HG17" i="6"/>
  <c r="HG15" i="6"/>
  <c r="HG14" i="6"/>
  <c r="HG16" i="6"/>
  <c r="HG18" i="6"/>
  <c r="HG6" i="6"/>
  <c r="HG2" i="6"/>
  <c r="HH3" i="6"/>
  <c r="HF37" i="6" l="1"/>
  <c r="HF43" i="6" s="1"/>
  <c r="HF44" i="6" s="1"/>
  <c r="HH48" i="6"/>
  <c r="HH49" i="6"/>
  <c r="HH47" i="6"/>
  <c r="HH52" i="6" s="1"/>
  <c r="HG34" i="6"/>
  <c r="HG41" i="6"/>
  <c r="HG33" i="6"/>
  <c r="HG36" i="6" s="1"/>
  <c r="HG40" i="6"/>
  <c r="HI1" i="6"/>
  <c r="HH12" i="6"/>
  <c r="HH10" i="6"/>
  <c r="HH13" i="6"/>
  <c r="HH9" i="6"/>
  <c r="HH11" i="6"/>
  <c r="HH15" i="6"/>
  <c r="HH14" i="6"/>
  <c r="HH16" i="6"/>
  <c r="HH18" i="6"/>
  <c r="HH17" i="6"/>
  <c r="HH6" i="6"/>
  <c r="HH2" i="6"/>
  <c r="HI3" i="6"/>
  <c r="HG37" i="6" l="1"/>
  <c r="HG43" i="6" s="1"/>
  <c r="HG44" i="6" s="1"/>
  <c r="HI48" i="6"/>
  <c r="HI49" i="6"/>
  <c r="HI47" i="6"/>
  <c r="HI52" i="6" s="1"/>
  <c r="HH34" i="6"/>
  <c r="HH41" i="6"/>
  <c r="HH33" i="6"/>
  <c r="HH36" i="6" s="1"/>
  <c r="HH40" i="6"/>
  <c r="HJ1" i="6"/>
  <c r="HI9" i="6"/>
  <c r="HI10" i="6"/>
  <c r="HI15" i="6"/>
  <c r="HI13" i="6"/>
  <c r="HI12" i="6"/>
  <c r="HI17" i="6"/>
  <c r="HI11" i="6"/>
  <c r="HI14" i="6"/>
  <c r="HI16" i="6"/>
  <c r="HI18" i="6"/>
  <c r="HI6" i="6"/>
  <c r="HI2" i="6"/>
  <c r="HJ3" i="6"/>
  <c r="HH37" i="6" l="1"/>
  <c r="HH43" i="6" s="1"/>
  <c r="HH44" i="6" s="1"/>
  <c r="HJ48" i="6"/>
  <c r="HJ49" i="6"/>
  <c r="HJ47" i="6"/>
  <c r="HJ52" i="6" s="1"/>
  <c r="S23" i="11" s="1" a="1"/>
  <c r="S23" i="11" s="1"/>
  <c r="S24" i="11" s="1"/>
  <c r="HI41" i="6"/>
  <c r="HI34" i="6"/>
  <c r="HI33" i="6"/>
  <c r="HI36" i="6" s="1"/>
  <c r="HI40" i="6"/>
  <c r="HK1" i="6"/>
  <c r="HJ9" i="6"/>
  <c r="HJ10" i="6"/>
  <c r="HJ11" i="6"/>
  <c r="HJ12" i="6"/>
  <c r="HJ14" i="6"/>
  <c r="HJ13" i="6"/>
  <c r="HJ17" i="6"/>
  <c r="HJ15" i="6"/>
  <c r="HJ18" i="6"/>
  <c r="HJ16" i="6"/>
  <c r="HJ6" i="6"/>
  <c r="HK3" i="6"/>
  <c r="HJ2" i="6"/>
  <c r="HI37" i="6" l="1"/>
  <c r="HI43" i="6" s="1"/>
  <c r="HI44" i="6" s="1"/>
  <c r="HK48" i="6"/>
  <c r="HK49" i="6"/>
  <c r="HK47" i="6"/>
  <c r="HK52" i="6" s="1"/>
  <c r="HJ41" i="6"/>
  <c r="HJ34" i="6"/>
  <c r="HJ33" i="6"/>
  <c r="HJ40" i="6"/>
  <c r="HL1" i="6"/>
  <c r="HK11" i="6"/>
  <c r="HK9" i="6"/>
  <c r="HK12" i="6"/>
  <c r="HK10" i="6"/>
  <c r="HK14" i="6"/>
  <c r="HK13" i="6"/>
  <c r="HK15" i="6"/>
  <c r="HK18" i="6"/>
  <c r="HK17" i="6"/>
  <c r="HK16" i="6"/>
  <c r="HK6" i="6"/>
  <c r="HL3" i="6"/>
  <c r="HK2" i="6"/>
  <c r="HL48" i="6" l="1"/>
  <c r="HL49" i="6"/>
  <c r="HL47" i="6"/>
  <c r="HL52" i="6" s="1"/>
  <c r="HJ36" i="6"/>
  <c r="HK34" i="6"/>
  <c r="HK41" i="6"/>
  <c r="HK33" i="6"/>
  <c r="HK36" i="6" s="1"/>
  <c r="HK40" i="6"/>
  <c r="HM1" i="6"/>
  <c r="HL11" i="6"/>
  <c r="HL9" i="6"/>
  <c r="HL10" i="6"/>
  <c r="HL12" i="6"/>
  <c r="HL13" i="6"/>
  <c r="HL16" i="6"/>
  <c r="HL17" i="6"/>
  <c r="HL15" i="6"/>
  <c r="HL18" i="6"/>
  <c r="HL14" i="6"/>
  <c r="HL6" i="6"/>
  <c r="HL2" i="6"/>
  <c r="HM3" i="6"/>
  <c r="HK37" i="6" l="1"/>
  <c r="HK43" i="6" s="1"/>
  <c r="HK44" i="6" s="1"/>
  <c r="HJ37" i="6"/>
  <c r="HJ43" i="6" s="1"/>
  <c r="HJ44" i="6" s="1"/>
  <c r="HM49" i="6"/>
  <c r="HM48" i="6"/>
  <c r="HM47" i="6"/>
  <c r="HM52" i="6" s="1"/>
  <c r="HL33" i="6"/>
  <c r="HL40" i="6"/>
  <c r="HL34" i="6"/>
  <c r="HL41" i="6"/>
  <c r="HN1" i="6"/>
  <c r="HM11" i="6"/>
  <c r="HM9" i="6"/>
  <c r="HM10" i="6"/>
  <c r="HM12" i="6"/>
  <c r="HM13" i="6"/>
  <c r="HM16" i="6"/>
  <c r="HM17" i="6"/>
  <c r="HM15" i="6"/>
  <c r="HM18" i="6"/>
  <c r="HM14" i="6"/>
  <c r="HM6" i="6"/>
  <c r="HN3" i="6"/>
  <c r="HM2" i="6"/>
  <c r="HN49" i="6" l="1"/>
  <c r="HN48" i="6"/>
  <c r="HN47" i="6"/>
  <c r="HN52" i="6" s="1"/>
  <c r="HM34" i="6"/>
  <c r="HM41" i="6"/>
  <c r="HM33" i="6"/>
  <c r="HM36" i="6" s="1"/>
  <c r="HM40" i="6"/>
  <c r="HL36" i="6"/>
  <c r="HO1" i="6"/>
  <c r="HN11" i="6"/>
  <c r="HN9" i="6"/>
  <c r="HN12" i="6"/>
  <c r="HN10" i="6"/>
  <c r="HN14" i="6"/>
  <c r="HN13" i="6"/>
  <c r="HN16" i="6"/>
  <c r="HN17" i="6"/>
  <c r="HN15" i="6"/>
  <c r="HN18" i="6"/>
  <c r="HN6" i="6"/>
  <c r="HN2" i="6"/>
  <c r="HO3" i="6"/>
  <c r="HL37" i="6" l="1"/>
  <c r="HL43" i="6" s="1"/>
  <c r="HL44" i="6" s="1"/>
  <c r="HM37" i="6"/>
  <c r="HM43" i="6" s="1"/>
  <c r="HM44" i="6" s="1"/>
  <c r="HO49" i="6"/>
  <c r="HO48" i="6"/>
  <c r="HO47" i="6"/>
  <c r="HO52" i="6" s="1"/>
  <c r="HN34" i="6"/>
  <c r="HN41" i="6"/>
  <c r="HN33" i="6"/>
  <c r="HN36" i="6" s="1"/>
  <c r="HN40" i="6"/>
  <c r="HP1" i="6"/>
  <c r="HO11" i="6"/>
  <c r="HO9" i="6"/>
  <c r="HO12" i="6"/>
  <c r="HO14" i="6"/>
  <c r="HO10" i="6"/>
  <c r="HO16" i="6"/>
  <c r="HO17" i="6"/>
  <c r="HO15" i="6"/>
  <c r="HO18" i="6"/>
  <c r="HO13" i="6"/>
  <c r="HO6" i="6"/>
  <c r="HO2" i="6"/>
  <c r="HP3" i="6"/>
  <c r="HN37" i="6" l="1"/>
  <c r="HN43" i="6" s="1"/>
  <c r="HN44" i="6" s="1"/>
  <c r="R33" i="11" s="1"/>
  <c r="R34" i="11" s="1"/>
  <c r="HP49" i="6"/>
  <c r="HP47" i="6"/>
  <c r="HP48" i="6"/>
  <c r="HO34" i="6"/>
  <c r="HO41" i="6"/>
  <c r="HO33" i="6"/>
  <c r="HO36" i="6" s="1"/>
  <c r="HO40" i="6"/>
  <c r="HQ1" i="6"/>
  <c r="HP11" i="6"/>
  <c r="HP9" i="6"/>
  <c r="HP12" i="6"/>
  <c r="HP14" i="6"/>
  <c r="HP10" i="6"/>
  <c r="HP16" i="6"/>
  <c r="HP17" i="6"/>
  <c r="HP15" i="6"/>
  <c r="HP18" i="6"/>
  <c r="HP13" i="6"/>
  <c r="HP6" i="6"/>
  <c r="HP2" i="6"/>
  <c r="HQ3" i="6"/>
  <c r="HO37" i="6" l="1"/>
  <c r="HO43" i="6" s="1"/>
  <c r="HO44" i="6" s="1"/>
  <c r="HQ49" i="6"/>
  <c r="HQ48" i="6"/>
  <c r="HQ47" i="6"/>
  <c r="HQ52" i="6" s="1"/>
  <c r="HP52" i="6"/>
  <c r="HP34" i="6"/>
  <c r="HP41" i="6"/>
  <c r="HP40" i="6"/>
  <c r="HP33" i="6"/>
  <c r="HP36" i="6" s="1"/>
  <c r="HR1" i="6"/>
  <c r="HQ11" i="6"/>
  <c r="HQ9" i="6"/>
  <c r="HQ13" i="6"/>
  <c r="HQ12" i="6"/>
  <c r="HQ14" i="6"/>
  <c r="HQ16" i="6"/>
  <c r="HQ10" i="6"/>
  <c r="HQ17" i="6"/>
  <c r="HQ15" i="6"/>
  <c r="HQ18" i="6"/>
  <c r="HQ6" i="6"/>
  <c r="HQ2" i="6"/>
  <c r="HR3" i="6"/>
  <c r="HP37" i="6" l="1"/>
  <c r="HP43" i="6" s="1"/>
  <c r="HP44" i="6" s="1"/>
  <c r="HR49" i="6"/>
  <c r="HR48" i="6"/>
  <c r="HR47" i="6"/>
  <c r="HR52" i="6" s="1"/>
  <c r="HQ34" i="6"/>
  <c r="HQ41" i="6"/>
  <c r="HQ40" i="6"/>
  <c r="HQ33" i="6"/>
  <c r="HQ36" i="6" s="1"/>
  <c r="HS1" i="6"/>
  <c r="HR10" i="6"/>
  <c r="HR11" i="6"/>
  <c r="HR9" i="6"/>
  <c r="HR13" i="6"/>
  <c r="HR12" i="6"/>
  <c r="HR14" i="6"/>
  <c r="HR16" i="6"/>
  <c r="HR17" i="6"/>
  <c r="HR15" i="6"/>
  <c r="HR18" i="6"/>
  <c r="HR6" i="6"/>
  <c r="HR2" i="6"/>
  <c r="HS3" i="6"/>
  <c r="HQ37" i="6" l="1"/>
  <c r="HQ43" i="6" s="1"/>
  <c r="HQ44" i="6" s="1"/>
  <c r="HS49" i="6"/>
  <c r="HS48" i="6"/>
  <c r="HS47" i="6"/>
  <c r="HS52" i="6" s="1"/>
  <c r="HR34" i="6"/>
  <c r="HR41" i="6"/>
  <c r="HR40" i="6"/>
  <c r="HR33" i="6"/>
  <c r="HR36" i="6" s="1"/>
  <c r="HT1" i="6"/>
  <c r="HS10" i="6"/>
  <c r="HS11" i="6"/>
  <c r="HS9" i="6"/>
  <c r="HS13" i="6"/>
  <c r="HS12" i="6"/>
  <c r="HS14" i="6"/>
  <c r="HS15" i="6"/>
  <c r="HS16" i="6"/>
  <c r="HS18" i="6"/>
  <c r="HS17" i="6"/>
  <c r="HS6" i="6"/>
  <c r="HT3" i="6"/>
  <c r="HS2" i="6"/>
  <c r="HR37" i="6" l="1"/>
  <c r="HR43" i="6" s="1"/>
  <c r="HR44" i="6" s="1"/>
  <c r="HT49" i="6"/>
  <c r="HT48" i="6"/>
  <c r="HT47" i="6"/>
  <c r="HT52" i="6" s="1"/>
  <c r="HS34" i="6"/>
  <c r="HS41" i="6"/>
  <c r="HS33" i="6"/>
  <c r="HS36" i="6" s="1"/>
  <c r="HS40" i="6"/>
  <c r="HU1" i="6"/>
  <c r="HT10" i="6"/>
  <c r="HT11" i="6"/>
  <c r="HT9" i="6"/>
  <c r="HT13" i="6"/>
  <c r="HT12" i="6"/>
  <c r="HT14" i="6"/>
  <c r="HT15" i="6"/>
  <c r="HT16" i="6"/>
  <c r="HT18" i="6"/>
  <c r="HT17" i="6"/>
  <c r="HT6" i="6"/>
  <c r="HU3" i="6"/>
  <c r="HT2" i="6"/>
  <c r="HS37" i="6" l="1"/>
  <c r="HS43" i="6" s="1"/>
  <c r="HS44" i="6" s="1"/>
  <c r="HU49" i="6"/>
  <c r="HU48" i="6"/>
  <c r="HU47" i="6"/>
  <c r="HU52" i="6" s="1"/>
  <c r="HT34" i="6"/>
  <c r="HT41" i="6"/>
  <c r="HT40" i="6"/>
  <c r="HT33" i="6"/>
  <c r="HT36" i="6" s="1"/>
  <c r="HV1" i="6"/>
  <c r="HU10" i="6"/>
  <c r="HU11" i="6"/>
  <c r="HU9" i="6"/>
  <c r="HU13" i="6"/>
  <c r="HU12" i="6"/>
  <c r="HU14" i="6"/>
  <c r="HU17" i="6"/>
  <c r="HU15" i="6"/>
  <c r="HU16" i="6"/>
  <c r="HU18" i="6"/>
  <c r="HU6" i="6"/>
  <c r="HV3" i="6"/>
  <c r="HU2" i="6"/>
  <c r="HT37" i="6" l="1"/>
  <c r="HT43" i="6" s="1"/>
  <c r="HT44" i="6" s="1"/>
  <c r="HV48" i="6"/>
  <c r="HV49" i="6"/>
  <c r="HV47" i="6"/>
  <c r="HV52" i="6" s="1"/>
  <c r="T23" i="11" s="1" a="1"/>
  <c r="T23" i="11" s="1"/>
  <c r="T24" i="11" s="1"/>
  <c r="HU34" i="6"/>
  <c r="HU41" i="6"/>
  <c r="HU33" i="6"/>
  <c r="HU36" i="6" s="1"/>
  <c r="HU40" i="6"/>
  <c r="HW1" i="6"/>
  <c r="HV10" i="6"/>
  <c r="HV11" i="6"/>
  <c r="HV13" i="6"/>
  <c r="HV9" i="6"/>
  <c r="HV12" i="6"/>
  <c r="HV14" i="6"/>
  <c r="HV17" i="6"/>
  <c r="HV15" i="6"/>
  <c r="HV16" i="6"/>
  <c r="HV18" i="6"/>
  <c r="HV6" i="6"/>
  <c r="HV2" i="6"/>
  <c r="HW3" i="6"/>
  <c r="HU37" i="6" l="1"/>
  <c r="HU43" i="6" s="1"/>
  <c r="HU44" i="6" s="1"/>
  <c r="HW48" i="6"/>
  <c r="HW49" i="6"/>
  <c r="HW47" i="6"/>
  <c r="HW52" i="6" s="1"/>
  <c r="HV34" i="6"/>
  <c r="HV41" i="6"/>
  <c r="HV33" i="6"/>
  <c r="HV40" i="6"/>
  <c r="HX1" i="6"/>
  <c r="HW12" i="6"/>
  <c r="HW10" i="6"/>
  <c r="HW11" i="6"/>
  <c r="HW13" i="6"/>
  <c r="HW9" i="6"/>
  <c r="HW14" i="6"/>
  <c r="HW17" i="6"/>
  <c r="HW15" i="6"/>
  <c r="HW16" i="6"/>
  <c r="HW18" i="6"/>
  <c r="HW6" i="6"/>
  <c r="HW2" i="6"/>
  <c r="HX3" i="6"/>
  <c r="HX48" i="6" l="1"/>
  <c r="HX49" i="6"/>
  <c r="HX47" i="6"/>
  <c r="HX52" i="6" s="1"/>
  <c r="HV36" i="6"/>
  <c r="HW34" i="6"/>
  <c r="HW41" i="6"/>
  <c r="HW33" i="6"/>
  <c r="HW36" i="6" s="1"/>
  <c r="HW40" i="6"/>
  <c r="HY1" i="6"/>
  <c r="HX12" i="6"/>
  <c r="HX10" i="6"/>
  <c r="HX11" i="6"/>
  <c r="HX13" i="6"/>
  <c r="HX9" i="6"/>
  <c r="HX14" i="6"/>
  <c r="HX15" i="6"/>
  <c r="HX16" i="6"/>
  <c r="HX18" i="6"/>
  <c r="HX17" i="6"/>
  <c r="HX6" i="6"/>
  <c r="HY3" i="6"/>
  <c r="HX2" i="6"/>
  <c r="HW37" i="6" l="1"/>
  <c r="HW43" i="6" s="1"/>
  <c r="HW44" i="6" s="1"/>
  <c r="HV37" i="6"/>
  <c r="HV43" i="6" s="1"/>
  <c r="HV44" i="6" s="1"/>
  <c r="HY48" i="6"/>
  <c r="HY49" i="6"/>
  <c r="HY47" i="6"/>
  <c r="HY52" i="6" s="1"/>
  <c r="HX33" i="6"/>
  <c r="HX40" i="6"/>
  <c r="HX34" i="6"/>
  <c r="HX41" i="6"/>
  <c r="HZ1" i="6"/>
  <c r="HY9" i="6"/>
  <c r="HY10" i="6"/>
  <c r="HY11" i="6"/>
  <c r="HY13" i="6"/>
  <c r="HY12" i="6"/>
  <c r="HY14" i="6"/>
  <c r="HY17" i="6"/>
  <c r="HY15" i="6"/>
  <c r="HY16" i="6"/>
  <c r="HY18" i="6"/>
  <c r="HY6" i="6"/>
  <c r="HY2" i="6"/>
  <c r="HZ3" i="6"/>
  <c r="HZ48" i="6" l="1"/>
  <c r="HZ49" i="6"/>
  <c r="HZ47" i="6"/>
  <c r="HY33" i="6"/>
  <c r="HY40" i="6"/>
  <c r="HY41" i="6"/>
  <c r="HY34" i="6"/>
  <c r="HX36" i="6"/>
  <c r="IA1" i="6"/>
  <c r="HZ9" i="6"/>
  <c r="HZ10" i="6"/>
  <c r="HZ14" i="6"/>
  <c r="HZ11" i="6"/>
  <c r="HZ13" i="6"/>
  <c r="HZ12" i="6"/>
  <c r="HZ17" i="6"/>
  <c r="HZ15" i="6"/>
  <c r="HZ16" i="6"/>
  <c r="HZ18" i="6"/>
  <c r="HZ6" i="6"/>
  <c r="HZ2" i="6"/>
  <c r="IA3" i="6"/>
  <c r="HX37" i="6" l="1"/>
  <c r="HX43" i="6" s="1"/>
  <c r="HX44" i="6" s="1"/>
  <c r="IA48" i="6"/>
  <c r="IA49" i="6"/>
  <c r="IA47" i="6"/>
  <c r="IA52" i="6" s="1"/>
  <c r="HZ52" i="6"/>
  <c r="HZ41" i="6"/>
  <c r="HZ34" i="6"/>
  <c r="HZ33" i="6"/>
  <c r="HZ40" i="6"/>
  <c r="HY36" i="6"/>
  <c r="IB1" i="6"/>
  <c r="IA11" i="6"/>
  <c r="IA9" i="6"/>
  <c r="IA12" i="6"/>
  <c r="IA10" i="6"/>
  <c r="IA14" i="6"/>
  <c r="IA13" i="6"/>
  <c r="IA15" i="6"/>
  <c r="IA16" i="6"/>
  <c r="IA18" i="6"/>
  <c r="IA17" i="6"/>
  <c r="IA6" i="6"/>
  <c r="IB3" i="6"/>
  <c r="IA2" i="6"/>
  <c r="HY37" i="6" l="1"/>
  <c r="HY43" i="6" s="1"/>
  <c r="HY44" i="6" s="1"/>
  <c r="IB48" i="6"/>
  <c r="IB49" i="6"/>
  <c r="IB47" i="6"/>
  <c r="IB52" i="6" s="1"/>
  <c r="HZ36" i="6"/>
  <c r="IA34" i="6"/>
  <c r="IA41" i="6"/>
  <c r="IA33" i="6"/>
  <c r="IA36" i="6" s="1"/>
  <c r="IA40" i="6"/>
  <c r="IC1" i="6"/>
  <c r="S33" i="11"/>
  <c r="S34" i="11" s="1"/>
  <c r="IB11" i="6"/>
  <c r="IB9" i="6"/>
  <c r="IB10" i="6"/>
  <c r="IB13" i="6"/>
  <c r="IB12" i="6"/>
  <c r="IB16" i="6"/>
  <c r="IB14" i="6"/>
  <c r="IB17" i="6"/>
  <c r="IB15" i="6"/>
  <c r="IB18" i="6"/>
  <c r="IB6" i="6"/>
  <c r="IC3" i="6"/>
  <c r="IB2" i="6"/>
  <c r="IA37" i="6" l="1"/>
  <c r="IA43" i="6" s="1"/>
  <c r="IA44" i="6" s="1"/>
  <c r="HZ37" i="6"/>
  <c r="HZ43" i="6" s="1"/>
  <c r="HZ44" i="6" s="1"/>
  <c r="IC49" i="6"/>
  <c r="IC47" i="6"/>
  <c r="IC48" i="6"/>
  <c r="IB34" i="6"/>
  <c r="IB41" i="6"/>
  <c r="IB33" i="6"/>
  <c r="IB36" i="6" s="1"/>
  <c r="IB40" i="6"/>
  <c r="ID1" i="6"/>
  <c r="IC11" i="6"/>
  <c r="IC9" i="6"/>
  <c r="IC10" i="6"/>
  <c r="IC13" i="6"/>
  <c r="IC16" i="6"/>
  <c r="IC12" i="6"/>
  <c r="IC14" i="6"/>
  <c r="IC17" i="6"/>
  <c r="IC15" i="6"/>
  <c r="IC18" i="6"/>
  <c r="IC6" i="6"/>
  <c r="ID3" i="6"/>
  <c r="IC2" i="6"/>
  <c r="IB37" i="6" l="1"/>
  <c r="IB43" i="6" s="1"/>
  <c r="IB44" i="6" s="1"/>
  <c r="IC52" i="6"/>
  <c r="ID49" i="6"/>
  <c r="ID48" i="6"/>
  <c r="ID47" i="6"/>
  <c r="ID52" i="6" s="1"/>
  <c r="IC34" i="6"/>
  <c r="IC41" i="6"/>
  <c r="IC33" i="6"/>
  <c r="IC36" i="6" s="1"/>
  <c r="IC40" i="6"/>
  <c r="IE1" i="6"/>
  <c r="ID11" i="6"/>
  <c r="ID9" i="6"/>
  <c r="ID12" i="6"/>
  <c r="ID10" i="6"/>
  <c r="ID14" i="6"/>
  <c r="ID13" i="6"/>
  <c r="ID16" i="6"/>
  <c r="ID17" i="6"/>
  <c r="ID15" i="6"/>
  <c r="ID18" i="6"/>
  <c r="ID6" i="6"/>
  <c r="ID2" i="6"/>
  <c r="IE3" i="6"/>
  <c r="IC37" i="6" l="1"/>
  <c r="IC43" i="6" s="1"/>
  <c r="IC44" i="6" s="1"/>
  <c r="IE49" i="6"/>
  <c r="IE47" i="6"/>
  <c r="IE48" i="6"/>
  <c r="ID34" i="6"/>
  <c r="ID41" i="6"/>
  <c r="ID33" i="6"/>
  <c r="ID36" i="6" s="1"/>
  <c r="ID40" i="6"/>
  <c r="IF1" i="6"/>
  <c r="IE11" i="6"/>
  <c r="IE9" i="6"/>
  <c r="IE14" i="6"/>
  <c r="IE13" i="6"/>
  <c r="IE16" i="6"/>
  <c r="IE12" i="6"/>
  <c r="IE17" i="6"/>
  <c r="IE15" i="6"/>
  <c r="IE10" i="6"/>
  <c r="IE18" i="6"/>
  <c r="IE6" i="6"/>
  <c r="IF3" i="6"/>
  <c r="IE2" i="6"/>
  <c r="ID37" i="6" l="1"/>
  <c r="ID43" i="6" s="1"/>
  <c r="ID44" i="6" s="1"/>
  <c r="IF49" i="6"/>
  <c r="IF47" i="6"/>
  <c r="IF48" i="6"/>
  <c r="IE52" i="6"/>
  <c r="IE34" i="6"/>
  <c r="IE41" i="6"/>
  <c r="IE33" i="6"/>
  <c r="IE36" i="6" s="1"/>
  <c r="IE40" i="6"/>
  <c r="IG1" i="6"/>
  <c r="IF11" i="6"/>
  <c r="IF9" i="6"/>
  <c r="IF10" i="6"/>
  <c r="IF12" i="6"/>
  <c r="IF14" i="6"/>
  <c r="IF13" i="6"/>
  <c r="IF16" i="6"/>
  <c r="IF17" i="6"/>
  <c r="IF15" i="6"/>
  <c r="IF18" i="6"/>
  <c r="IF6" i="6"/>
  <c r="IF2" i="6"/>
  <c r="IG3" i="6"/>
  <c r="IE37" i="6" l="1"/>
  <c r="IE43" i="6" s="1"/>
  <c r="IE44" i="6" s="1"/>
  <c r="IG49" i="6"/>
  <c r="IG48" i="6"/>
  <c r="IG47" i="6"/>
  <c r="IG52" i="6" s="1"/>
  <c r="IF52" i="6"/>
  <c r="IF34" i="6"/>
  <c r="IF41" i="6"/>
  <c r="IF40" i="6"/>
  <c r="IF33" i="6"/>
  <c r="IF36" i="6" s="1"/>
  <c r="IH1" i="6"/>
  <c r="IG11" i="6"/>
  <c r="IG9" i="6"/>
  <c r="IG13" i="6"/>
  <c r="IG10" i="6"/>
  <c r="IG12" i="6"/>
  <c r="IG14" i="6"/>
  <c r="IG16" i="6"/>
  <c r="IG17" i="6"/>
  <c r="IG15" i="6"/>
  <c r="IG18" i="6"/>
  <c r="IG6" i="6"/>
  <c r="IG2" i="6"/>
  <c r="IH3" i="6"/>
  <c r="IF37" i="6" l="1"/>
  <c r="IF43" i="6" s="1"/>
  <c r="IF44" i="6" s="1"/>
  <c r="IH49" i="6"/>
  <c r="IH48" i="6"/>
  <c r="IH47" i="6"/>
  <c r="IH52" i="6" s="1"/>
  <c r="U23" i="11" s="1" a="1"/>
  <c r="U23" i="11" s="1"/>
  <c r="U24" i="11" s="1"/>
  <c r="IG40" i="6"/>
  <c r="IG33" i="6"/>
  <c r="IG34" i="6"/>
  <c r="IG41" i="6"/>
  <c r="II1" i="6"/>
  <c r="IH10" i="6"/>
  <c r="IH11" i="6"/>
  <c r="IH9" i="6"/>
  <c r="IH13" i="6"/>
  <c r="IH12" i="6"/>
  <c r="IH14" i="6"/>
  <c r="IH16" i="6"/>
  <c r="IH17" i="6"/>
  <c r="IH15" i="6"/>
  <c r="IH18" i="6"/>
  <c r="IH6" i="6"/>
  <c r="II3" i="6"/>
  <c r="IH2" i="6"/>
  <c r="II49" i="6" l="1"/>
  <c r="II48" i="6"/>
  <c r="II47" i="6"/>
  <c r="II52" i="6" s="1"/>
  <c r="IH34" i="6"/>
  <c r="IH41" i="6"/>
  <c r="IH33" i="6"/>
  <c r="IH36" i="6" s="1"/>
  <c r="IH40" i="6"/>
  <c r="IG36" i="6"/>
  <c r="IJ1" i="6"/>
  <c r="II10" i="6"/>
  <c r="II11" i="6"/>
  <c r="II9" i="6"/>
  <c r="II13" i="6"/>
  <c r="II12" i="6"/>
  <c r="II14" i="6"/>
  <c r="II15" i="6"/>
  <c r="II16" i="6"/>
  <c r="II18" i="6"/>
  <c r="II17" i="6"/>
  <c r="II6" i="6"/>
  <c r="IJ3" i="6"/>
  <c r="II2" i="6"/>
  <c r="IG37" i="6" l="1"/>
  <c r="IG43" i="6" s="1"/>
  <c r="IG44" i="6" s="1"/>
  <c r="IH37" i="6"/>
  <c r="IH43" i="6" s="1"/>
  <c r="IH44" i="6" s="1"/>
  <c r="IJ49" i="6"/>
  <c r="IJ48" i="6"/>
  <c r="IJ47" i="6"/>
  <c r="IJ52" i="6" s="1"/>
  <c r="II34" i="6"/>
  <c r="II41" i="6"/>
  <c r="II33" i="6"/>
  <c r="II36" i="6" s="1"/>
  <c r="II40" i="6"/>
  <c r="IK1" i="6"/>
  <c r="IJ10" i="6"/>
  <c r="IJ11" i="6"/>
  <c r="IJ9" i="6"/>
  <c r="IJ13" i="6"/>
  <c r="IJ12" i="6"/>
  <c r="IJ14" i="6"/>
  <c r="IJ15" i="6"/>
  <c r="IJ16" i="6"/>
  <c r="IJ17" i="6"/>
  <c r="IJ18" i="6"/>
  <c r="IJ6" i="6"/>
  <c r="IJ2" i="6"/>
  <c r="IK3" i="6"/>
  <c r="II37" i="6" l="1"/>
  <c r="II43" i="6" s="1"/>
  <c r="II44" i="6" s="1"/>
  <c r="IK49" i="6"/>
  <c r="IK48" i="6"/>
  <c r="IK47" i="6"/>
  <c r="IK52" i="6" s="1"/>
  <c r="IJ34" i="6"/>
  <c r="IJ41" i="6"/>
  <c r="IJ40" i="6"/>
  <c r="IJ33" i="6"/>
  <c r="IJ36" i="6" s="1"/>
  <c r="IL1" i="6"/>
  <c r="IK10" i="6"/>
  <c r="IK11" i="6"/>
  <c r="IK9" i="6"/>
  <c r="IK13" i="6"/>
  <c r="IK12" i="6"/>
  <c r="IK17" i="6"/>
  <c r="IK15" i="6"/>
  <c r="IK14" i="6"/>
  <c r="IK16" i="6"/>
  <c r="IK18" i="6"/>
  <c r="IK6" i="6"/>
  <c r="IK2" i="6"/>
  <c r="IL3" i="6"/>
  <c r="IJ37" i="6" l="1"/>
  <c r="IJ43" i="6" s="1"/>
  <c r="IJ44" i="6" s="1"/>
  <c r="IL48" i="6"/>
  <c r="IL49" i="6"/>
  <c r="IL47" i="6"/>
  <c r="IL52" i="6" s="1"/>
  <c r="IK33" i="6"/>
  <c r="IK40" i="6"/>
  <c r="IK34" i="6"/>
  <c r="IK41" i="6"/>
  <c r="IM1" i="6"/>
  <c r="IL10" i="6"/>
  <c r="IL11" i="6"/>
  <c r="IL13" i="6"/>
  <c r="IL12" i="6"/>
  <c r="IL9" i="6"/>
  <c r="IL17" i="6"/>
  <c r="IL15" i="6"/>
  <c r="IL14" i="6"/>
  <c r="IL16" i="6"/>
  <c r="IL18" i="6"/>
  <c r="IL6" i="6"/>
  <c r="IL2" i="6"/>
  <c r="IM3" i="6"/>
  <c r="IM48" i="6" l="1"/>
  <c r="IM49" i="6"/>
  <c r="IM47" i="6"/>
  <c r="IM52" i="6" s="1"/>
  <c r="IL33" i="6"/>
  <c r="IL40" i="6"/>
  <c r="IL34" i="6"/>
  <c r="IL41" i="6"/>
  <c r="IK36" i="6"/>
  <c r="IN1" i="6"/>
  <c r="IM12" i="6"/>
  <c r="IM10" i="6"/>
  <c r="IM11" i="6"/>
  <c r="IM13" i="6"/>
  <c r="IM17" i="6"/>
  <c r="IM9" i="6"/>
  <c r="IM15" i="6"/>
  <c r="IM14" i="6"/>
  <c r="IM16" i="6"/>
  <c r="IM18" i="6"/>
  <c r="IM6" i="6"/>
  <c r="IM2" i="6"/>
  <c r="IN3" i="6"/>
  <c r="IK37" i="6" l="1"/>
  <c r="IK43" i="6" s="1"/>
  <c r="IK44" i="6" s="1"/>
  <c r="IN48" i="6"/>
  <c r="IN49" i="6"/>
  <c r="IN47" i="6"/>
  <c r="IN52" i="6" s="1"/>
  <c r="IM33" i="6"/>
  <c r="IM40" i="6"/>
  <c r="IM34" i="6"/>
  <c r="IM41" i="6"/>
  <c r="IL36" i="6"/>
  <c r="IO1" i="6"/>
  <c r="IN12" i="6"/>
  <c r="IN10" i="6"/>
  <c r="IN11" i="6"/>
  <c r="IN13" i="6"/>
  <c r="IN9" i="6"/>
  <c r="IN15" i="6"/>
  <c r="IN14" i="6"/>
  <c r="IN16" i="6"/>
  <c r="IN17" i="6"/>
  <c r="IN18" i="6"/>
  <c r="IN6" i="6"/>
  <c r="IO3" i="6"/>
  <c r="IN2" i="6"/>
  <c r="IL37" i="6" l="1"/>
  <c r="IL43" i="6" s="1"/>
  <c r="IL44" i="6" s="1"/>
  <c r="IO48" i="6"/>
  <c r="IO49" i="6"/>
  <c r="IO47" i="6"/>
  <c r="IO52" i="6" s="1"/>
  <c r="IN34" i="6"/>
  <c r="IN41" i="6"/>
  <c r="IN33" i="6"/>
  <c r="IN36" i="6" s="1"/>
  <c r="IN40" i="6"/>
  <c r="IM36" i="6"/>
  <c r="IP1" i="6"/>
  <c r="IO9" i="6"/>
  <c r="IO10" i="6"/>
  <c r="IO11" i="6"/>
  <c r="IO12" i="6"/>
  <c r="IO13" i="6"/>
  <c r="IO17" i="6"/>
  <c r="IO15" i="6"/>
  <c r="IO14" i="6"/>
  <c r="IO16" i="6"/>
  <c r="IO18" i="6"/>
  <c r="IO6" i="6"/>
  <c r="IO2" i="6"/>
  <c r="IP3" i="6"/>
  <c r="IM37" i="6" l="1"/>
  <c r="IM43" i="6" s="1"/>
  <c r="IM44" i="6" s="1"/>
  <c r="IN37" i="6"/>
  <c r="IN43" i="6" s="1"/>
  <c r="IN44" i="6" s="1"/>
  <c r="IP48" i="6"/>
  <c r="IP49" i="6"/>
  <c r="IP47" i="6"/>
  <c r="IP52" i="6" s="1"/>
  <c r="IO33" i="6"/>
  <c r="IO40" i="6"/>
  <c r="IO41" i="6"/>
  <c r="IO34" i="6"/>
  <c r="T33" i="11"/>
  <c r="T34" i="11" s="1"/>
  <c r="IQ1" i="6"/>
  <c r="IP9" i="6"/>
  <c r="IP10" i="6"/>
  <c r="IP14" i="6"/>
  <c r="IP11" i="6"/>
  <c r="IP12" i="6"/>
  <c r="IP13" i="6"/>
  <c r="IP17" i="6"/>
  <c r="IP15" i="6"/>
  <c r="IP18" i="6"/>
  <c r="IP16" i="6"/>
  <c r="IP6" i="6"/>
  <c r="IQ3" i="6"/>
  <c r="IP2" i="6"/>
  <c r="IQ48" i="6" l="1"/>
  <c r="IQ49" i="6"/>
  <c r="IQ47" i="6"/>
  <c r="IP41" i="6"/>
  <c r="IP34" i="6"/>
  <c r="IP33" i="6"/>
  <c r="IP40" i="6"/>
  <c r="IO36" i="6"/>
  <c r="IR1" i="6"/>
  <c r="IQ11" i="6"/>
  <c r="IQ9" i="6"/>
  <c r="IQ12" i="6"/>
  <c r="IQ10" i="6"/>
  <c r="IQ14" i="6"/>
  <c r="IQ13" i="6"/>
  <c r="IQ15" i="6"/>
  <c r="IQ18" i="6"/>
  <c r="IQ17" i="6"/>
  <c r="IQ16" i="6"/>
  <c r="IQ6" i="6"/>
  <c r="IR3" i="6"/>
  <c r="IQ2" i="6"/>
  <c r="IO37" i="6" l="1"/>
  <c r="IO43" i="6" s="1"/>
  <c r="IO44" i="6" s="1"/>
  <c r="IR48" i="6"/>
  <c r="IR49" i="6"/>
  <c r="IR47" i="6"/>
  <c r="IR52" i="6" s="1"/>
  <c r="IQ52" i="6"/>
  <c r="IQ33" i="6"/>
  <c r="IQ40" i="6"/>
  <c r="IP36" i="6"/>
  <c r="IQ34" i="6"/>
  <c r="IQ41" i="6"/>
  <c r="IS1" i="6"/>
  <c r="IR11" i="6"/>
  <c r="IR9" i="6"/>
  <c r="IR10" i="6"/>
  <c r="IR12" i="6"/>
  <c r="IR13" i="6"/>
  <c r="IR16" i="6"/>
  <c r="IR17" i="6"/>
  <c r="IR15" i="6"/>
  <c r="IR14" i="6"/>
  <c r="IR18" i="6"/>
  <c r="IR6" i="6"/>
  <c r="IR2" i="6"/>
  <c r="IS3" i="6"/>
  <c r="IP37" i="6" l="1"/>
  <c r="IP43" i="6" s="1"/>
  <c r="IP44" i="6" s="1"/>
  <c r="IS49" i="6"/>
  <c r="IS47" i="6"/>
  <c r="IS48" i="6"/>
  <c r="IR34" i="6"/>
  <c r="IR41" i="6"/>
  <c r="IR33" i="6"/>
  <c r="IR36" i="6" s="1"/>
  <c r="IR40" i="6"/>
  <c r="IQ36" i="6"/>
  <c r="IT1" i="6"/>
  <c r="IS11" i="6"/>
  <c r="IS9" i="6"/>
  <c r="IS10" i="6"/>
  <c r="IS12" i="6"/>
  <c r="IS13" i="6"/>
  <c r="IS16" i="6"/>
  <c r="IS17" i="6"/>
  <c r="IS15" i="6"/>
  <c r="IS14" i="6"/>
  <c r="IS18" i="6"/>
  <c r="IS6" i="6"/>
  <c r="IS2" i="6"/>
  <c r="IT3" i="6"/>
  <c r="IQ37" i="6" l="1"/>
  <c r="IQ43" i="6" s="1"/>
  <c r="IQ44" i="6" s="1"/>
  <c r="IR37" i="6"/>
  <c r="IR43" i="6" s="1"/>
  <c r="IR44" i="6" s="1"/>
  <c r="IT49" i="6"/>
  <c r="IT48" i="6"/>
  <c r="IT47" i="6"/>
  <c r="IT52" i="6" s="1"/>
  <c r="V23" i="11" s="1" a="1"/>
  <c r="V23" i="11" s="1"/>
  <c r="V24" i="11" s="1"/>
  <c r="IS52" i="6"/>
  <c r="IS34" i="6"/>
  <c r="IS41" i="6"/>
  <c r="IS33" i="6"/>
  <c r="IS36" i="6" s="1"/>
  <c r="IS40" i="6"/>
  <c r="IU1" i="6"/>
  <c r="IT11" i="6"/>
  <c r="IT9" i="6"/>
  <c r="IT12" i="6"/>
  <c r="IT10" i="6"/>
  <c r="IT14" i="6"/>
  <c r="IT13" i="6"/>
  <c r="IT16" i="6"/>
  <c r="IT17" i="6"/>
  <c r="IT15" i="6"/>
  <c r="IT18" i="6"/>
  <c r="IT6" i="6"/>
  <c r="IT2" i="6"/>
  <c r="IU3" i="6"/>
  <c r="IS37" i="6" l="1"/>
  <c r="IS43" i="6" s="1"/>
  <c r="IS44" i="6" s="1"/>
  <c r="IU49" i="6"/>
  <c r="IU47" i="6"/>
  <c r="IU48" i="6"/>
  <c r="IT34" i="6"/>
  <c r="IT41" i="6"/>
  <c r="IT33" i="6"/>
  <c r="IT40" i="6"/>
  <c r="IV1" i="6"/>
  <c r="IU11" i="6"/>
  <c r="IU9" i="6"/>
  <c r="IU10" i="6"/>
  <c r="IU14" i="6"/>
  <c r="IU12" i="6"/>
  <c r="IU13" i="6"/>
  <c r="IU16" i="6"/>
  <c r="IU17" i="6"/>
  <c r="IU15" i="6"/>
  <c r="IU18" i="6"/>
  <c r="IU6" i="6"/>
  <c r="IV3" i="6"/>
  <c r="IU2" i="6"/>
  <c r="IT36" i="6" l="1"/>
  <c r="IV49" i="6"/>
  <c r="IV47" i="6"/>
  <c r="IV48" i="6"/>
  <c r="IU52" i="6"/>
  <c r="IU34" i="6"/>
  <c r="IU41" i="6"/>
  <c r="IU33" i="6"/>
  <c r="IU36" i="6" s="1"/>
  <c r="IU40" i="6"/>
  <c r="IW1" i="6"/>
  <c r="IV11" i="6"/>
  <c r="IV9" i="6"/>
  <c r="IV10" i="6"/>
  <c r="IV14" i="6"/>
  <c r="IV12" i="6"/>
  <c r="IV13" i="6"/>
  <c r="IV16" i="6"/>
  <c r="IV17" i="6"/>
  <c r="IV15" i="6"/>
  <c r="IV18" i="6"/>
  <c r="IV6" i="6"/>
  <c r="IW3" i="6"/>
  <c r="IV2" i="6"/>
  <c r="IU37" i="6" l="1"/>
  <c r="IU43" i="6" s="1"/>
  <c r="IU44" i="6" s="1"/>
  <c r="IT37" i="6"/>
  <c r="IT43" i="6" s="1"/>
  <c r="IT44" i="6" s="1"/>
  <c r="IW49" i="6"/>
  <c r="IW48" i="6"/>
  <c r="IW47" i="6"/>
  <c r="IW52" i="6" s="1"/>
  <c r="IV52" i="6"/>
  <c r="IV40" i="6"/>
  <c r="IV33" i="6"/>
  <c r="IV34" i="6"/>
  <c r="IV41" i="6"/>
  <c r="IX1" i="6"/>
  <c r="IW11" i="6"/>
  <c r="IW9" i="6"/>
  <c r="IW13" i="6"/>
  <c r="IW10" i="6"/>
  <c r="IW14" i="6"/>
  <c r="IW12" i="6"/>
  <c r="IW16" i="6"/>
  <c r="IW17" i="6"/>
  <c r="IW15" i="6"/>
  <c r="IW18" i="6"/>
  <c r="IW6" i="6"/>
  <c r="IX3" i="6"/>
  <c r="IW2" i="6"/>
  <c r="IX49" i="6" l="1"/>
  <c r="IX48" i="6"/>
  <c r="IX47" i="6"/>
  <c r="IX52" i="6" s="1"/>
  <c r="IW40" i="6"/>
  <c r="IW33" i="6"/>
  <c r="IV36" i="6"/>
  <c r="IW34" i="6"/>
  <c r="IW41" i="6"/>
  <c r="IY1" i="6"/>
  <c r="IX10" i="6"/>
  <c r="IX11" i="6"/>
  <c r="IX9" i="6"/>
  <c r="IX13" i="6"/>
  <c r="IX14" i="6"/>
  <c r="IX12" i="6"/>
  <c r="IX16" i="6"/>
  <c r="IX17" i="6"/>
  <c r="IX15" i="6"/>
  <c r="IX18" i="6"/>
  <c r="IX6" i="6"/>
  <c r="IX2" i="6"/>
  <c r="IY3" i="6"/>
  <c r="IV37" i="6" l="1"/>
  <c r="IV43" i="6" s="1"/>
  <c r="IV44" i="6" s="1"/>
  <c r="IY49" i="6"/>
  <c r="IY48" i="6"/>
  <c r="IY47" i="6"/>
  <c r="IY52" i="6" s="1"/>
  <c r="IX34" i="6"/>
  <c r="IX41" i="6"/>
  <c r="IX40" i="6"/>
  <c r="IX33" i="6"/>
  <c r="IW36" i="6"/>
  <c r="IZ1" i="6"/>
  <c r="IY10" i="6"/>
  <c r="IY11" i="6"/>
  <c r="IY9" i="6"/>
  <c r="IY13" i="6"/>
  <c r="IY14" i="6"/>
  <c r="IY15" i="6"/>
  <c r="IY12" i="6"/>
  <c r="IY16" i="6"/>
  <c r="IY17" i="6"/>
  <c r="IY18" i="6"/>
  <c r="IY6" i="6"/>
  <c r="IY2" i="6"/>
  <c r="IZ3" i="6"/>
  <c r="IW37" i="6" l="1"/>
  <c r="IW43" i="6" s="1"/>
  <c r="IW44" i="6" s="1"/>
  <c r="IZ49" i="6"/>
  <c r="IZ48" i="6"/>
  <c r="IZ47" i="6"/>
  <c r="IZ52" i="6" s="1"/>
  <c r="IX36" i="6"/>
  <c r="IY40" i="6"/>
  <c r="IY33" i="6"/>
  <c r="IY34" i="6"/>
  <c r="IY41" i="6"/>
  <c r="JA1" i="6"/>
  <c r="IZ10" i="6"/>
  <c r="IZ11" i="6"/>
  <c r="IZ9" i="6"/>
  <c r="IZ12" i="6"/>
  <c r="IZ13" i="6"/>
  <c r="IZ14" i="6"/>
  <c r="IZ15" i="6"/>
  <c r="IZ16" i="6"/>
  <c r="IZ17" i="6"/>
  <c r="IZ18" i="6"/>
  <c r="IZ6" i="6"/>
  <c r="IZ2" i="6"/>
  <c r="JA3" i="6"/>
  <c r="IX37" i="6" l="1"/>
  <c r="IX43" i="6" s="1"/>
  <c r="IX44" i="6" s="1"/>
  <c r="JA49" i="6"/>
  <c r="JA48" i="6"/>
  <c r="JA47" i="6"/>
  <c r="JA52" i="6" s="1"/>
  <c r="IY36" i="6"/>
  <c r="IZ34" i="6"/>
  <c r="IZ41" i="6"/>
  <c r="IZ40" i="6"/>
  <c r="IZ33" i="6"/>
  <c r="IZ36" i="6" s="1"/>
  <c r="JB1" i="6"/>
  <c r="JA10" i="6"/>
  <c r="JA11" i="6"/>
  <c r="JA9" i="6"/>
  <c r="JA12" i="6"/>
  <c r="JA13" i="6"/>
  <c r="JA17" i="6"/>
  <c r="JA15" i="6"/>
  <c r="JA16" i="6"/>
  <c r="JA14" i="6"/>
  <c r="JA18" i="6"/>
  <c r="JA6" i="6"/>
  <c r="JB3" i="6"/>
  <c r="JA2" i="6"/>
  <c r="IZ37" i="6" l="1"/>
  <c r="IZ43" i="6" s="1"/>
  <c r="IZ44" i="6" s="1"/>
  <c r="IY37" i="6"/>
  <c r="IY43" i="6" s="1"/>
  <c r="IY44" i="6" s="1"/>
  <c r="JB48" i="6"/>
  <c r="JB49" i="6"/>
  <c r="JB47" i="6"/>
  <c r="JB52" i="6" s="1"/>
  <c r="JA34" i="6"/>
  <c r="JA41" i="6"/>
  <c r="JA33" i="6"/>
  <c r="JA40" i="6"/>
  <c r="JC1" i="6"/>
  <c r="U33" i="11"/>
  <c r="U34" i="11" s="1"/>
  <c r="JB10" i="6"/>
  <c r="JB11" i="6"/>
  <c r="JB9" i="6"/>
  <c r="JB12" i="6"/>
  <c r="JB13" i="6"/>
  <c r="JB17" i="6"/>
  <c r="JB15" i="6"/>
  <c r="JB16" i="6"/>
  <c r="JB14" i="6"/>
  <c r="JB18" i="6"/>
  <c r="JB6" i="6"/>
  <c r="JB2" i="6"/>
  <c r="JC3" i="6"/>
  <c r="JC48" i="6" l="1"/>
  <c r="JC49" i="6"/>
  <c r="JC47" i="6"/>
  <c r="JA36" i="6"/>
  <c r="JB34" i="6"/>
  <c r="JB41" i="6"/>
  <c r="JB33" i="6"/>
  <c r="JB40" i="6"/>
  <c r="JD1" i="6"/>
  <c r="JC12" i="6"/>
  <c r="JC10" i="6"/>
  <c r="JC11" i="6"/>
  <c r="JC9" i="6"/>
  <c r="JC13" i="6"/>
  <c r="JC14" i="6"/>
  <c r="JC17" i="6"/>
  <c r="JC15" i="6"/>
  <c r="JC16" i="6"/>
  <c r="JC18" i="6"/>
  <c r="JC6" i="6"/>
  <c r="JC2" i="6"/>
  <c r="JD3" i="6"/>
  <c r="JA37" i="6" l="1"/>
  <c r="JA43" i="6" s="1"/>
  <c r="JA44" i="6" s="1"/>
  <c r="JC52" i="6"/>
  <c r="JD48" i="6"/>
  <c r="JD49" i="6"/>
  <c r="JD47" i="6"/>
  <c r="JD52" i="6" s="1"/>
  <c r="JB36" i="6"/>
  <c r="JC34" i="6"/>
  <c r="JC41" i="6"/>
  <c r="JC33" i="6"/>
  <c r="JC36" i="6" s="1"/>
  <c r="JC40" i="6"/>
  <c r="JE1" i="6"/>
  <c r="JD12" i="6"/>
  <c r="JD10" i="6"/>
  <c r="JD9" i="6"/>
  <c r="JD11" i="6"/>
  <c r="JD13" i="6"/>
  <c r="JD14" i="6"/>
  <c r="JD15" i="6"/>
  <c r="JD16" i="6"/>
  <c r="JD17" i="6"/>
  <c r="JD18" i="6"/>
  <c r="JD6" i="6"/>
  <c r="JD2" i="6"/>
  <c r="JE3" i="6"/>
  <c r="JC37" i="6" l="1"/>
  <c r="JC43" i="6" s="1"/>
  <c r="JC44" i="6" s="1"/>
  <c r="JB37" i="6"/>
  <c r="JB43" i="6" s="1"/>
  <c r="JB44" i="6" s="1"/>
  <c r="JE48" i="6"/>
  <c r="JE49" i="6"/>
  <c r="JE47" i="6"/>
  <c r="JE52" i="6" s="1"/>
  <c r="JD34" i="6"/>
  <c r="JD41" i="6"/>
  <c r="JD33" i="6"/>
  <c r="JD36" i="6" s="1"/>
  <c r="JD40" i="6"/>
  <c r="JF1" i="6"/>
  <c r="JE9" i="6"/>
  <c r="JE10" i="6"/>
  <c r="JE12" i="6"/>
  <c r="JE11" i="6"/>
  <c r="JE13" i="6"/>
  <c r="JE14" i="6"/>
  <c r="JE17" i="6"/>
  <c r="JE15" i="6"/>
  <c r="JE16" i="6"/>
  <c r="JE18" i="6"/>
  <c r="JE6" i="6"/>
  <c r="JE2" i="6"/>
  <c r="JF3" i="6"/>
  <c r="JD37" i="6" l="1"/>
  <c r="JD43" i="6" s="1"/>
  <c r="JD44" i="6" s="1"/>
  <c r="JF48" i="6"/>
  <c r="JF49" i="6"/>
  <c r="JF47" i="6"/>
  <c r="JF52" i="6" s="1"/>
  <c r="W23" i="11" s="1" a="1"/>
  <c r="W23" i="11" s="1"/>
  <c r="W24" i="11" s="1"/>
  <c r="JE33" i="6"/>
  <c r="JE40" i="6"/>
  <c r="JE41" i="6"/>
  <c r="JE34" i="6"/>
  <c r="JG1" i="6"/>
  <c r="JF9" i="6"/>
  <c r="JF10" i="6"/>
  <c r="JF14" i="6"/>
  <c r="JF12" i="6"/>
  <c r="JF11" i="6"/>
  <c r="JF13" i="6"/>
  <c r="JF17" i="6"/>
  <c r="JF15" i="6"/>
  <c r="JF18" i="6"/>
  <c r="JF16" i="6"/>
  <c r="JF6" i="6"/>
  <c r="JG3" i="6"/>
  <c r="JF2" i="6"/>
  <c r="JG48" i="6" l="1"/>
  <c r="JG49" i="6"/>
  <c r="JG47" i="6"/>
  <c r="JF41" i="6"/>
  <c r="JF34" i="6"/>
  <c r="JF33" i="6"/>
  <c r="JF40" i="6"/>
  <c r="JE36" i="6"/>
  <c r="JH1" i="6"/>
  <c r="JG11" i="6"/>
  <c r="JG9" i="6"/>
  <c r="JG12" i="6"/>
  <c r="JG10" i="6"/>
  <c r="JG14" i="6"/>
  <c r="JG13" i="6"/>
  <c r="JG15" i="6"/>
  <c r="JG18" i="6"/>
  <c r="JG16" i="6"/>
  <c r="JG17" i="6"/>
  <c r="JG6" i="6"/>
  <c r="JG2" i="6"/>
  <c r="JH3" i="6"/>
  <c r="JE37" i="6" l="1"/>
  <c r="JE43" i="6" s="1"/>
  <c r="JE44" i="6" s="1"/>
  <c r="JH48" i="6"/>
  <c r="JH49" i="6"/>
  <c r="JH47" i="6"/>
  <c r="JH52" i="6" s="1"/>
  <c r="JG52" i="6"/>
  <c r="JF36" i="6"/>
  <c r="JG34" i="6"/>
  <c r="JG41" i="6"/>
  <c r="JG33" i="6"/>
  <c r="JG40" i="6"/>
  <c r="JI1" i="6"/>
  <c r="JH11" i="6"/>
  <c r="JH9" i="6"/>
  <c r="JH10" i="6"/>
  <c r="JH12" i="6"/>
  <c r="JH13" i="6"/>
  <c r="JH16" i="6"/>
  <c r="JH14" i="6"/>
  <c r="JH17" i="6"/>
  <c r="JH15" i="6"/>
  <c r="JH18" i="6"/>
  <c r="JH6" i="6"/>
  <c r="JH2" i="6"/>
  <c r="JI3" i="6"/>
  <c r="JF37" i="6" l="1"/>
  <c r="JF43" i="6" s="1"/>
  <c r="JF44" i="6" s="1"/>
  <c r="JI49" i="6"/>
  <c r="JI47" i="6"/>
  <c r="JI48" i="6"/>
  <c r="JG36" i="6"/>
  <c r="JH34" i="6"/>
  <c r="JH41" i="6"/>
  <c r="JH33" i="6"/>
  <c r="JH36" i="6" s="1"/>
  <c r="JH40" i="6"/>
  <c r="JJ1" i="6"/>
  <c r="JI11" i="6"/>
  <c r="JI9" i="6"/>
  <c r="JI10" i="6"/>
  <c r="JI12" i="6"/>
  <c r="JI13" i="6"/>
  <c r="JI16" i="6"/>
  <c r="JI14" i="6"/>
  <c r="JI17" i="6"/>
  <c r="JI15" i="6"/>
  <c r="JI18" i="6"/>
  <c r="JI6" i="6"/>
  <c r="JI2" i="6"/>
  <c r="JJ3" i="6"/>
  <c r="JH37" i="6" l="1"/>
  <c r="JH43" i="6" s="1"/>
  <c r="JH44" i="6" s="1"/>
  <c r="JG37" i="6"/>
  <c r="JG43" i="6" s="1"/>
  <c r="JG44" i="6" s="1"/>
  <c r="JI52" i="6"/>
  <c r="JJ49" i="6"/>
  <c r="JJ48" i="6"/>
  <c r="JJ47" i="6"/>
  <c r="JJ52" i="6" s="1"/>
  <c r="JI34" i="6"/>
  <c r="JI41" i="6"/>
  <c r="JI33" i="6"/>
  <c r="JI36" i="6" s="1"/>
  <c r="JI40" i="6"/>
  <c r="JK1" i="6"/>
  <c r="JJ11" i="6"/>
  <c r="JJ9" i="6"/>
  <c r="JJ12" i="6"/>
  <c r="JJ10" i="6"/>
  <c r="JJ14" i="6"/>
  <c r="JJ13" i="6"/>
  <c r="JJ16" i="6"/>
  <c r="JJ17" i="6"/>
  <c r="JJ15" i="6"/>
  <c r="JJ18" i="6"/>
  <c r="JJ6" i="6"/>
  <c r="JJ2" i="6"/>
  <c r="JK3" i="6"/>
  <c r="JI37" i="6" l="1"/>
  <c r="JI43" i="6" s="1"/>
  <c r="JI44" i="6" s="1"/>
  <c r="JK49" i="6"/>
  <c r="JK47" i="6"/>
  <c r="JK48" i="6"/>
  <c r="JJ33" i="6"/>
  <c r="JJ40" i="6"/>
  <c r="JJ34" i="6"/>
  <c r="JJ41" i="6"/>
  <c r="JL1" i="6"/>
  <c r="JK11" i="6"/>
  <c r="JK9" i="6"/>
  <c r="JK10" i="6"/>
  <c r="JK14" i="6"/>
  <c r="JK12" i="6"/>
  <c r="JK16" i="6"/>
  <c r="JK13" i="6"/>
  <c r="JK17" i="6"/>
  <c r="JK15" i="6"/>
  <c r="JK18" i="6"/>
  <c r="JK6" i="6"/>
  <c r="JK2" i="6"/>
  <c r="JL3" i="6"/>
  <c r="JL49" i="6" l="1"/>
  <c r="JL47" i="6"/>
  <c r="JL48" i="6"/>
  <c r="JK52" i="6"/>
  <c r="JK34" i="6"/>
  <c r="JK41" i="6"/>
  <c r="JK33" i="6"/>
  <c r="JK36" i="6" s="1"/>
  <c r="JK40" i="6"/>
  <c r="JJ36" i="6"/>
  <c r="JM1" i="6"/>
  <c r="JL11" i="6"/>
  <c r="JL9" i="6"/>
  <c r="JL10" i="6"/>
  <c r="JL14" i="6"/>
  <c r="JL12" i="6"/>
  <c r="JL16" i="6"/>
  <c r="JL13" i="6"/>
  <c r="JL17" i="6"/>
  <c r="JL15" i="6"/>
  <c r="JL18" i="6"/>
  <c r="JL6" i="6"/>
  <c r="JL2" i="6"/>
  <c r="JM3" i="6"/>
  <c r="JJ37" i="6" l="1"/>
  <c r="JJ43" i="6" s="1"/>
  <c r="JJ44" i="6" s="1"/>
  <c r="JK37" i="6"/>
  <c r="JK43" i="6" s="1"/>
  <c r="JK44" i="6" s="1"/>
  <c r="JL52" i="6"/>
  <c r="JM49" i="6"/>
  <c r="JM48" i="6"/>
  <c r="JM47" i="6"/>
  <c r="JM52" i="6" s="1"/>
  <c r="JL40" i="6"/>
  <c r="JL33" i="6"/>
  <c r="JL34" i="6"/>
  <c r="JL41" i="6"/>
  <c r="JN1" i="6"/>
  <c r="JM11" i="6"/>
  <c r="JM9" i="6"/>
  <c r="JM13" i="6"/>
  <c r="JM10" i="6"/>
  <c r="JM14" i="6"/>
  <c r="JM12" i="6"/>
  <c r="JM16" i="6"/>
  <c r="JM17" i="6"/>
  <c r="JM18" i="6"/>
  <c r="JM15" i="6"/>
  <c r="JM6" i="6"/>
  <c r="JM2" i="6"/>
  <c r="JN3" i="6"/>
  <c r="JN49" i="6" l="1"/>
  <c r="JN48" i="6"/>
  <c r="JN47" i="6"/>
  <c r="JN52" i="6" s="1"/>
  <c r="JM40" i="6"/>
  <c r="JM33" i="6"/>
  <c r="JL36" i="6"/>
  <c r="JM34" i="6"/>
  <c r="JM41" i="6"/>
  <c r="JO1" i="6"/>
  <c r="JN10" i="6"/>
  <c r="JN11" i="6"/>
  <c r="JN9" i="6"/>
  <c r="JN13" i="6"/>
  <c r="JN14" i="6"/>
  <c r="JN12" i="6"/>
  <c r="JN16" i="6"/>
  <c r="JN17" i="6"/>
  <c r="JN18" i="6"/>
  <c r="JN15" i="6"/>
  <c r="JN6" i="6"/>
  <c r="JN2" i="6"/>
  <c r="JO3" i="6"/>
  <c r="JL37" i="6" l="1"/>
  <c r="JL43" i="6" s="1"/>
  <c r="JL44" i="6" s="1"/>
  <c r="JO49" i="6"/>
  <c r="JO48" i="6"/>
  <c r="JO47" i="6"/>
  <c r="JO52" i="6" s="1"/>
  <c r="JN40" i="6"/>
  <c r="JN33" i="6"/>
  <c r="JN34" i="6"/>
  <c r="JN41" i="6"/>
  <c r="JM36" i="6"/>
  <c r="JP1" i="6"/>
  <c r="V33" i="11"/>
  <c r="V34" i="11" s="1"/>
  <c r="JO10" i="6"/>
  <c r="JO11" i="6"/>
  <c r="JO9" i="6"/>
  <c r="JO13" i="6"/>
  <c r="JO14" i="6"/>
  <c r="JO12" i="6"/>
  <c r="JO15" i="6"/>
  <c r="JO16" i="6"/>
  <c r="JO17" i="6"/>
  <c r="JO18" i="6"/>
  <c r="JO6" i="6"/>
  <c r="JP3" i="6"/>
  <c r="JO2" i="6"/>
  <c r="JM37" i="6" l="1"/>
  <c r="JM43" i="6" s="1"/>
  <c r="JM44" i="6" s="1"/>
  <c r="JP49" i="6"/>
  <c r="JP48" i="6"/>
  <c r="JP47" i="6"/>
  <c r="JP52" i="6" s="1"/>
  <c r="JO40" i="6"/>
  <c r="JO33" i="6"/>
  <c r="JO34" i="6"/>
  <c r="JO41" i="6"/>
  <c r="JN36" i="6"/>
  <c r="JQ1" i="6"/>
  <c r="JP10" i="6"/>
  <c r="JP11" i="6"/>
  <c r="JP9" i="6"/>
  <c r="JP13" i="6"/>
  <c r="JP14" i="6"/>
  <c r="JP12" i="6"/>
  <c r="JP15" i="6"/>
  <c r="JP16" i="6"/>
  <c r="JP17" i="6"/>
  <c r="JP18" i="6"/>
  <c r="JP6" i="6"/>
  <c r="JP2" i="6"/>
  <c r="JQ3" i="6"/>
  <c r="JN37" i="6" l="1"/>
  <c r="JN43" i="6" s="1"/>
  <c r="JN44" i="6" s="1"/>
  <c r="JQ49" i="6"/>
  <c r="JQ48" i="6"/>
  <c r="JQ47" i="6"/>
  <c r="JP40" i="6"/>
  <c r="JP33" i="6"/>
  <c r="JP34" i="6"/>
  <c r="JP41" i="6"/>
  <c r="JO36" i="6"/>
  <c r="JR1" i="6"/>
  <c r="JQ10" i="6"/>
  <c r="JQ11" i="6"/>
  <c r="JQ9" i="6"/>
  <c r="JQ13" i="6"/>
  <c r="JQ12" i="6"/>
  <c r="JQ17" i="6"/>
  <c r="JQ15" i="6"/>
  <c r="JQ14" i="6"/>
  <c r="JQ16" i="6"/>
  <c r="JQ18" i="6"/>
  <c r="JQ6" i="6"/>
  <c r="JQ2" i="6"/>
  <c r="JR3" i="6"/>
  <c r="JO37" i="6" l="1"/>
  <c r="JO43" i="6" s="1"/>
  <c r="JO44" i="6" s="1"/>
  <c r="JQ52" i="6"/>
  <c r="JR48" i="6"/>
  <c r="JR49" i="6"/>
  <c r="JR47" i="6"/>
  <c r="JR52" i="6" s="1"/>
  <c r="X23" i="11" s="1" a="1"/>
  <c r="X23" i="11" s="1"/>
  <c r="X24" i="11" s="1"/>
  <c r="JQ34" i="6"/>
  <c r="JQ41" i="6"/>
  <c r="JQ33" i="6"/>
  <c r="JQ36" i="6" s="1"/>
  <c r="JQ40" i="6"/>
  <c r="JP36" i="6"/>
  <c r="JS1" i="6"/>
  <c r="JR10" i="6"/>
  <c r="JR11" i="6"/>
  <c r="JR9" i="6"/>
  <c r="JR13" i="6"/>
  <c r="JR17" i="6"/>
  <c r="JR15" i="6"/>
  <c r="JR14" i="6"/>
  <c r="JR12" i="6"/>
  <c r="JR16" i="6"/>
  <c r="JR18" i="6"/>
  <c r="JR6" i="6"/>
  <c r="JS3" i="6"/>
  <c r="JR2" i="6"/>
  <c r="JP37" i="6" l="1"/>
  <c r="JP43" i="6" s="1"/>
  <c r="JP44" i="6" s="1"/>
  <c r="JQ37" i="6"/>
  <c r="JQ43" i="6" s="1"/>
  <c r="JQ44" i="6" s="1"/>
  <c r="JS48" i="6"/>
  <c r="JS49" i="6"/>
  <c r="JS47" i="6"/>
  <c r="JS52" i="6" s="1"/>
  <c r="JR34" i="6"/>
  <c r="JR41" i="6"/>
  <c r="JR33" i="6"/>
  <c r="JR36" i="6" s="1"/>
  <c r="JR40" i="6"/>
  <c r="JT1" i="6"/>
  <c r="JS10" i="6"/>
  <c r="JS11" i="6"/>
  <c r="JS9" i="6"/>
  <c r="JS13" i="6"/>
  <c r="JS17" i="6"/>
  <c r="JS15" i="6"/>
  <c r="JS14" i="6"/>
  <c r="JS12" i="6"/>
  <c r="JS16" i="6"/>
  <c r="JS18" i="6"/>
  <c r="JS6" i="6"/>
  <c r="JS2" i="6"/>
  <c r="JT3" i="6"/>
  <c r="JR37" i="6" l="1"/>
  <c r="JR43" i="6" s="1"/>
  <c r="JR44" i="6" s="1"/>
  <c r="JT48" i="6"/>
  <c r="JT49" i="6"/>
  <c r="JT47" i="6"/>
  <c r="JT52" i="6" s="1"/>
  <c r="JS34" i="6"/>
  <c r="JS41" i="6"/>
  <c r="JS33" i="6"/>
  <c r="JS36" i="6" s="1"/>
  <c r="JS40" i="6"/>
  <c r="JU1" i="6"/>
  <c r="JT10" i="6"/>
  <c r="JT12" i="6"/>
  <c r="JT9" i="6"/>
  <c r="JT13" i="6"/>
  <c r="JT11" i="6"/>
  <c r="JT15" i="6"/>
  <c r="JT14" i="6"/>
  <c r="JT16" i="6"/>
  <c r="JT18" i="6"/>
  <c r="JT17" i="6"/>
  <c r="JT6" i="6"/>
  <c r="JT2" i="6"/>
  <c r="JU3" i="6"/>
  <c r="JS37" i="6" l="1"/>
  <c r="JS43" i="6" s="1"/>
  <c r="JS44" i="6" s="1"/>
  <c r="JU48" i="6"/>
  <c r="JU49" i="6"/>
  <c r="JU47" i="6"/>
  <c r="JU52" i="6" s="1"/>
  <c r="JT33" i="6"/>
  <c r="JT40" i="6"/>
  <c r="JT34" i="6"/>
  <c r="JT41" i="6"/>
  <c r="JV1" i="6"/>
  <c r="JU9" i="6"/>
  <c r="JU10" i="6"/>
  <c r="JU12" i="6"/>
  <c r="JU13" i="6"/>
  <c r="JU11" i="6"/>
  <c r="JU17" i="6"/>
  <c r="JU15" i="6"/>
  <c r="JU14" i="6"/>
  <c r="JU16" i="6"/>
  <c r="JU18" i="6"/>
  <c r="JU6" i="6"/>
  <c r="JU2" i="6"/>
  <c r="JV3" i="6"/>
  <c r="JV48" i="6" l="1"/>
  <c r="JV49" i="6"/>
  <c r="JV47" i="6"/>
  <c r="JV52" i="6" s="1"/>
  <c r="JU33" i="6"/>
  <c r="JU40" i="6"/>
  <c r="JU41" i="6"/>
  <c r="JU34" i="6"/>
  <c r="JT36" i="6"/>
  <c r="JW1" i="6"/>
  <c r="JV9" i="6"/>
  <c r="JV10" i="6"/>
  <c r="JV14" i="6"/>
  <c r="JV12" i="6"/>
  <c r="JV13" i="6"/>
  <c r="JV11" i="6"/>
  <c r="JV17" i="6"/>
  <c r="JV15" i="6"/>
  <c r="JV18" i="6"/>
  <c r="JV16" i="6"/>
  <c r="JV6" i="6"/>
  <c r="JV2" i="6"/>
  <c r="JW3" i="6"/>
  <c r="JT37" i="6" l="1"/>
  <c r="JT43" i="6" s="1"/>
  <c r="JT44" i="6" s="1"/>
  <c r="JW48" i="6"/>
  <c r="JW49" i="6"/>
  <c r="JW47" i="6"/>
  <c r="JW52" i="6" s="1"/>
  <c r="JV41" i="6"/>
  <c r="JV34" i="6"/>
  <c r="JV33" i="6"/>
  <c r="JV40" i="6"/>
  <c r="JU36" i="6"/>
  <c r="JX1" i="6"/>
  <c r="JW11" i="6"/>
  <c r="JW9" i="6"/>
  <c r="JW10" i="6"/>
  <c r="JW14" i="6"/>
  <c r="JW12" i="6"/>
  <c r="JW13" i="6"/>
  <c r="JW15" i="6"/>
  <c r="JW18" i="6"/>
  <c r="JW16" i="6"/>
  <c r="JW17" i="6"/>
  <c r="JW6" i="6"/>
  <c r="JW2" i="6"/>
  <c r="JX3" i="6"/>
  <c r="JU37" i="6" l="1"/>
  <c r="JU43" i="6" s="1"/>
  <c r="JU44" i="6" s="1"/>
  <c r="JX48" i="6"/>
  <c r="JX49" i="6"/>
  <c r="JX47" i="6"/>
  <c r="JX52" i="6" s="1"/>
  <c r="JV36" i="6"/>
  <c r="JW34" i="6"/>
  <c r="JW41" i="6"/>
  <c r="JW33" i="6"/>
  <c r="JW36" i="6" s="1"/>
  <c r="JW40" i="6"/>
  <c r="JY1" i="6"/>
  <c r="JX11" i="6"/>
  <c r="JX9" i="6"/>
  <c r="JX10" i="6"/>
  <c r="JX12" i="6"/>
  <c r="JX13" i="6"/>
  <c r="JX16" i="6"/>
  <c r="JX17" i="6"/>
  <c r="JX15" i="6"/>
  <c r="JX14" i="6"/>
  <c r="JX18" i="6"/>
  <c r="JX6" i="6"/>
  <c r="JX2" i="6"/>
  <c r="JY3" i="6"/>
  <c r="JW37" i="6" l="1"/>
  <c r="JW43" i="6" s="1"/>
  <c r="JW44" i="6" s="1"/>
  <c r="JV37" i="6"/>
  <c r="JV43" i="6" s="1"/>
  <c r="JV44" i="6" s="1"/>
  <c r="JY49" i="6"/>
  <c r="JY48" i="6"/>
  <c r="JY47" i="6"/>
  <c r="JY52" i="6" s="1"/>
  <c r="JX34" i="6"/>
  <c r="JX41" i="6"/>
  <c r="JX33" i="6"/>
  <c r="JX36" i="6" s="1"/>
  <c r="JX40" i="6"/>
  <c r="JZ1" i="6"/>
  <c r="JY11" i="6"/>
  <c r="JY9" i="6"/>
  <c r="JY10" i="6"/>
  <c r="JY12" i="6"/>
  <c r="JY13" i="6"/>
  <c r="JY16" i="6"/>
  <c r="JY17" i="6"/>
  <c r="JY15" i="6"/>
  <c r="JY14" i="6"/>
  <c r="JY18" i="6"/>
  <c r="JY6" i="6"/>
  <c r="JY2" i="6"/>
  <c r="JZ3" i="6"/>
  <c r="JX37" i="6" l="1"/>
  <c r="JX43" i="6" s="1"/>
  <c r="JX44" i="6" s="1"/>
  <c r="JZ49" i="6"/>
  <c r="JZ48" i="6"/>
  <c r="JZ47" i="6"/>
  <c r="JZ52" i="6" s="1"/>
  <c r="JY33" i="6"/>
  <c r="JY40" i="6"/>
  <c r="JY34" i="6"/>
  <c r="JY41" i="6"/>
  <c r="KA1" i="6"/>
  <c r="JZ11" i="6"/>
  <c r="JZ9" i="6"/>
  <c r="JZ10" i="6"/>
  <c r="JZ14" i="6"/>
  <c r="JZ12" i="6"/>
  <c r="JZ13" i="6"/>
  <c r="JZ16" i="6"/>
  <c r="JZ17" i="6"/>
  <c r="JZ15" i="6"/>
  <c r="JZ18" i="6"/>
  <c r="JZ6" i="6"/>
  <c r="JZ2" i="6"/>
  <c r="KA3" i="6"/>
  <c r="KA49" i="6" l="1"/>
  <c r="KA48" i="6"/>
  <c r="KA47" i="6"/>
  <c r="KA52" i="6" s="1"/>
  <c r="JZ34" i="6"/>
  <c r="JZ41" i="6"/>
  <c r="JZ33" i="6"/>
  <c r="JZ36" i="6" s="1"/>
  <c r="JZ40" i="6"/>
  <c r="JY36" i="6"/>
  <c r="KB1" i="6"/>
  <c r="KA11" i="6"/>
  <c r="KA9" i="6"/>
  <c r="KA14" i="6"/>
  <c r="KA12" i="6"/>
  <c r="KA10" i="6"/>
  <c r="KA16" i="6"/>
  <c r="KA13" i="6"/>
  <c r="KA17" i="6"/>
  <c r="KA15" i="6"/>
  <c r="KA18" i="6"/>
  <c r="KA6" i="6"/>
  <c r="KA2" i="6"/>
  <c r="KB3" i="6"/>
  <c r="JZ37" i="6" l="1"/>
  <c r="JZ43" i="6" s="1"/>
  <c r="JZ44" i="6" s="1"/>
  <c r="JY37" i="6"/>
  <c r="JY43" i="6" s="1"/>
  <c r="JY44" i="6" s="1"/>
  <c r="KB49" i="6"/>
  <c r="KB48" i="6"/>
  <c r="KB47" i="6"/>
  <c r="KB52" i="6" s="1"/>
  <c r="KA34" i="6"/>
  <c r="KA41" i="6"/>
  <c r="KA33" i="6"/>
  <c r="KA36" i="6" s="1"/>
  <c r="KA40" i="6"/>
  <c r="KC1" i="6"/>
  <c r="W33" i="11"/>
  <c r="W34" i="11" s="1"/>
  <c r="KB11" i="6"/>
  <c r="KB9" i="6"/>
  <c r="KB14" i="6"/>
  <c r="KB12" i="6"/>
  <c r="KB10" i="6"/>
  <c r="KB16" i="6"/>
  <c r="KB13" i="6"/>
  <c r="KB17" i="6"/>
  <c r="KB15" i="6"/>
  <c r="KB18" i="6"/>
  <c r="KB6" i="6"/>
  <c r="KC3" i="6"/>
  <c r="KB2" i="6"/>
  <c r="KA37" i="6" l="1"/>
  <c r="KA43" i="6" s="1"/>
  <c r="KA44" i="6" s="1"/>
  <c r="KC49" i="6"/>
  <c r="KC48" i="6"/>
  <c r="KC47" i="6"/>
  <c r="KB34" i="6"/>
  <c r="KB41" i="6"/>
  <c r="KB40" i="6"/>
  <c r="KB33" i="6"/>
  <c r="KB36" i="6" s="1"/>
  <c r="KD1" i="6"/>
  <c r="KC11" i="6"/>
  <c r="KC9" i="6"/>
  <c r="KC13" i="6"/>
  <c r="KC14" i="6"/>
  <c r="KC12" i="6"/>
  <c r="KC10" i="6"/>
  <c r="KC16" i="6"/>
  <c r="KC17" i="6"/>
  <c r="KC18" i="6"/>
  <c r="KC15" i="6"/>
  <c r="KC6" i="6"/>
  <c r="KC2" i="6"/>
  <c r="KD3" i="6"/>
  <c r="KB37" i="6" l="1"/>
  <c r="KB43" i="6" s="1"/>
  <c r="KB44" i="6" s="1"/>
  <c r="KD49" i="6"/>
  <c r="KD48" i="6"/>
  <c r="KD47" i="6"/>
  <c r="KD52" i="6" s="1"/>
  <c r="Y23" i="11" s="1" a="1"/>
  <c r="Y23" i="11" s="1"/>
  <c r="Y24" i="11" s="1"/>
  <c r="KC52" i="6"/>
  <c r="KC34" i="6"/>
  <c r="KC41" i="6"/>
  <c r="KC40" i="6"/>
  <c r="KC33" i="6"/>
  <c r="KC36" i="6" s="1"/>
  <c r="KE1" i="6"/>
  <c r="KD10" i="6"/>
  <c r="KD11" i="6"/>
  <c r="KD9" i="6"/>
  <c r="KD13" i="6"/>
  <c r="KD14" i="6"/>
  <c r="KD12" i="6"/>
  <c r="KD16" i="6"/>
  <c r="KD17" i="6"/>
  <c r="KD18" i="6"/>
  <c r="KD15" i="6"/>
  <c r="KD6" i="6"/>
  <c r="KD2" i="6"/>
  <c r="KE3" i="6"/>
  <c r="KC37" i="6" l="1"/>
  <c r="KC43" i="6" s="1"/>
  <c r="KC44" i="6" s="1"/>
  <c r="KE49" i="6"/>
  <c r="KE48" i="6"/>
  <c r="KE47" i="6"/>
  <c r="KD33" i="6"/>
  <c r="KD40" i="6"/>
  <c r="KD34" i="6"/>
  <c r="KD41" i="6"/>
  <c r="KF1" i="6"/>
  <c r="KE10" i="6"/>
  <c r="KE11" i="6"/>
  <c r="KE9" i="6"/>
  <c r="KE13" i="6"/>
  <c r="KE14" i="6"/>
  <c r="KE12" i="6"/>
  <c r="KE15" i="6"/>
  <c r="KE16" i="6"/>
  <c r="KE18" i="6"/>
  <c r="KE17" i="6"/>
  <c r="KE6" i="6"/>
  <c r="KE2" i="6"/>
  <c r="KF3" i="6"/>
  <c r="KE52" i="6" l="1"/>
  <c r="KF49" i="6"/>
  <c r="KF48" i="6"/>
  <c r="KF47" i="6"/>
  <c r="KE33" i="6"/>
  <c r="KE40" i="6"/>
  <c r="KE34" i="6"/>
  <c r="KE41" i="6"/>
  <c r="KD36" i="6"/>
  <c r="KG1" i="6"/>
  <c r="KF10" i="6"/>
  <c r="KF11" i="6"/>
  <c r="KF9" i="6"/>
  <c r="KF13" i="6"/>
  <c r="KF14" i="6"/>
  <c r="KF12" i="6"/>
  <c r="KF15" i="6"/>
  <c r="KF16" i="6"/>
  <c r="KF18" i="6"/>
  <c r="KF17" i="6"/>
  <c r="KF6" i="6"/>
  <c r="KF2" i="6"/>
  <c r="KG3" i="6"/>
  <c r="KD37" i="6" l="1"/>
  <c r="KD43" i="6" s="1"/>
  <c r="KD44" i="6" s="1"/>
  <c r="KF52" i="6"/>
  <c r="KG49" i="6"/>
  <c r="KG48" i="6"/>
  <c r="KG47" i="6"/>
  <c r="KG52" i="6" s="1"/>
  <c r="KF34" i="6"/>
  <c r="KF41" i="6"/>
  <c r="KF40" i="6"/>
  <c r="KF33" i="6"/>
  <c r="KF36" i="6" s="1"/>
  <c r="KE36" i="6"/>
  <c r="KH1" i="6"/>
  <c r="KG10" i="6"/>
  <c r="KG11" i="6"/>
  <c r="KG9" i="6"/>
  <c r="KG13" i="6"/>
  <c r="KG12" i="6"/>
  <c r="KG17" i="6"/>
  <c r="KG15" i="6"/>
  <c r="KG16" i="6"/>
  <c r="KG14" i="6"/>
  <c r="KG18" i="6"/>
  <c r="KG6" i="6"/>
  <c r="KG2" i="6"/>
  <c r="KH3" i="6"/>
  <c r="KE37" i="6" l="1"/>
  <c r="KE43" i="6" s="1"/>
  <c r="KE44" i="6" s="1"/>
  <c r="KF37" i="6"/>
  <c r="KF43" i="6" s="1"/>
  <c r="KF44" i="6" s="1"/>
  <c r="KH48" i="6"/>
  <c r="KH49" i="6"/>
  <c r="KH47" i="6"/>
  <c r="KH52" i="6" s="1"/>
  <c r="KG34" i="6"/>
  <c r="KG41" i="6"/>
  <c r="KG33" i="6"/>
  <c r="KG36" i="6" s="1"/>
  <c r="KG40" i="6"/>
  <c r="KI1" i="6"/>
  <c r="KH10" i="6"/>
  <c r="KH11" i="6"/>
  <c r="KH13" i="6"/>
  <c r="KH9" i="6"/>
  <c r="KH17" i="6"/>
  <c r="KH15" i="6"/>
  <c r="KH12" i="6"/>
  <c r="KH16" i="6"/>
  <c r="KH14" i="6"/>
  <c r="KH18" i="6"/>
  <c r="KH6" i="6"/>
  <c r="KI3" i="6"/>
  <c r="KH2" i="6"/>
  <c r="KG37" i="6" l="1"/>
  <c r="KG43" i="6" s="1"/>
  <c r="KG44" i="6" s="1"/>
  <c r="KI48" i="6"/>
  <c r="KI49" i="6"/>
  <c r="KI47" i="6"/>
  <c r="KI52" i="6" s="1"/>
  <c r="KH33" i="6"/>
  <c r="KH40" i="6"/>
  <c r="KH34" i="6"/>
  <c r="KH41" i="6"/>
  <c r="KJ1" i="6"/>
  <c r="KI10" i="6"/>
  <c r="KI11" i="6"/>
  <c r="KI13" i="6"/>
  <c r="KI9" i="6"/>
  <c r="KI17" i="6"/>
  <c r="KI15" i="6"/>
  <c r="KI12" i="6"/>
  <c r="KI16" i="6"/>
  <c r="KI14" i="6"/>
  <c r="KI18" i="6"/>
  <c r="KI6" i="6"/>
  <c r="KI2" i="6"/>
  <c r="KJ3" i="6"/>
  <c r="KJ48" i="6" l="1"/>
  <c r="KJ49" i="6"/>
  <c r="KJ47" i="6"/>
  <c r="KJ52" i="6" s="1"/>
  <c r="KI34" i="6"/>
  <c r="KI41" i="6"/>
  <c r="KI33" i="6"/>
  <c r="KI36" i="6" s="1"/>
  <c r="KI40" i="6"/>
  <c r="KH36" i="6"/>
  <c r="KK1" i="6"/>
  <c r="KJ10" i="6"/>
  <c r="KJ12" i="6"/>
  <c r="KJ13" i="6"/>
  <c r="KJ9" i="6"/>
  <c r="KJ11" i="6"/>
  <c r="KJ15" i="6"/>
  <c r="KJ16" i="6"/>
  <c r="KJ14" i="6"/>
  <c r="KJ18" i="6"/>
  <c r="KJ17" i="6"/>
  <c r="KJ6" i="6"/>
  <c r="KJ2" i="6"/>
  <c r="KK3" i="6"/>
  <c r="KI37" i="6" l="1"/>
  <c r="KI43" i="6" s="1"/>
  <c r="KI44" i="6" s="1"/>
  <c r="KH37" i="6"/>
  <c r="KH43" i="6" s="1"/>
  <c r="KH44" i="6" s="1"/>
  <c r="KK48" i="6"/>
  <c r="KK49" i="6"/>
  <c r="KK47" i="6"/>
  <c r="KK52" i="6" s="1"/>
  <c r="KJ33" i="6"/>
  <c r="KJ40" i="6"/>
  <c r="KJ34" i="6"/>
  <c r="KJ41" i="6"/>
  <c r="KL1" i="6"/>
  <c r="KK9" i="6"/>
  <c r="KK10" i="6"/>
  <c r="KK12" i="6"/>
  <c r="KK13" i="6"/>
  <c r="KK14" i="6"/>
  <c r="KK17" i="6"/>
  <c r="KK11" i="6"/>
  <c r="KK15" i="6"/>
  <c r="KK16" i="6"/>
  <c r="KK18" i="6"/>
  <c r="KK6" i="6"/>
  <c r="KK2" i="6"/>
  <c r="KL3" i="6"/>
  <c r="KL48" i="6" l="1"/>
  <c r="KL49" i="6"/>
  <c r="KL47" i="6"/>
  <c r="KL52" i="6" s="1"/>
  <c r="KK41" i="6"/>
  <c r="KK34" i="6"/>
  <c r="KK33" i="6"/>
  <c r="KK40" i="6"/>
  <c r="KJ36" i="6"/>
  <c r="KM1" i="6"/>
  <c r="KL9" i="6"/>
  <c r="KL10" i="6"/>
  <c r="KL14" i="6"/>
  <c r="KL12" i="6"/>
  <c r="KL13" i="6"/>
  <c r="KL17" i="6"/>
  <c r="KL11" i="6"/>
  <c r="KL15" i="6"/>
  <c r="KL18" i="6"/>
  <c r="KL16" i="6"/>
  <c r="KL6" i="6"/>
  <c r="KL2" i="6"/>
  <c r="KM3" i="6"/>
  <c r="KJ37" i="6" l="1"/>
  <c r="KJ43" i="6" s="1"/>
  <c r="KJ44" i="6" s="1"/>
  <c r="KM48" i="6"/>
  <c r="KM49" i="6"/>
  <c r="KM47" i="6"/>
  <c r="KM52" i="6" s="1"/>
  <c r="KK36" i="6"/>
  <c r="KL41" i="6"/>
  <c r="KL34" i="6"/>
  <c r="KL33" i="6"/>
  <c r="KL40" i="6"/>
  <c r="KN1" i="6"/>
  <c r="KM11" i="6"/>
  <c r="KM9" i="6"/>
  <c r="KM10" i="6"/>
  <c r="KM14" i="6"/>
  <c r="KM12" i="6"/>
  <c r="KM13" i="6"/>
  <c r="KM15" i="6"/>
  <c r="KM18" i="6"/>
  <c r="KM16" i="6"/>
  <c r="KM17" i="6"/>
  <c r="KM6" i="6"/>
  <c r="KM2" i="6"/>
  <c r="KN3" i="6"/>
  <c r="KK37" i="6" l="1"/>
  <c r="KK43" i="6" s="1"/>
  <c r="KK44" i="6" s="1"/>
  <c r="KN48" i="6"/>
  <c r="KN49" i="6"/>
  <c r="KN47" i="6"/>
  <c r="KN52" i="6" s="1"/>
  <c r="KL36" i="6"/>
  <c r="KM34" i="6"/>
  <c r="KM41" i="6"/>
  <c r="KM33" i="6"/>
  <c r="KM36" i="6" s="1"/>
  <c r="KM40" i="6"/>
  <c r="KO1" i="6"/>
  <c r="KN11" i="6"/>
  <c r="KN9" i="6"/>
  <c r="KN10" i="6"/>
  <c r="KN12" i="6"/>
  <c r="KN13" i="6"/>
  <c r="KN16" i="6"/>
  <c r="KN14" i="6"/>
  <c r="KN17" i="6"/>
  <c r="KN15" i="6"/>
  <c r="KN18" i="6"/>
  <c r="KN6" i="6"/>
  <c r="KO3" i="6"/>
  <c r="KN2" i="6"/>
  <c r="KM37" i="6" l="1"/>
  <c r="KM43" i="6" s="1"/>
  <c r="KM44" i="6" s="1"/>
  <c r="KL37" i="6"/>
  <c r="KL43" i="6" s="1"/>
  <c r="KL44" i="6" s="1"/>
  <c r="KO49" i="6"/>
  <c r="KO47" i="6"/>
  <c r="KO48" i="6"/>
  <c r="KN34" i="6"/>
  <c r="KN41" i="6"/>
  <c r="KN33" i="6"/>
  <c r="KN36" i="6" s="1"/>
  <c r="KN40" i="6"/>
  <c r="KP1" i="6"/>
  <c r="X33" i="11"/>
  <c r="X34" i="11" s="1"/>
  <c r="KO11" i="6"/>
  <c r="KO9" i="6"/>
  <c r="KO10" i="6"/>
  <c r="KO12" i="6"/>
  <c r="KO13" i="6"/>
  <c r="KO16" i="6"/>
  <c r="KO14" i="6"/>
  <c r="KO17" i="6"/>
  <c r="KO15" i="6"/>
  <c r="KO18" i="6"/>
  <c r="KO6" i="6"/>
  <c r="KO2" i="6"/>
  <c r="KP3" i="6"/>
  <c r="KN37" i="6" l="1"/>
  <c r="KN43" i="6" s="1"/>
  <c r="KN44" i="6" s="1"/>
  <c r="KP49" i="6"/>
  <c r="KP48" i="6"/>
  <c r="KP47" i="6"/>
  <c r="KP52" i="6" s="1"/>
  <c r="Z23" i="11" s="1" a="1"/>
  <c r="Z23" i="11" s="1"/>
  <c r="Z24" i="11" s="1"/>
  <c r="KO52" i="6"/>
  <c r="KO34" i="6"/>
  <c r="KO41" i="6"/>
  <c r="KO33" i="6"/>
  <c r="KO40" i="6"/>
  <c r="KQ1" i="6"/>
  <c r="KP11" i="6"/>
  <c r="KP9" i="6"/>
  <c r="KP10" i="6"/>
  <c r="KP14" i="6"/>
  <c r="KP12" i="6"/>
  <c r="KP13" i="6"/>
  <c r="KP16" i="6"/>
  <c r="KP17" i="6"/>
  <c r="KP15" i="6"/>
  <c r="KP18" i="6"/>
  <c r="KP6" i="6"/>
  <c r="KP2" i="6"/>
  <c r="KQ3" i="6"/>
  <c r="KO36" i="6" l="1"/>
  <c r="KQ49" i="6"/>
  <c r="KQ47" i="6"/>
  <c r="KQ48" i="6"/>
  <c r="KP34" i="6"/>
  <c r="KP41" i="6"/>
  <c r="KP33" i="6"/>
  <c r="KP36" i="6" s="1"/>
  <c r="KP40" i="6"/>
  <c r="KR1" i="6"/>
  <c r="KQ11" i="6"/>
  <c r="KQ9" i="6"/>
  <c r="KQ12" i="6"/>
  <c r="KQ10" i="6"/>
  <c r="KQ14" i="6"/>
  <c r="KQ16" i="6"/>
  <c r="KQ13" i="6"/>
  <c r="KQ17" i="6"/>
  <c r="KQ15" i="6"/>
  <c r="KQ18" i="6"/>
  <c r="KQ6" i="6"/>
  <c r="KQ2" i="6"/>
  <c r="KR3" i="6"/>
  <c r="KP37" i="6" l="1"/>
  <c r="KP43" i="6" s="1"/>
  <c r="KP44" i="6" s="1"/>
  <c r="KO37" i="6"/>
  <c r="KO43" i="6" s="1"/>
  <c r="KO44" i="6" s="1"/>
  <c r="KR49" i="6"/>
  <c r="KR48" i="6"/>
  <c r="KR47" i="6"/>
  <c r="KR52" i="6" s="1"/>
  <c r="KQ52" i="6"/>
  <c r="KQ34" i="6"/>
  <c r="KQ41" i="6"/>
  <c r="KQ33" i="6"/>
  <c r="KQ36" i="6" s="1"/>
  <c r="KQ40" i="6"/>
  <c r="KS1" i="6"/>
  <c r="KR11" i="6"/>
  <c r="KR9" i="6"/>
  <c r="KR14" i="6"/>
  <c r="KR12" i="6"/>
  <c r="KR10" i="6"/>
  <c r="KR16" i="6"/>
  <c r="KR13" i="6"/>
  <c r="KR17" i="6"/>
  <c r="KR15" i="6"/>
  <c r="KR18" i="6"/>
  <c r="KR6" i="6"/>
  <c r="KR2" i="6"/>
  <c r="KS3" i="6"/>
  <c r="KQ37" i="6" l="1"/>
  <c r="KQ43" i="6" s="1"/>
  <c r="KQ44" i="6" s="1"/>
  <c r="KS49" i="6"/>
  <c r="KS48" i="6"/>
  <c r="KS47" i="6"/>
  <c r="KS52" i="6" s="1"/>
  <c r="KR34" i="6"/>
  <c r="KR41" i="6"/>
  <c r="KR40" i="6"/>
  <c r="KR33" i="6"/>
  <c r="KR36" i="6" s="1"/>
  <c r="KT1" i="6"/>
  <c r="KS11" i="6"/>
  <c r="KS9" i="6"/>
  <c r="KS13" i="6"/>
  <c r="KS14" i="6"/>
  <c r="KS12" i="6"/>
  <c r="KS10" i="6"/>
  <c r="KS16" i="6"/>
  <c r="KS17" i="6"/>
  <c r="KS18" i="6"/>
  <c r="KS15" i="6"/>
  <c r="KS6" i="6"/>
  <c r="KT3" i="6"/>
  <c r="KS2" i="6"/>
  <c r="KR37" i="6" l="1"/>
  <c r="KR43" i="6" s="1"/>
  <c r="KR44" i="6" s="1"/>
  <c r="KT49" i="6"/>
  <c r="KT48" i="6"/>
  <c r="KT47" i="6"/>
  <c r="KT52" i="6" s="1"/>
  <c r="KS34" i="6"/>
  <c r="KS41" i="6"/>
  <c r="KS40" i="6"/>
  <c r="KS33" i="6"/>
  <c r="KS36" i="6" s="1"/>
  <c r="KU1" i="6"/>
  <c r="KT10" i="6"/>
  <c r="KT11" i="6"/>
  <c r="KT9" i="6"/>
  <c r="KT13" i="6"/>
  <c r="KT12" i="6"/>
  <c r="KT14" i="6"/>
  <c r="KT16" i="6"/>
  <c r="KT17" i="6"/>
  <c r="KT18" i="6"/>
  <c r="KT15" i="6"/>
  <c r="KT6" i="6"/>
  <c r="KU3" i="6"/>
  <c r="KT2" i="6"/>
  <c r="KS37" i="6" l="1"/>
  <c r="KS43" i="6" s="1"/>
  <c r="KS44" i="6" s="1"/>
  <c r="KU49" i="6"/>
  <c r="KU48" i="6"/>
  <c r="KU47" i="6"/>
  <c r="KU52" i="6" s="1"/>
  <c r="KT40" i="6"/>
  <c r="KT33" i="6"/>
  <c r="KT34" i="6"/>
  <c r="KT41" i="6"/>
  <c r="KV1" i="6"/>
  <c r="KU10" i="6"/>
  <c r="KU11" i="6"/>
  <c r="KU9" i="6"/>
  <c r="KU13" i="6"/>
  <c r="KU12" i="6"/>
  <c r="KU15" i="6"/>
  <c r="KU14" i="6"/>
  <c r="KU16" i="6"/>
  <c r="KU17" i="6"/>
  <c r="KU18" i="6"/>
  <c r="KU6" i="6"/>
  <c r="KU2" i="6"/>
  <c r="KV3" i="6"/>
  <c r="KV49" i="6" l="1"/>
  <c r="KV48" i="6"/>
  <c r="KV47" i="6"/>
  <c r="KV52" i="6" s="1"/>
  <c r="KU34" i="6"/>
  <c r="KU41" i="6"/>
  <c r="KU40" i="6"/>
  <c r="KU33" i="6"/>
  <c r="KU36" i="6" s="1"/>
  <c r="KT36" i="6"/>
  <c r="KW1" i="6"/>
  <c r="KV10" i="6"/>
  <c r="KV11" i="6"/>
  <c r="KV9" i="6"/>
  <c r="KV13" i="6"/>
  <c r="KV14" i="6"/>
  <c r="KV12" i="6"/>
  <c r="KV15" i="6"/>
  <c r="KV16" i="6"/>
  <c r="KV17" i="6"/>
  <c r="KV18" i="6"/>
  <c r="KV6" i="6"/>
  <c r="KW3" i="6"/>
  <c r="KV2" i="6"/>
  <c r="KT37" i="6" l="1"/>
  <c r="KT43" i="6" s="1"/>
  <c r="KT44" i="6" s="1"/>
  <c r="KU37" i="6"/>
  <c r="KU43" i="6" s="1"/>
  <c r="KU44" i="6" s="1"/>
  <c r="KW49" i="6"/>
  <c r="KW48" i="6"/>
  <c r="KW47" i="6"/>
  <c r="KW52" i="6" s="1"/>
  <c r="KV34" i="6"/>
  <c r="KV41" i="6"/>
  <c r="KV40" i="6"/>
  <c r="KV33" i="6"/>
  <c r="KV36" i="6" s="1"/>
  <c r="KX1" i="6"/>
  <c r="KW10" i="6"/>
  <c r="KW11" i="6"/>
  <c r="KW9" i="6"/>
  <c r="KW13" i="6"/>
  <c r="KW12" i="6"/>
  <c r="KW17" i="6"/>
  <c r="KW15" i="6"/>
  <c r="KW14" i="6"/>
  <c r="KW16" i="6"/>
  <c r="KW18" i="6"/>
  <c r="KW6" i="6"/>
  <c r="KX3" i="6"/>
  <c r="KW2" i="6"/>
  <c r="KV37" i="6" l="1"/>
  <c r="KV43" i="6" s="1"/>
  <c r="KV44" i="6" s="1"/>
  <c r="KX48" i="6"/>
  <c r="KX49" i="6"/>
  <c r="KX47" i="6"/>
  <c r="KX52" i="6" s="1"/>
  <c r="KW34" i="6"/>
  <c r="KW41" i="6"/>
  <c r="KW33" i="6"/>
  <c r="KW36" i="6" s="1"/>
  <c r="KW40" i="6"/>
  <c r="KY1" i="6"/>
  <c r="KX10" i="6"/>
  <c r="KX11" i="6"/>
  <c r="KX13" i="6"/>
  <c r="KX9" i="6"/>
  <c r="KX17" i="6"/>
  <c r="KX15" i="6"/>
  <c r="KX14" i="6"/>
  <c r="KX16" i="6"/>
  <c r="KX12" i="6"/>
  <c r="KX18" i="6"/>
  <c r="KX6" i="6"/>
  <c r="KX2" i="6"/>
  <c r="KY3" i="6"/>
  <c r="KW37" i="6" l="1"/>
  <c r="KW43" i="6" s="1"/>
  <c r="KW44" i="6" s="1"/>
  <c r="KY48" i="6"/>
  <c r="KY49" i="6"/>
  <c r="KY47" i="6"/>
  <c r="KY52" i="6" s="1"/>
  <c r="KX34" i="6"/>
  <c r="KX41" i="6"/>
  <c r="KX33" i="6"/>
  <c r="KX36" i="6" s="1"/>
  <c r="KX40" i="6"/>
  <c r="KZ1" i="6"/>
  <c r="KY10" i="6"/>
  <c r="KY11" i="6"/>
  <c r="KY13" i="6"/>
  <c r="KY9" i="6"/>
  <c r="KY17" i="6"/>
  <c r="KY15" i="6"/>
  <c r="KY14" i="6"/>
  <c r="KY16" i="6"/>
  <c r="KY12" i="6"/>
  <c r="KY18" i="6"/>
  <c r="KY6" i="6"/>
  <c r="KZ3" i="6"/>
  <c r="KY2" i="6"/>
  <c r="KX37" i="6" l="1"/>
  <c r="KX43" i="6" s="1"/>
  <c r="KX44" i="6" s="1"/>
  <c r="KZ48" i="6"/>
  <c r="KZ49" i="6"/>
  <c r="KZ47" i="6"/>
  <c r="KZ52" i="6" s="1"/>
  <c r="KY34" i="6"/>
  <c r="KY41" i="6"/>
  <c r="KY33" i="6"/>
  <c r="KY36" i="6" s="1"/>
  <c r="KY40" i="6"/>
  <c r="LA1" i="6"/>
  <c r="KZ10" i="6"/>
  <c r="KZ11" i="6"/>
  <c r="KZ12" i="6"/>
  <c r="KZ13" i="6"/>
  <c r="KZ9" i="6"/>
  <c r="KZ15" i="6"/>
  <c r="KZ14" i="6"/>
  <c r="KZ16" i="6"/>
  <c r="KZ17" i="6"/>
  <c r="KZ18" i="6"/>
  <c r="KZ6" i="6"/>
  <c r="LA3" i="6"/>
  <c r="KZ2" i="6"/>
  <c r="KY37" i="6" l="1"/>
  <c r="KY43" i="6" s="1"/>
  <c r="KY44" i="6" s="1"/>
  <c r="LA48" i="6"/>
  <c r="LA49" i="6"/>
  <c r="LA47" i="6"/>
  <c r="LA52" i="6" s="1"/>
  <c r="KZ34" i="6"/>
  <c r="KZ41" i="6"/>
  <c r="KZ33" i="6"/>
  <c r="KZ36" i="6" s="1"/>
  <c r="KZ40" i="6"/>
  <c r="LB1" i="6"/>
  <c r="LA9" i="6"/>
  <c r="LA10" i="6"/>
  <c r="LA11" i="6"/>
  <c r="LA12" i="6"/>
  <c r="LA13" i="6"/>
  <c r="LA17" i="6"/>
  <c r="LA15" i="6"/>
  <c r="LA14" i="6"/>
  <c r="LA16" i="6"/>
  <c r="LA18" i="6"/>
  <c r="LA6" i="6"/>
  <c r="LB3" i="6"/>
  <c r="LA2" i="6"/>
  <c r="KZ37" i="6" l="1"/>
  <c r="KZ43" i="6" s="1"/>
  <c r="KZ44" i="6" s="1"/>
  <c r="LB48" i="6"/>
  <c r="LB49" i="6"/>
  <c r="LB47" i="6"/>
  <c r="LB52" i="6" s="1"/>
  <c r="AA23" i="11" s="1" a="1"/>
  <c r="AA23" i="11" s="1"/>
  <c r="AA24" i="11" s="1"/>
  <c r="LA33" i="6"/>
  <c r="LA40" i="6"/>
  <c r="LA41" i="6"/>
  <c r="LA34" i="6"/>
  <c r="LC1" i="6"/>
  <c r="Y33" i="11"/>
  <c r="Y34" i="11" s="1"/>
  <c r="LB9" i="6"/>
  <c r="LB10" i="6"/>
  <c r="LB14" i="6"/>
  <c r="LB11" i="6"/>
  <c r="LB12" i="6"/>
  <c r="LB13" i="6"/>
  <c r="LB17" i="6"/>
  <c r="LB15" i="6"/>
  <c r="LB18" i="6"/>
  <c r="LB16" i="6"/>
  <c r="LB6" i="6"/>
  <c r="LB2" i="6"/>
  <c r="LC3" i="6"/>
  <c r="LC48" i="6" l="1"/>
  <c r="LC49" i="6"/>
  <c r="LC47" i="6"/>
  <c r="LC52" i="6" s="1"/>
  <c r="LB41" i="6"/>
  <c r="LB34" i="6"/>
  <c r="LB33" i="6"/>
  <c r="LB40" i="6"/>
  <c r="LA36" i="6"/>
  <c r="LD1" i="6"/>
  <c r="LC11" i="6"/>
  <c r="LC9" i="6"/>
  <c r="LC10" i="6"/>
  <c r="LC14" i="6"/>
  <c r="LC12" i="6"/>
  <c r="LC13" i="6"/>
  <c r="LC15" i="6"/>
  <c r="LC18" i="6"/>
  <c r="LC17" i="6"/>
  <c r="LC16" i="6"/>
  <c r="LC6" i="6"/>
  <c r="LC2" i="6"/>
  <c r="LD3" i="6"/>
  <c r="LA37" i="6" l="1"/>
  <c r="LA43" i="6" s="1"/>
  <c r="LA44" i="6" s="1"/>
  <c r="LD48" i="6"/>
  <c r="LD49" i="6"/>
  <c r="LD47" i="6"/>
  <c r="LD52" i="6" s="1"/>
  <c r="LB36" i="6"/>
  <c r="LC33" i="6"/>
  <c r="LC40" i="6"/>
  <c r="LC34" i="6"/>
  <c r="LC41" i="6"/>
  <c r="LE1" i="6"/>
  <c r="LD11" i="6"/>
  <c r="LD9" i="6"/>
  <c r="LD10" i="6"/>
  <c r="LD12" i="6"/>
  <c r="LD13" i="6"/>
  <c r="LD16" i="6"/>
  <c r="LD17" i="6"/>
  <c r="LD15" i="6"/>
  <c r="LD14" i="6"/>
  <c r="LD18" i="6"/>
  <c r="LD6" i="6"/>
  <c r="LD2" i="6"/>
  <c r="LE3" i="6"/>
  <c r="LB37" i="6" l="1"/>
  <c r="LB43" i="6" s="1"/>
  <c r="LB44" i="6" s="1"/>
  <c r="LE49" i="6"/>
  <c r="LE47" i="6"/>
  <c r="LE48" i="6"/>
  <c r="LD34" i="6"/>
  <c r="LD41" i="6"/>
  <c r="LD33" i="6"/>
  <c r="LD36" i="6" s="1"/>
  <c r="LD40" i="6"/>
  <c r="LC36" i="6"/>
  <c r="LF1" i="6"/>
  <c r="LE11" i="6"/>
  <c r="LE9" i="6"/>
  <c r="LE10" i="6"/>
  <c r="LE12" i="6"/>
  <c r="LE13" i="6"/>
  <c r="LE16" i="6"/>
  <c r="LE17" i="6"/>
  <c r="LE15" i="6"/>
  <c r="LE14" i="6"/>
  <c r="LE18" i="6"/>
  <c r="LE6" i="6"/>
  <c r="LE2" i="6"/>
  <c r="LF3" i="6"/>
  <c r="LD37" i="6" l="1"/>
  <c r="LD43" i="6" s="1"/>
  <c r="LD44" i="6" s="1"/>
  <c r="LC37" i="6"/>
  <c r="LC43" i="6" s="1"/>
  <c r="LC44" i="6" s="1"/>
  <c r="LF49" i="6"/>
  <c r="LF48" i="6"/>
  <c r="LF47" i="6"/>
  <c r="LF52" i="6" s="1"/>
  <c r="LE52" i="6"/>
  <c r="LE34" i="6"/>
  <c r="LE41" i="6"/>
  <c r="LE33" i="6"/>
  <c r="LE36" i="6" s="1"/>
  <c r="LE40" i="6"/>
  <c r="LG1" i="6"/>
  <c r="LF11" i="6"/>
  <c r="LF9" i="6"/>
  <c r="LF10" i="6"/>
  <c r="LF14" i="6"/>
  <c r="LF12" i="6"/>
  <c r="LF13" i="6"/>
  <c r="LF16" i="6"/>
  <c r="LF17" i="6"/>
  <c r="LF15" i="6"/>
  <c r="LF18" i="6"/>
  <c r="LF6" i="6"/>
  <c r="LG3" i="6"/>
  <c r="LF2" i="6"/>
  <c r="LE37" i="6" l="1"/>
  <c r="LE43" i="6" s="1"/>
  <c r="LE44" i="6" s="1"/>
  <c r="LG49" i="6"/>
  <c r="LG47" i="6"/>
  <c r="LG48" i="6"/>
  <c r="LF34" i="6"/>
  <c r="LF41" i="6"/>
  <c r="LF33" i="6"/>
  <c r="LF36" i="6" s="1"/>
  <c r="LF40" i="6"/>
  <c r="LH1" i="6"/>
  <c r="LG11" i="6"/>
  <c r="LG9" i="6"/>
  <c r="LG12" i="6"/>
  <c r="LG16" i="6"/>
  <c r="LG13" i="6"/>
  <c r="LG17" i="6"/>
  <c r="LG15" i="6"/>
  <c r="LG14" i="6"/>
  <c r="LG10" i="6"/>
  <c r="LG18" i="6"/>
  <c r="LG6" i="6"/>
  <c r="LG2" i="6"/>
  <c r="LH3" i="6"/>
  <c r="LF37" i="6" l="1"/>
  <c r="LF43" i="6" s="1"/>
  <c r="LF44" i="6" s="1"/>
  <c r="LG52" i="6"/>
  <c r="LH49" i="6"/>
  <c r="LH48" i="6"/>
  <c r="LH47" i="6"/>
  <c r="LH52" i="6" s="1"/>
  <c r="LG34" i="6"/>
  <c r="LG41" i="6"/>
  <c r="LG33" i="6"/>
  <c r="LG36" i="6" s="1"/>
  <c r="LG40" i="6"/>
  <c r="LI1" i="6"/>
  <c r="LH11" i="6"/>
  <c r="LH9" i="6"/>
  <c r="LH14" i="6"/>
  <c r="LH12" i="6"/>
  <c r="LH16" i="6"/>
  <c r="LH13" i="6"/>
  <c r="LH17" i="6"/>
  <c r="LH15" i="6"/>
  <c r="LH10" i="6"/>
  <c r="LH18" i="6"/>
  <c r="LH6" i="6"/>
  <c r="LI3" i="6"/>
  <c r="LH2" i="6"/>
  <c r="LG37" i="6" l="1"/>
  <c r="LG43" i="6" s="1"/>
  <c r="LG44" i="6" s="1"/>
  <c r="LI49" i="6"/>
  <c r="LI48" i="6"/>
  <c r="LI47" i="6"/>
  <c r="LI52" i="6" s="1"/>
  <c r="LH34" i="6"/>
  <c r="LH41" i="6"/>
  <c r="LH40" i="6"/>
  <c r="LH33" i="6"/>
  <c r="LH36" i="6" s="1"/>
  <c r="LJ1" i="6"/>
  <c r="LI11" i="6"/>
  <c r="LI9" i="6"/>
  <c r="LI10" i="6"/>
  <c r="LI13" i="6"/>
  <c r="LI14" i="6"/>
  <c r="LI12" i="6"/>
  <c r="LI16" i="6"/>
  <c r="LI17" i="6"/>
  <c r="LI18" i="6"/>
  <c r="LI15" i="6"/>
  <c r="LI6" i="6"/>
  <c r="LJ3" i="6"/>
  <c r="LI2" i="6"/>
  <c r="LH37" i="6" l="1"/>
  <c r="LH43" i="6" s="1"/>
  <c r="LH44" i="6" s="1"/>
  <c r="LJ49" i="6"/>
  <c r="LJ48" i="6"/>
  <c r="LJ47" i="6"/>
  <c r="LJ52" i="6" s="1"/>
  <c r="LI40" i="6"/>
  <c r="LI33" i="6"/>
  <c r="LI34" i="6"/>
  <c r="LI41" i="6"/>
  <c r="LK1" i="6"/>
  <c r="LJ10" i="6"/>
  <c r="LJ11" i="6"/>
  <c r="LJ9" i="6"/>
  <c r="LJ13" i="6"/>
  <c r="LJ12" i="6"/>
  <c r="LJ16" i="6"/>
  <c r="LJ17" i="6"/>
  <c r="LJ18" i="6"/>
  <c r="LJ14" i="6"/>
  <c r="LJ15" i="6"/>
  <c r="LJ6" i="6"/>
  <c r="LJ2" i="6"/>
  <c r="LK3" i="6"/>
  <c r="LK49" i="6" l="1"/>
  <c r="LK48" i="6"/>
  <c r="LK47" i="6"/>
  <c r="LK52" i="6" s="1"/>
  <c r="LJ34" i="6"/>
  <c r="LJ41" i="6"/>
  <c r="LI36" i="6"/>
  <c r="LJ40" i="6"/>
  <c r="LJ33" i="6"/>
  <c r="LJ36" i="6" s="1"/>
  <c r="LL1" i="6"/>
  <c r="LK10" i="6"/>
  <c r="LK11" i="6"/>
  <c r="LK9" i="6"/>
  <c r="LK13" i="6"/>
  <c r="LK12" i="6"/>
  <c r="LK15" i="6"/>
  <c r="LK16" i="6"/>
  <c r="LK17" i="6"/>
  <c r="LK18" i="6"/>
  <c r="LK14" i="6"/>
  <c r="LK6" i="6"/>
  <c r="LK2" i="6"/>
  <c r="LL3" i="6"/>
  <c r="LJ37" i="6" l="1"/>
  <c r="LJ43" i="6" s="1"/>
  <c r="LJ44" i="6" s="1"/>
  <c r="LI37" i="6"/>
  <c r="LI43" i="6" s="1"/>
  <c r="LI44" i="6" s="1"/>
  <c r="LL49" i="6"/>
  <c r="LL48" i="6"/>
  <c r="LL47" i="6"/>
  <c r="LL52" i="6" s="1"/>
  <c r="LK34" i="6"/>
  <c r="LK41" i="6"/>
  <c r="LK33" i="6"/>
  <c r="LK36" i="6" s="1"/>
  <c r="LK40" i="6"/>
  <c r="LM1" i="6"/>
  <c r="LL10" i="6"/>
  <c r="LL11" i="6"/>
  <c r="LL9" i="6"/>
  <c r="LL13" i="6"/>
  <c r="LL14" i="6"/>
  <c r="LL12" i="6"/>
  <c r="LL15" i="6"/>
  <c r="LL16" i="6"/>
  <c r="LL17" i="6"/>
  <c r="LL18" i="6"/>
  <c r="LL6" i="6"/>
  <c r="LM3" i="6"/>
  <c r="LL2" i="6"/>
  <c r="LK37" i="6" l="1"/>
  <c r="LK43" i="6" s="1"/>
  <c r="LK44" i="6" s="1"/>
  <c r="LM49" i="6"/>
  <c r="LM48" i="6"/>
  <c r="LM47" i="6"/>
  <c r="LM52" i="6" s="1"/>
  <c r="LL34" i="6"/>
  <c r="LL41" i="6"/>
  <c r="LL33" i="6"/>
  <c r="LL36" i="6" s="1"/>
  <c r="LL40" i="6"/>
  <c r="LN1" i="6"/>
  <c r="LM10" i="6"/>
  <c r="LM11" i="6"/>
  <c r="LM9" i="6"/>
  <c r="LM13" i="6"/>
  <c r="LM12" i="6"/>
  <c r="LM14" i="6"/>
  <c r="LM17" i="6"/>
  <c r="LM15" i="6"/>
  <c r="LM16" i="6"/>
  <c r="LM18" i="6"/>
  <c r="LM6" i="6"/>
  <c r="LM2" i="6"/>
  <c r="LN3" i="6"/>
  <c r="LL37" i="6" l="1"/>
  <c r="LL43" i="6" s="1"/>
  <c r="LL44" i="6" s="1"/>
  <c r="LN48" i="6"/>
  <c r="LN49" i="6"/>
  <c r="LN47" i="6"/>
  <c r="LN52" i="6" s="1"/>
  <c r="AB23" i="11" s="1" a="1"/>
  <c r="AB23" i="11" s="1"/>
  <c r="AB24" i="11" s="1"/>
  <c r="LM34" i="6"/>
  <c r="LM41" i="6"/>
  <c r="LM33" i="6"/>
  <c r="LM36" i="6" s="1"/>
  <c r="LM40" i="6"/>
  <c r="LO1" i="6"/>
  <c r="LN10" i="6"/>
  <c r="LN11" i="6"/>
  <c r="LN13" i="6"/>
  <c r="LN9" i="6"/>
  <c r="LN14" i="6"/>
  <c r="LN17" i="6"/>
  <c r="LN15" i="6"/>
  <c r="LN16" i="6"/>
  <c r="LN12" i="6"/>
  <c r="LN18" i="6"/>
  <c r="LN6" i="6"/>
  <c r="LO3" i="6"/>
  <c r="LN2" i="6"/>
  <c r="LM37" i="6" l="1"/>
  <c r="LM43" i="6" s="1"/>
  <c r="LM44" i="6" s="1"/>
  <c r="LO48" i="6"/>
  <c r="LO49" i="6"/>
  <c r="LO47" i="6"/>
  <c r="LO52" i="6" s="1"/>
  <c r="LN34" i="6"/>
  <c r="LN41" i="6"/>
  <c r="LN33" i="6"/>
  <c r="LN36" i="6" s="1"/>
  <c r="LN40" i="6"/>
  <c r="LP1" i="6"/>
  <c r="LO10" i="6"/>
  <c r="LO11" i="6"/>
  <c r="LO13" i="6"/>
  <c r="LO9" i="6"/>
  <c r="LO14" i="6"/>
  <c r="LO17" i="6"/>
  <c r="LO15" i="6"/>
  <c r="LO16" i="6"/>
  <c r="LO12" i="6"/>
  <c r="LO18" i="6"/>
  <c r="LO6" i="6"/>
  <c r="LP3" i="6"/>
  <c r="LO2" i="6"/>
  <c r="LN37" i="6" l="1"/>
  <c r="LN43" i="6" s="1"/>
  <c r="LN44" i="6" s="1"/>
  <c r="Z33" i="11" s="1"/>
  <c r="Z34" i="11" s="1"/>
  <c r="LP48" i="6"/>
  <c r="LP49" i="6"/>
  <c r="LP47" i="6"/>
  <c r="LP52" i="6" s="1"/>
  <c r="LO34" i="6"/>
  <c r="LO41" i="6"/>
  <c r="LO33" i="6"/>
  <c r="LO36" i="6" s="1"/>
  <c r="LO40" i="6"/>
  <c r="LQ1" i="6"/>
  <c r="LP10" i="6"/>
  <c r="LP12" i="6"/>
  <c r="LP11" i="6"/>
  <c r="LP13" i="6"/>
  <c r="LP14" i="6"/>
  <c r="LP15" i="6"/>
  <c r="LP9" i="6"/>
  <c r="LP16" i="6"/>
  <c r="LP18" i="6"/>
  <c r="LP17" i="6"/>
  <c r="LP6" i="6"/>
  <c r="LP2" i="6"/>
  <c r="LQ3" i="6"/>
  <c r="LO37" i="6" l="1"/>
  <c r="LO43" i="6" s="1"/>
  <c r="LO44" i="6" s="1"/>
  <c r="LQ48" i="6"/>
  <c r="LQ49" i="6"/>
  <c r="LQ47" i="6"/>
  <c r="LQ52" i="6" s="1"/>
  <c r="LP33" i="6"/>
  <c r="LP40" i="6"/>
  <c r="LP34" i="6"/>
  <c r="LP41" i="6"/>
  <c r="LR1" i="6"/>
  <c r="LQ9" i="6"/>
  <c r="LQ10" i="6"/>
  <c r="LQ12" i="6"/>
  <c r="LQ11" i="6"/>
  <c r="LQ13" i="6"/>
  <c r="LQ14" i="6"/>
  <c r="LQ17" i="6"/>
  <c r="LQ15" i="6"/>
  <c r="LQ16" i="6"/>
  <c r="LQ18" i="6"/>
  <c r="LQ6" i="6"/>
  <c r="LQ2" i="6"/>
  <c r="LR3" i="6"/>
  <c r="LR48" i="6" l="1"/>
  <c r="LR49" i="6"/>
  <c r="LR47" i="6"/>
  <c r="LR52" i="6" s="1"/>
  <c r="LQ33" i="6"/>
  <c r="LQ40" i="6"/>
  <c r="LQ41" i="6"/>
  <c r="LQ34" i="6"/>
  <c r="LP36" i="6"/>
  <c r="LS1" i="6"/>
  <c r="LR9" i="6"/>
  <c r="LR10" i="6"/>
  <c r="LR14" i="6"/>
  <c r="LR12" i="6"/>
  <c r="LR11" i="6"/>
  <c r="LR13" i="6"/>
  <c r="LR17" i="6"/>
  <c r="LR15" i="6"/>
  <c r="LR18" i="6"/>
  <c r="LR16" i="6"/>
  <c r="LR6" i="6"/>
  <c r="LR2" i="6"/>
  <c r="LS3" i="6"/>
  <c r="LP37" i="6" l="1"/>
  <c r="LP43" i="6" s="1"/>
  <c r="LP44" i="6" s="1"/>
  <c r="LS48" i="6"/>
  <c r="LS49" i="6"/>
  <c r="LS47" i="6"/>
  <c r="LS52" i="6" s="1"/>
  <c r="LR41" i="6"/>
  <c r="LR34" i="6"/>
  <c r="LR33" i="6"/>
  <c r="LR40" i="6"/>
  <c r="LQ36" i="6"/>
  <c r="LT1" i="6"/>
  <c r="LS11" i="6"/>
  <c r="LS9" i="6"/>
  <c r="LS10" i="6"/>
  <c r="LS14" i="6"/>
  <c r="LS12" i="6"/>
  <c r="LS13" i="6"/>
  <c r="LS15" i="6"/>
  <c r="LS18" i="6"/>
  <c r="LS17" i="6"/>
  <c r="LS16" i="6"/>
  <c r="LS6" i="6"/>
  <c r="LS2" i="6"/>
  <c r="LT3" i="6"/>
  <c r="LQ37" i="6" l="1"/>
  <c r="LQ43" i="6" s="1"/>
  <c r="LQ44" i="6" s="1"/>
  <c r="LR36" i="6"/>
  <c r="LT48" i="6"/>
  <c r="LT49" i="6"/>
  <c r="LT47" i="6"/>
  <c r="LT52" i="6" s="1"/>
  <c r="LS33" i="6"/>
  <c r="LS40" i="6"/>
  <c r="LS34" i="6"/>
  <c r="LS41" i="6"/>
  <c r="LU1" i="6"/>
  <c r="LT11" i="6"/>
  <c r="LT9" i="6"/>
  <c r="LT10" i="6"/>
  <c r="LT12" i="6"/>
  <c r="LT13" i="6"/>
  <c r="LT16" i="6"/>
  <c r="LT14" i="6"/>
  <c r="LT17" i="6"/>
  <c r="LT15" i="6"/>
  <c r="LT18" i="6"/>
  <c r="LT6" i="6"/>
  <c r="LT2" i="6"/>
  <c r="LU3" i="6"/>
  <c r="LR37" i="6" l="1"/>
  <c r="LR43" i="6" s="1"/>
  <c r="LR44" i="6" s="1"/>
  <c r="LU49" i="6"/>
  <c r="LU47" i="6"/>
  <c r="LU48" i="6"/>
  <c r="LT34" i="6"/>
  <c r="LT41" i="6"/>
  <c r="LT33" i="6"/>
  <c r="LT36" i="6" s="1"/>
  <c r="LT40" i="6"/>
  <c r="LS36" i="6"/>
  <c r="LV1" i="6"/>
  <c r="LU11" i="6"/>
  <c r="LU9" i="6"/>
  <c r="LU10" i="6"/>
  <c r="LU12" i="6"/>
  <c r="LU13" i="6"/>
  <c r="LU16" i="6"/>
  <c r="LU14" i="6"/>
  <c r="LU17" i="6"/>
  <c r="LU15" i="6"/>
  <c r="LU18" i="6"/>
  <c r="LU6" i="6"/>
  <c r="LU2" i="6"/>
  <c r="LV3" i="6"/>
  <c r="LS37" i="6" l="1"/>
  <c r="LS43" i="6" s="1"/>
  <c r="LS44" i="6" s="1"/>
  <c r="LT37" i="6"/>
  <c r="LT43" i="6" s="1"/>
  <c r="LT44" i="6" s="1"/>
  <c r="LV49" i="6"/>
  <c r="LV48" i="6"/>
  <c r="LV47" i="6"/>
  <c r="LV52" i="6" s="1"/>
  <c r="LU52" i="6"/>
  <c r="LU34" i="6"/>
  <c r="LU41" i="6"/>
  <c r="LU33" i="6"/>
  <c r="LU36" i="6" s="1"/>
  <c r="LU40" i="6"/>
  <c r="LW1" i="6"/>
  <c r="LV11" i="6"/>
  <c r="LV9" i="6"/>
  <c r="LV10" i="6"/>
  <c r="LV14" i="6"/>
  <c r="LV12" i="6"/>
  <c r="LV13" i="6"/>
  <c r="LV16" i="6"/>
  <c r="LV17" i="6"/>
  <c r="LV15" i="6"/>
  <c r="LV18" i="6"/>
  <c r="LV6" i="6"/>
  <c r="LV2" i="6"/>
  <c r="LW3" i="6"/>
  <c r="LU37" i="6" l="1"/>
  <c r="LU43" i="6" s="1"/>
  <c r="LU44" i="6" s="1"/>
  <c r="LW49" i="6"/>
  <c r="LW47" i="6"/>
  <c r="LW48" i="6"/>
  <c r="LV34" i="6"/>
  <c r="LV41" i="6"/>
  <c r="LV33" i="6"/>
  <c r="LV36" i="6" s="1"/>
  <c r="LV40" i="6"/>
  <c r="LX1" i="6"/>
  <c r="LW11" i="6"/>
  <c r="LW9" i="6"/>
  <c r="LW10" i="6"/>
  <c r="LW12" i="6"/>
  <c r="LW16" i="6"/>
  <c r="LW14" i="6"/>
  <c r="LW17" i="6"/>
  <c r="LW13" i="6"/>
  <c r="LW15" i="6"/>
  <c r="LW18" i="6"/>
  <c r="LW6" i="6"/>
  <c r="LW2" i="6"/>
  <c r="LX3" i="6"/>
  <c r="LV37" i="6" l="1"/>
  <c r="LV43" i="6" s="1"/>
  <c r="LV44" i="6" s="1"/>
  <c r="LX49" i="6"/>
  <c r="LX48" i="6"/>
  <c r="LX47" i="6"/>
  <c r="LX52" i="6" s="1"/>
  <c r="LW52" i="6"/>
  <c r="LW34" i="6"/>
  <c r="LW41" i="6"/>
  <c r="LW33" i="6"/>
  <c r="LW36" i="6" s="1"/>
  <c r="LW40" i="6"/>
  <c r="LY1" i="6"/>
  <c r="LX11" i="6"/>
  <c r="LX9" i="6"/>
  <c r="LX10" i="6"/>
  <c r="LX14" i="6"/>
  <c r="LX12" i="6"/>
  <c r="LX16" i="6"/>
  <c r="LX17" i="6"/>
  <c r="LX13" i="6"/>
  <c r="LX15" i="6"/>
  <c r="LX18" i="6"/>
  <c r="LX6" i="6"/>
  <c r="LX2" i="6"/>
  <c r="LY3" i="6"/>
  <c r="LW37" i="6" l="1"/>
  <c r="LW43" i="6" s="1"/>
  <c r="LW44" i="6" s="1"/>
  <c r="LY49" i="6"/>
  <c r="LY48" i="6"/>
  <c r="LY47" i="6"/>
  <c r="LY52" i="6" s="1"/>
  <c r="LX34" i="6"/>
  <c r="LX41" i="6"/>
  <c r="LX40" i="6"/>
  <c r="LX33" i="6"/>
  <c r="LX36" i="6" s="1"/>
  <c r="LZ1" i="6"/>
  <c r="LY11" i="6"/>
  <c r="LY9" i="6"/>
  <c r="LY13" i="6"/>
  <c r="LY10" i="6"/>
  <c r="LY14" i="6"/>
  <c r="LY12" i="6"/>
  <c r="LY16" i="6"/>
  <c r="LY17" i="6"/>
  <c r="LY15" i="6"/>
  <c r="LY18" i="6"/>
  <c r="LY6" i="6"/>
  <c r="LY2" i="6"/>
  <c r="LZ3" i="6"/>
  <c r="LX37" i="6" l="1"/>
  <c r="LX43" i="6" s="1"/>
  <c r="LX44" i="6" s="1"/>
  <c r="LZ49" i="6"/>
  <c r="LZ48" i="6"/>
  <c r="LZ47" i="6"/>
  <c r="LZ52" i="6" s="1"/>
  <c r="AC23" i="11" s="1" a="1"/>
  <c r="AC23" i="11" s="1"/>
  <c r="AC24" i="11" s="1"/>
  <c r="AC33" i="11" s="1"/>
  <c r="AC34" i="11" s="1"/>
  <c r="LY40" i="6"/>
  <c r="LY33" i="6"/>
  <c r="LY34" i="6"/>
  <c r="LY41" i="6"/>
  <c r="MA1" i="6"/>
  <c r="LZ10" i="6"/>
  <c r="LZ11" i="6"/>
  <c r="LZ9" i="6"/>
  <c r="LZ13" i="6"/>
  <c r="LZ12" i="6"/>
  <c r="LZ16" i="6"/>
  <c r="LZ14" i="6"/>
  <c r="LZ17" i="6"/>
  <c r="LZ15" i="6"/>
  <c r="LZ18" i="6"/>
  <c r="LZ6" i="6"/>
  <c r="LZ2" i="6"/>
  <c r="MA3" i="6"/>
  <c r="MA49" i="6" l="1"/>
  <c r="MA48" i="6"/>
  <c r="MA47" i="6"/>
  <c r="MA52" i="6" s="1"/>
  <c r="LZ34" i="6"/>
  <c r="LZ41" i="6"/>
  <c r="LY36" i="6"/>
  <c r="LZ40" i="6"/>
  <c r="LZ33" i="6"/>
  <c r="LZ36" i="6" s="1"/>
  <c r="MB1" i="6"/>
  <c r="MA10" i="6"/>
  <c r="MA11" i="6"/>
  <c r="MA9" i="6"/>
  <c r="MA13" i="6"/>
  <c r="MA12" i="6"/>
  <c r="MA15" i="6"/>
  <c r="MA16" i="6"/>
  <c r="MA14" i="6"/>
  <c r="MA17" i="6"/>
  <c r="MA18" i="6"/>
  <c r="MA6" i="6"/>
  <c r="MA2" i="6"/>
  <c r="MB3" i="6"/>
  <c r="LZ37" i="6" l="1"/>
  <c r="LZ43" i="6" s="1"/>
  <c r="LZ44" i="6" s="1"/>
  <c r="LY37" i="6"/>
  <c r="LY43" i="6" s="1"/>
  <c r="LY44" i="6" s="1"/>
  <c r="MB49" i="6"/>
  <c r="MB48" i="6"/>
  <c r="MB47" i="6"/>
  <c r="MB52" i="6" s="1"/>
  <c r="MA33" i="6"/>
  <c r="MA40" i="6"/>
  <c r="MA34" i="6"/>
  <c r="MA41" i="6"/>
  <c r="MC1" i="6"/>
  <c r="MB10" i="6"/>
  <c r="MB11" i="6"/>
  <c r="MB9" i="6"/>
  <c r="MB13" i="6"/>
  <c r="MB14" i="6"/>
  <c r="MB12" i="6"/>
  <c r="MB15" i="6"/>
  <c r="MB16" i="6"/>
  <c r="MB17" i="6"/>
  <c r="MB18" i="6"/>
  <c r="MB6" i="6"/>
  <c r="MC3" i="6"/>
  <c r="MB2" i="6"/>
  <c r="MC49" i="6" l="1"/>
  <c r="MC48" i="6"/>
  <c r="MC47" i="6"/>
  <c r="MC52" i="6" s="1"/>
  <c r="MB34" i="6"/>
  <c r="MB41" i="6"/>
  <c r="MB33" i="6"/>
  <c r="MB36" i="6" s="1"/>
  <c r="MB40" i="6"/>
  <c r="MA36" i="6"/>
  <c r="AA33" i="11"/>
  <c r="AA34" i="11" s="1"/>
  <c r="MD1" i="6"/>
  <c r="MC10" i="6"/>
  <c r="MC11" i="6"/>
  <c r="MC9" i="6"/>
  <c r="MC13" i="6"/>
  <c r="MC12" i="6"/>
  <c r="MC17" i="6"/>
  <c r="MC15" i="6"/>
  <c r="MC16" i="6"/>
  <c r="MC14" i="6"/>
  <c r="MC18" i="6"/>
  <c r="MC6" i="6"/>
  <c r="MD3" i="6"/>
  <c r="MC2" i="6"/>
  <c r="MA37" i="6" l="1"/>
  <c r="MA43" i="6" s="1"/>
  <c r="MA44" i="6" s="1"/>
  <c r="MB37" i="6"/>
  <c r="MB43" i="6" s="1"/>
  <c r="MB44" i="6" s="1"/>
  <c r="MD48" i="6"/>
  <c r="MD49" i="6"/>
  <c r="MD47" i="6"/>
  <c r="MD52" i="6" s="1"/>
  <c r="MC34" i="6"/>
  <c r="MC41" i="6"/>
  <c r="MC33" i="6"/>
  <c r="MC36" i="6" s="1"/>
  <c r="MC40" i="6"/>
  <c r="ME1" i="6"/>
  <c r="MD10" i="6"/>
  <c r="MD11" i="6"/>
  <c r="MD13" i="6"/>
  <c r="MD12" i="6"/>
  <c r="MD17" i="6"/>
  <c r="MD15" i="6"/>
  <c r="MD9" i="6"/>
  <c r="MD16" i="6"/>
  <c r="MD14" i="6"/>
  <c r="MD18" i="6"/>
  <c r="MD6" i="6"/>
  <c r="ME3" i="6"/>
  <c r="MD2" i="6"/>
  <c r="MC37" i="6" l="1"/>
  <c r="MC43" i="6" s="1"/>
  <c r="MC44" i="6" s="1"/>
  <c r="ME48" i="6"/>
  <c r="ME49" i="6"/>
  <c r="ME47" i="6"/>
  <c r="ME52" i="6" s="1"/>
  <c r="MD33" i="6"/>
  <c r="MD40" i="6"/>
  <c r="MD34" i="6"/>
  <c r="MD41" i="6"/>
  <c r="MF1" i="6"/>
  <c r="ME10" i="6"/>
  <c r="ME11" i="6"/>
  <c r="ME9" i="6"/>
  <c r="ME13" i="6"/>
  <c r="ME12" i="6"/>
  <c r="ME17" i="6"/>
  <c r="ME15" i="6"/>
  <c r="ME16" i="6"/>
  <c r="ME14" i="6"/>
  <c r="ME18" i="6"/>
  <c r="ME6" i="6"/>
  <c r="ME2" i="6"/>
  <c r="MF3" i="6"/>
  <c r="MF48" i="6" l="1"/>
  <c r="MF49" i="6"/>
  <c r="MF47" i="6"/>
  <c r="MF52" i="6" s="1"/>
  <c r="ME34" i="6"/>
  <c r="ME41" i="6"/>
  <c r="ME33" i="6"/>
  <c r="ME36" i="6" s="1"/>
  <c r="ME40" i="6"/>
  <c r="MD36" i="6"/>
  <c r="MG1" i="6"/>
  <c r="MF10" i="6"/>
  <c r="MF12" i="6"/>
  <c r="MF9" i="6"/>
  <c r="MF11" i="6"/>
  <c r="MF13" i="6"/>
  <c r="MF15" i="6"/>
  <c r="MF16" i="6"/>
  <c r="MF14" i="6"/>
  <c r="MF18" i="6"/>
  <c r="MF17" i="6"/>
  <c r="MF6" i="6"/>
  <c r="MG3" i="6"/>
  <c r="MF2" i="6"/>
  <c r="MD37" i="6" l="1"/>
  <c r="MD43" i="6" s="1"/>
  <c r="MD44" i="6" s="1"/>
  <c r="ME37" i="6"/>
  <c r="ME43" i="6" s="1"/>
  <c r="ME44" i="6" s="1"/>
  <c r="MG48" i="6"/>
  <c r="MG49" i="6"/>
  <c r="MG47" i="6"/>
  <c r="MG52" i="6" s="1"/>
  <c r="MF34" i="6"/>
  <c r="MF41" i="6"/>
  <c r="MF33" i="6"/>
  <c r="MF36" i="6" s="1"/>
  <c r="MF40" i="6"/>
  <c r="MH1" i="6"/>
  <c r="MG9" i="6"/>
  <c r="MG10" i="6"/>
  <c r="MG12" i="6"/>
  <c r="MG11" i="6"/>
  <c r="MG13" i="6"/>
  <c r="MG17" i="6"/>
  <c r="MG15" i="6"/>
  <c r="MG16" i="6"/>
  <c r="MG18" i="6"/>
  <c r="MG14" i="6"/>
  <c r="MG6" i="6"/>
  <c r="MG2" i="6"/>
  <c r="MH3" i="6"/>
  <c r="MF37" i="6" l="1"/>
  <c r="MF43" i="6" s="1"/>
  <c r="MF44" i="6" s="1"/>
  <c r="MH48" i="6"/>
  <c r="MH49" i="6"/>
  <c r="MH47" i="6"/>
  <c r="MH52" i="6" s="1"/>
  <c r="MG41" i="6"/>
  <c r="MG34" i="6"/>
  <c r="MG33" i="6"/>
  <c r="MG40" i="6"/>
  <c r="MI1" i="6"/>
  <c r="MH9" i="6"/>
  <c r="MH10" i="6"/>
  <c r="MH14" i="6"/>
  <c r="MH12" i="6"/>
  <c r="MH11" i="6"/>
  <c r="MH13" i="6"/>
  <c r="MH17" i="6"/>
  <c r="MH15" i="6"/>
  <c r="MH18" i="6"/>
  <c r="MH16" i="6"/>
  <c r="MH6" i="6"/>
  <c r="MH2" i="6"/>
  <c r="MI3" i="6"/>
  <c r="MG36" i="6" l="1"/>
  <c r="MI48" i="6"/>
  <c r="MI49" i="6"/>
  <c r="MI47" i="6"/>
  <c r="MI52" i="6" s="1"/>
  <c r="MH41" i="6"/>
  <c r="MH34" i="6"/>
  <c r="MH33" i="6"/>
  <c r="MH36" i="6" s="1"/>
  <c r="MH40" i="6"/>
  <c r="MJ1" i="6"/>
  <c r="MI11" i="6"/>
  <c r="MI9" i="6"/>
  <c r="MI10" i="6"/>
  <c r="MI14" i="6"/>
  <c r="MI12" i="6"/>
  <c r="MI13" i="6"/>
  <c r="MI15" i="6"/>
  <c r="MI18" i="6"/>
  <c r="MI16" i="6"/>
  <c r="MI17" i="6"/>
  <c r="MI6" i="6"/>
  <c r="MI2" i="6"/>
  <c r="MJ3" i="6"/>
  <c r="MH37" i="6" l="1"/>
  <c r="MH43" i="6" s="1"/>
  <c r="MH44" i="6" s="1"/>
  <c r="MG37" i="6"/>
  <c r="MG43" i="6" s="1"/>
  <c r="MG44" i="6" s="1"/>
  <c r="MJ48" i="6"/>
  <c r="MJ49" i="6"/>
  <c r="MJ47" i="6"/>
  <c r="MJ52" i="6" s="1"/>
  <c r="MI34" i="6"/>
  <c r="MI41" i="6"/>
  <c r="MI33" i="6"/>
  <c r="MI36" i="6" s="1"/>
  <c r="MI40" i="6"/>
  <c r="MK1" i="6"/>
  <c r="MJ11" i="6"/>
  <c r="MJ9" i="6"/>
  <c r="MJ10" i="6"/>
  <c r="MJ12" i="6"/>
  <c r="MJ13" i="6"/>
  <c r="MJ16" i="6"/>
  <c r="MJ17" i="6"/>
  <c r="MJ15" i="6"/>
  <c r="MJ18" i="6"/>
  <c r="MJ14" i="6"/>
  <c r="MJ6" i="6"/>
  <c r="MJ2" i="6"/>
  <c r="MK3" i="6"/>
  <c r="MI37" i="6" l="1"/>
  <c r="MI43" i="6" s="1"/>
  <c r="MI44" i="6" s="1"/>
  <c r="MK49" i="6"/>
  <c r="MK47" i="6"/>
  <c r="MK48" i="6"/>
  <c r="MJ33" i="6"/>
  <c r="MJ40" i="6"/>
  <c r="MJ34" i="6"/>
  <c r="MJ41" i="6"/>
  <c r="ML1" i="6"/>
  <c r="MK11" i="6"/>
  <c r="MK9" i="6"/>
  <c r="MK10" i="6"/>
  <c r="MK12" i="6"/>
  <c r="MK13" i="6"/>
  <c r="MK14" i="6"/>
  <c r="MK16" i="6"/>
  <c r="MK17" i="6"/>
  <c r="MK15" i="6"/>
  <c r="MK18" i="6"/>
  <c r="MK6" i="6"/>
  <c r="MK2" i="6"/>
  <c r="ML3" i="6"/>
  <c r="ML49" i="6" l="1"/>
  <c r="ML48" i="6"/>
  <c r="ML47" i="6"/>
  <c r="ML52" i="6" s="1"/>
  <c r="AD23" i="11" s="1" a="1"/>
  <c r="AD23" i="11" s="1"/>
  <c r="AD24" i="11" s="1"/>
  <c r="AD33" i="11" s="1"/>
  <c r="AD34" i="11" s="1"/>
  <c r="MK52" i="6"/>
  <c r="MK34" i="6"/>
  <c r="MK41" i="6"/>
  <c r="MK33" i="6"/>
  <c r="MK36" i="6" s="1"/>
  <c r="MK40" i="6"/>
  <c r="MJ36" i="6"/>
  <c r="MM1" i="6"/>
  <c r="ML11" i="6"/>
  <c r="ML9" i="6"/>
  <c r="ML10" i="6"/>
  <c r="ML12" i="6"/>
  <c r="ML13" i="6"/>
  <c r="ML14" i="6"/>
  <c r="ML16" i="6"/>
  <c r="ML17" i="6"/>
  <c r="ML15" i="6"/>
  <c r="ML18" i="6"/>
  <c r="ML6" i="6"/>
  <c r="MM3" i="6"/>
  <c r="ML2" i="6"/>
  <c r="MJ37" i="6" l="1"/>
  <c r="MJ43" i="6" s="1"/>
  <c r="MJ44" i="6" s="1"/>
  <c r="MK37" i="6"/>
  <c r="MK43" i="6" s="1"/>
  <c r="MK44" i="6" s="1"/>
  <c r="MM49" i="6"/>
  <c r="MM48" i="6"/>
  <c r="MM47" i="6"/>
  <c r="MM52" i="6" s="1"/>
  <c r="ML33" i="6"/>
  <c r="ML40" i="6"/>
  <c r="ML34" i="6"/>
  <c r="ML41" i="6"/>
  <c r="MN1" i="6"/>
  <c r="MM11" i="6"/>
  <c r="MM9" i="6"/>
  <c r="MM10" i="6"/>
  <c r="MM12" i="6"/>
  <c r="MM14" i="6"/>
  <c r="MM16" i="6"/>
  <c r="MM17" i="6"/>
  <c r="MM15" i="6"/>
  <c r="MM18" i="6"/>
  <c r="MM13" i="6"/>
  <c r="MM6" i="6"/>
  <c r="MM2" i="6"/>
  <c r="MN3" i="6"/>
  <c r="MN49" i="6" l="1"/>
  <c r="MN48" i="6"/>
  <c r="MN47" i="6"/>
  <c r="MN52" i="6" s="1"/>
  <c r="MM33" i="6"/>
  <c r="MM40" i="6"/>
  <c r="MM34" i="6"/>
  <c r="MM41" i="6"/>
  <c r="ML36" i="6"/>
  <c r="MO1" i="6"/>
  <c r="MN11" i="6"/>
  <c r="MN9" i="6"/>
  <c r="MN10" i="6"/>
  <c r="MN14" i="6"/>
  <c r="MN12" i="6"/>
  <c r="MN16" i="6"/>
  <c r="MN17" i="6"/>
  <c r="MN15" i="6"/>
  <c r="MN18" i="6"/>
  <c r="MN13" i="6"/>
  <c r="MN6" i="6"/>
  <c r="MN2" i="6"/>
  <c r="MO3" i="6"/>
  <c r="ML37" i="6" l="1"/>
  <c r="ML43" i="6" s="1"/>
  <c r="ML44" i="6" s="1"/>
  <c r="MO49" i="6"/>
  <c r="MO48" i="6"/>
  <c r="MO47" i="6"/>
  <c r="MO52" i="6" s="1"/>
  <c r="MN40" i="6"/>
  <c r="MN33" i="6"/>
  <c r="MN34" i="6"/>
  <c r="MN41" i="6"/>
  <c r="MM36" i="6"/>
  <c r="MP1" i="6"/>
  <c r="MO11" i="6"/>
  <c r="MO9" i="6"/>
  <c r="MO13" i="6"/>
  <c r="MO10" i="6"/>
  <c r="MO14" i="6"/>
  <c r="MO12" i="6"/>
  <c r="MO16" i="6"/>
  <c r="MO17" i="6"/>
  <c r="MO15" i="6"/>
  <c r="MO18" i="6"/>
  <c r="MO6" i="6"/>
  <c r="MO2" i="6"/>
  <c r="MP3" i="6"/>
  <c r="MM37" i="6" l="1"/>
  <c r="MM43" i="6" s="1"/>
  <c r="MM44" i="6" s="1"/>
  <c r="MP49" i="6"/>
  <c r="MP48" i="6"/>
  <c r="MP47" i="6"/>
  <c r="MP52" i="6" s="1"/>
  <c r="MO34" i="6"/>
  <c r="MO41" i="6"/>
  <c r="MN36" i="6"/>
  <c r="MO40" i="6"/>
  <c r="MO33" i="6"/>
  <c r="MO36" i="6" s="1"/>
  <c r="AB33" i="11"/>
  <c r="AB34" i="11" s="1"/>
  <c r="MQ1" i="6"/>
  <c r="MP10" i="6"/>
  <c r="MP11" i="6"/>
  <c r="MP9" i="6"/>
  <c r="MP13" i="6"/>
  <c r="MP12" i="6"/>
  <c r="MP14" i="6"/>
  <c r="MP16" i="6"/>
  <c r="MP17" i="6"/>
  <c r="MP15" i="6"/>
  <c r="MP18" i="6"/>
  <c r="MP6" i="6"/>
  <c r="MP2" i="6"/>
  <c r="MQ3" i="6"/>
  <c r="MO37" i="6" l="1"/>
  <c r="MO43" i="6" s="1"/>
  <c r="MO44" i="6" s="1"/>
  <c r="MN37" i="6"/>
  <c r="MN43" i="6" s="1"/>
  <c r="MN44" i="6" s="1"/>
  <c r="MQ49" i="6"/>
  <c r="MQ48" i="6"/>
  <c r="MQ47" i="6"/>
  <c r="MQ52" i="6" s="1"/>
  <c r="MP34" i="6"/>
  <c r="MP41" i="6"/>
  <c r="MP33" i="6"/>
  <c r="MP40" i="6"/>
  <c r="MR1" i="6"/>
  <c r="MQ10" i="6"/>
  <c r="MQ11" i="6"/>
  <c r="MQ9" i="6"/>
  <c r="MQ13" i="6"/>
  <c r="MQ12" i="6"/>
  <c r="MQ15" i="6"/>
  <c r="MQ14" i="6"/>
  <c r="MQ16" i="6"/>
  <c r="MQ18" i="6"/>
  <c r="MQ17" i="6"/>
  <c r="MQ6" i="6"/>
  <c r="MQ2" i="6"/>
  <c r="MR3" i="6"/>
  <c r="MP36" i="6" l="1"/>
  <c r="MR49" i="6"/>
  <c r="MR48" i="6"/>
  <c r="MR47" i="6"/>
  <c r="MR52" i="6" s="1"/>
  <c r="MQ34" i="6"/>
  <c r="MQ41" i="6"/>
  <c r="MQ33" i="6"/>
  <c r="MQ36" i="6" s="1"/>
  <c r="MQ40" i="6"/>
  <c r="MS1" i="6"/>
  <c r="MR10" i="6"/>
  <c r="MR11" i="6"/>
  <c r="MR9" i="6"/>
  <c r="MR13" i="6"/>
  <c r="MR14" i="6"/>
  <c r="MR12" i="6"/>
  <c r="MR15" i="6"/>
  <c r="MR16" i="6"/>
  <c r="MR18" i="6"/>
  <c r="MR17" i="6"/>
  <c r="MR6" i="6"/>
  <c r="MR2" i="6"/>
  <c r="MS3" i="6"/>
  <c r="MQ37" i="6" l="1"/>
  <c r="MQ43" i="6" s="1"/>
  <c r="MQ44" i="6" s="1"/>
  <c r="MP37" i="6"/>
  <c r="MP43" i="6" s="1"/>
  <c r="MP44" i="6" s="1"/>
  <c r="MS49" i="6"/>
  <c r="MS48" i="6"/>
  <c r="MS47" i="6"/>
  <c r="MS52" i="6" s="1"/>
  <c r="MR33" i="6"/>
  <c r="MR40" i="6"/>
  <c r="MR34" i="6"/>
  <c r="MR41" i="6"/>
  <c r="MT1" i="6"/>
  <c r="MS10" i="6"/>
  <c r="MS11" i="6"/>
  <c r="MS9" i="6"/>
  <c r="MS13" i="6"/>
  <c r="MS12" i="6"/>
  <c r="MS17" i="6"/>
  <c r="MS15" i="6"/>
  <c r="MS14" i="6"/>
  <c r="MS16" i="6"/>
  <c r="MS18" i="6"/>
  <c r="MS6" i="6"/>
  <c r="MT3" i="6"/>
  <c r="MS2" i="6"/>
  <c r="MT48" i="6" l="1"/>
  <c r="MT47" i="6"/>
  <c r="MT49" i="6"/>
  <c r="MS34" i="6"/>
  <c r="MS41" i="6"/>
  <c r="MS33" i="6"/>
  <c r="MS36" i="6" s="1"/>
  <c r="MS40" i="6"/>
  <c r="MR36" i="6"/>
  <c r="MU1" i="6"/>
  <c r="MT10" i="6"/>
  <c r="MT11" i="6"/>
  <c r="MT9" i="6"/>
  <c r="MT13" i="6"/>
  <c r="MT17" i="6"/>
  <c r="MT12" i="6"/>
  <c r="MT15" i="6"/>
  <c r="MT14" i="6"/>
  <c r="MT16" i="6"/>
  <c r="MT18" i="6"/>
  <c r="MT6" i="6"/>
  <c r="MU3" i="6"/>
  <c r="MT2" i="6"/>
  <c r="MR37" i="6" l="1"/>
  <c r="MR43" i="6" s="1"/>
  <c r="MR44" i="6" s="1"/>
  <c r="MS37" i="6"/>
  <c r="MS43" i="6" s="1"/>
  <c r="MS44" i="6" s="1"/>
  <c r="MT52" i="6"/>
  <c r="MU48" i="6"/>
  <c r="MU49" i="6"/>
  <c r="MU47" i="6"/>
  <c r="MU52" i="6" s="1"/>
  <c r="MT34" i="6"/>
  <c r="MT41" i="6"/>
  <c r="MT33" i="6"/>
  <c r="MT36" i="6" s="1"/>
  <c r="MT40" i="6"/>
  <c r="MV1" i="6"/>
  <c r="MU10" i="6"/>
  <c r="MU11" i="6"/>
  <c r="MU9" i="6"/>
  <c r="MU13" i="6"/>
  <c r="MU17" i="6"/>
  <c r="MU12" i="6"/>
  <c r="MU15" i="6"/>
  <c r="MU14" i="6"/>
  <c r="MU16" i="6"/>
  <c r="MU18" i="6"/>
  <c r="MU6" i="6"/>
  <c r="MU2" i="6"/>
  <c r="MV3" i="6"/>
  <c r="MT37" i="6" l="1"/>
  <c r="MT43" i="6" s="1"/>
  <c r="MT44" i="6" s="1"/>
  <c r="MV48" i="6"/>
  <c r="MV49" i="6"/>
  <c r="MV47" i="6"/>
  <c r="MV52" i="6" s="1"/>
  <c r="MU34" i="6"/>
  <c r="MU41" i="6"/>
  <c r="MU33" i="6"/>
  <c r="MU36" i="6" s="1"/>
  <c r="MU40" i="6"/>
  <c r="MW1" i="6"/>
  <c r="MV10" i="6"/>
  <c r="MV12" i="6"/>
  <c r="MV9" i="6"/>
  <c r="MV13" i="6"/>
  <c r="MV11" i="6"/>
  <c r="MV15" i="6"/>
  <c r="MV14" i="6"/>
  <c r="MV16" i="6"/>
  <c r="MV18" i="6"/>
  <c r="MV17" i="6"/>
  <c r="MV6" i="6"/>
  <c r="MW3" i="6"/>
  <c r="MV2" i="6"/>
  <c r="MU37" i="6" l="1"/>
  <c r="MU43" i="6" s="1"/>
  <c r="MU44" i="6" s="1"/>
  <c r="MW48" i="6"/>
  <c r="MW49" i="6"/>
  <c r="MW47" i="6"/>
  <c r="MW52" i="6" s="1"/>
  <c r="MV34" i="6"/>
  <c r="MV41" i="6"/>
  <c r="MV33" i="6"/>
  <c r="MV36" i="6" s="1"/>
  <c r="MV40" i="6"/>
  <c r="MX1" i="6"/>
  <c r="MW9" i="6"/>
  <c r="MW10" i="6"/>
  <c r="MW12" i="6"/>
  <c r="MW13" i="6"/>
  <c r="MW11" i="6"/>
  <c r="MW17" i="6"/>
  <c r="MW15" i="6"/>
  <c r="MW14" i="6"/>
  <c r="MW16" i="6"/>
  <c r="MW18" i="6"/>
  <c r="MW6" i="6"/>
  <c r="MW2" i="6"/>
  <c r="MX3" i="6"/>
  <c r="MV37" i="6" l="1"/>
  <c r="MV43" i="6" s="1"/>
  <c r="MV44" i="6" s="1"/>
  <c r="MX48" i="6"/>
  <c r="MX49" i="6"/>
  <c r="MX47" i="6"/>
  <c r="MX52" i="6" s="1"/>
  <c r="AE23" i="11" s="1" a="1"/>
  <c r="AE23" i="11" s="1"/>
  <c r="AE24" i="11" s="1"/>
  <c r="AE33" i="11" s="1"/>
  <c r="AE34" i="11" s="1"/>
  <c r="MW41" i="6"/>
  <c r="MW34" i="6"/>
  <c r="MW33" i="6"/>
  <c r="MW40" i="6"/>
  <c r="MX9" i="6"/>
  <c r="MX10" i="6"/>
  <c r="MX14" i="6"/>
  <c r="MX12" i="6"/>
  <c r="MX13" i="6"/>
  <c r="MX11" i="6"/>
  <c r="MX17" i="6"/>
  <c r="MX15" i="6"/>
  <c r="MX16" i="6"/>
  <c r="MX18" i="6"/>
  <c r="MX6" i="6"/>
  <c r="MX2" i="6"/>
  <c r="MW36" i="6" l="1"/>
  <c r="MX41" i="6"/>
  <c r="MX34" i="6"/>
  <c r="MX33" i="6"/>
  <c r="MX40" i="6"/>
  <c r="H96" i="9"/>
  <c r="F96" i="9" s="1"/>
  <c r="H105" i="9"/>
  <c r="MW37" i="6" l="1"/>
  <c r="MW43" i="6" s="1"/>
  <c r="MW44" i="6" s="1"/>
  <c r="MX36" i="6"/>
  <c r="H97" i="9"/>
  <c r="H99" i="9" s="1"/>
  <c r="E99" i="9" s="1"/>
  <c r="K109" i="9"/>
  <c r="MX37" i="6" l="1"/>
  <c r="MX43" i="6" s="1"/>
  <c r="MX44" i="6" s="1"/>
  <c r="AE26" i="11" s="1"/>
  <c r="C18" i="4"/>
  <c r="C19" i="4" s="1"/>
  <c r="C20" i="4" s="1"/>
  <c r="C24" i="4" s="1"/>
  <c r="B26" i="11"/>
  <c r="B27" i="11" s="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B24" i="11"/>
  <c r="H98" i="9"/>
  <c r="E98" i="9" s="1"/>
  <c r="F97" i="9"/>
  <c r="C22" i="4" l="1"/>
  <c r="C27" i="11"/>
  <c r="C31" i="11" s="1"/>
  <c r="B31" i="11"/>
  <c r="B33" i="11" s="1"/>
  <c r="B34" i="11" s="1"/>
  <c r="D27" i="11" l="1"/>
  <c r="E27" i="11" l="1"/>
  <c r="D31" i="11"/>
  <c r="F27" i="11" l="1"/>
  <c r="E31" i="11"/>
  <c r="G27" i="11" l="1"/>
  <c r="F31" i="11"/>
  <c r="H27" i="11" l="1"/>
  <c r="G31" i="11"/>
  <c r="I27" i="11" l="1"/>
  <c r="H31" i="11"/>
  <c r="J27" i="11" l="1"/>
  <c r="I31" i="11"/>
  <c r="K27" i="11" l="1"/>
  <c r="J31" i="11"/>
  <c r="L27" i="11" l="1"/>
  <c r="K31" i="11"/>
  <c r="M27" i="11" l="1"/>
  <c r="L31" i="11"/>
  <c r="N27" i="11" l="1"/>
  <c r="M31" i="11"/>
  <c r="O27" i="11" l="1"/>
  <c r="N31" i="11"/>
  <c r="P27" i="11" l="1"/>
  <c r="O31" i="11"/>
  <c r="Q27" i="11" l="1"/>
  <c r="P31" i="11"/>
  <c r="R27" i="11" l="1"/>
  <c r="Q31" i="11"/>
  <c r="S27" i="11" l="1"/>
  <c r="R31" i="11"/>
  <c r="T27" i="11" l="1"/>
  <c r="S31" i="11"/>
  <c r="U27" i="11" l="1"/>
  <c r="T31" i="11"/>
  <c r="U31" i="11" l="1"/>
  <c r="V27" i="11"/>
  <c r="W27" i="11" l="1"/>
  <c r="V31" i="11"/>
  <c r="X27" i="11" l="1"/>
  <c r="W31" i="11"/>
  <c r="Y27" i="11" l="1"/>
  <c r="X31" i="11"/>
  <c r="Z27" i="11" l="1"/>
  <c r="Y31" i="11"/>
  <c r="AA27" i="11" l="1"/>
  <c r="Z31" i="11"/>
  <c r="AB27" i="11" l="1"/>
  <c r="AA31" i="11"/>
  <c r="AC27" i="11" l="1"/>
  <c r="AB31" i="11"/>
  <c r="AD27" i="11" l="1"/>
  <c r="AC31" i="11"/>
  <c r="AE27" i="11" l="1"/>
  <c r="AE31" i="11" s="1"/>
  <c r="AD31" i="11"/>
  <c r="W86" i="9" l="1"/>
  <c r="W89" i="9"/>
  <c r="W90" i="9"/>
  <c r="W93" i="9"/>
  <c r="K123" i="9" s="1"/>
  <c r="W99" i="9"/>
  <c r="K115" i="9"/>
  <c r="K116" i="9" s="1"/>
  <c r="K118" i="9" s="1"/>
  <c r="W104" i="9"/>
  <c r="W106" i="9"/>
  <c r="W92" i="9"/>
  <c r="W94" i="9" s="1"/>
  <c r="W49" i="9"/>
  <c r="W100" i="9"/>
  <c r="W105" i="9"/>
  <c r="W98" i="9"/>
  <c r="W85" i="9"/>
  <c r="K131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<sst xmlns="http://schemas.openxmlformats.org/spreadsheetml/2006/main" count="351" uniqueCount="275">
  <si>
    <t>Loan outstanding at beginning of period</t>
  </si>
  <si>
    <t>Installment at end of period</t>
  </si>
  <si>
    <t>Interest paid</t>
  </si>
  <si>
    <t>Capital repaid</t>
  </si>
  <si>
    <t>Effective Annual Interest Rate</t>
  </si>
  <si>
    <t>Loan outstanding at end of period</t>
  </si>
  <si>
    <t>Water</t>
  </si>
  <si>
    <t>Levies</t>
  </si>
  <si>
    <t>Property Value</t>
  </si>
  <si>
    <t>Gross Income</t>
  </si>
  <si>
    <t>Net Personal Income (Annual):</t>
  </si>
  <si>
    <t>*UIF / Unemployment Insurance Fund is levied at 1% of your gross income, at most R177.12</t>
  </si>
  <si>
    <t>UIF:</t>
  </si>
  <si>
    <t>PAYE:</t>
  </si>
  <si>
    <t>Personal Taxable Income (Annual):</t>
  </si>
  <si>
    <t xml:space="preserve"> of taxable income above </t>
  </si>
  <si>
    <t>+</t>
  </si>
  <si>
    <t>Applicable Tax Rate</t>
  </si>
  <si>
    <t>Personal Income Bracket</t>
  </si>
  <si>
    <t>SARS Personal Income Tax Table 2024/2025</t>
  </si>
  <si>
    <t>Property transfer cost</t>
  </si>
  <si>
    <t>Bond registration costs</t>
  </si>
  <si>
    <t>Total bond and transfer costs</t>
  </si>
  <si>
    <t>Deeds office levy(Non VATable)</t>
  </si>
  <si>
    <t>Transfer duty</t>
  </si>
  <si>
    <t>Postage, petties and other application fees</t>
  </si>
  <si>
    <t>Bank initiation fee</t>
  </si>
  <si>
    <t>*This is a once-off fee charged by the banks to open a loan account. This fee applies to natural persons.</t>
  </si>
  <si>
    <t>*This is a tax on the transfer of a property title. Transfer duty can be excluded from the calculation if not applicable, e.g. if the seller is a registered VAT Vendor.</t>
  </si>
  <si>
    <t>Yes</t>
  </si>
  <si>
    <t>No</t>
  </si>
  <si>
    <t>Seller is a registered VAT vendor?</t>
  </si>
  <si>
    <t>Date</t>
  </si>
  <si>
    <t>Year</t>
  </si>
  <si>
    <t>Monthly</t>
  </si>
  <si>
    <t>Base Rent</t>
  </si>
  <si>
    <t>Total Effective Operating Expenses</t>
  </si>
  <si>
    <t>Expense Load</t>
  </si>
  <si>
    <t>Net Operating Income</t>
  </si>
  <si>
    <t>Acquisition</t>
  </si>
  <si>
    <t>Construction Costs</t>
  </si>
  <si>
    <t>Unlevered Acquisition Costs</t>
  </si>
  <si>
    <t>Total Unlevered Costs</t>
  </si>
  <si>
    <t>Financing Costs</t>
  </si>
  <si>
    <t>Sale Proceeds</t>
  </si>
  <si>
    <t>Cost of Sale</t>
  </si>
  <si>
    <t>Net Sale Proceeds</t>
  </si>
  <si>
    <t>Total Unlevered CF</t>
  </si>
  <si>
    <t>Unlevered IRR</t>
  </si>
  <si>
    <t>Equity Draw</t>
  </si>
  <si>
    <t>Cumulative Draw</t>
  </si>
  <si>
    <t>Max Equity</t>
  </si>
  <si>
    <t>Refinance Costs</t>
  </si>
  <si>
    <t>Annualized Stabilized Cash-on-Cash</t>
  </si>
  <si>
    <t>Refi Equity Cash-Out</t>
  </si>
  <si>
    <t>IRR</t>
  </si>
  <si>
    <t>Annual Levered CFADS Rollup</t>
  </si>
  <si>
    <t>All calculations were undertaken under the assumption that the property is purchased in a personal capacity.</t>
  </si>
  <si>
    <t>Tax calculations assume that the natural person purchasing the property is younger than 65 years old - if not, then additional tax credits would apply.</t>
  </si>
  <si>
    <t>It is assumed that expenses increase on an annual basis</t>
  </si>
  <si>
    <t>It is assumed that capital gains occur on a monthly basis</t>
  </si>
  <si>
    <t>Transfer Costs Table</t>
  </si>
  <si>
    <t>Bond Costs Table</t>
  </si>
  <si>
    <t>Transfer Duty</t>
  </si>
  <si>
    <t>Transfer Fees</t>
  </si>
  <si>
    <t>D/Office Levy</t>
  </si>
  <si>
    <t>Other Costs</t>
  </si>
  <si>
    <t>VAT</t>
  </si>
  <si>
    <t>Total Cost</t>
  </si>
  <si>
    <t>Bond Fees</t>
  </si>
  <si>
    <t>Initiation Fee</t>
  </si>
  <si>
    <t>ADD: Inflation data table</t>
  </si>
  <si>
    <t>ADD: Registration cost discounts</t>
  </si>
  <si>
    <t>Bond and transfer costs does not make use of interpolation, but rather uses thetable as brackets</t>
  </si>
  <si>
    <t>Bond registration fee</t>
  </si>
  <si>
    <t>Property transfer fee</t>
  </si>
  <si>
    <t>Project Overview</t>
  </si>
  <si>
    <t>Project Assumptions</t>
  </si>
  <si>
    <t>Growth Assumptions</t>
  </si>
  <si>
    <t>Return Metrics</t>
  </si>
  <si>
    <t>Project Name</t>
  </si>
  <si>
    <t>Deal-Level Return</t>
  </si>
  <si>
    <t>Unlevered Profit</t>
  </si>
  <si>
    <t>Unlevered EM</t>
  </si>
  <si>
    <t>Stabilized Cash-on-Cash</t>
  </si>
  <si>
    <t>Equity Refi %</t>
  </si>
  <si>
    <t>Levered Profit</t>
  </si>
  <si>
    <t>Levered IRR</t>
  </si>
  <si>
    <t>Sources</t>
  </si>
  <si>
    <t>Renovation Assumptions</t>
  </si>
  <si>
    <t>Levered EM</t>
  </si>
  <si>
    <t>Source</t>
  </si>
  <si>
    <t>%</t>
  </si>
  <si>
    <t>per Unit</t>
  </si>
  <si>
    <t>$</t>
  </si>
  <si>
    <t>Construction Loan</t>
  </si>
  <si>
    <t>Purchase Price</t>
  </si>
  <si>
    <t>Cost</t>
  </si>
  <si>
    <t>Equity</t>
  </si>
  <si>
    <t>Projected Increase/Unit</t>
  </si>
  <si>
    <t>LP Return</t>
  </si>
  <si>
    <t>GP</t>
  </si>
  <si>
    <t>Market Assumptions</t>
  </si>
  <si>
    <t>LP Total Profit</t>
  </si>
  <si>
    <t xml:space="preserve">   LP</t>
  </si>
  <si>
    <t>Equity Broker Fee</t>
  </si>
  <si>
    <t>LP Levered IRR</t>
  </si>
  <si>
    <t>Constr Loan Origination Fee</t>
  </si>
  <si>
    <t>LP EM</t>
  </si>
  <si>
    <t>Loan Broker Fee</t>
  </si>
  <si>
    <t>Acqui Broker Fee</t>
  </si>
  <si>
    <t>Title Insurance</t>
  </si>
  <si>
    <t>GP Return</t>
  </si>
  <si>
    <t>GP Total Profit</t>
  </si>
  <si>
    <t>Total Sources</t>
  </si>
  <si>
    <t>GP Levered IRR</t>
  </si>
  <si>
    <t>Refinance Proceeds</t>
  </si>
  <si>
    <t>Closing Costs</t>
  </si>
  <si>
    <t>Constr Loan Outstanding Bal</t>
  </si>
  <si>
    <t>Perm Loan Amount</t>
  </si>
  <si>
    <t>Mortgage Recording Tax</t>
  </si>
  <si>
    <t>Origination Fee</t>
  </si>
  <si>
    <t>Int Reserve Remaining</t>
  </si>
  <si>
    <t>Total Refi Costs</t>
  </si>
  <si>
    <t>Perm Loan Origination Fee</t>
  </si>
  <si>
    <t>Refi Proceeds</t>
  </si>
  <si>
    <t>Exit Cap | Purchase Price Sensitivity</t>
  </si>
  <si>
    <t>Unit Reno Cost | Projected Increase Sensitivity</t>
  </si>
  <si>
    <t>Amortisation Schedule</t>
  </si>
  <si>
    <t>Property value</t>
  </si>
  <si>
    <t xml:space="preserve">Capital gain </t>
  </si>
  <si>
    <t>Cumulative capital gaain</t>
  </si>
  <si>
    <t>Bond and Transfer Costs</t>
  </si>
  <si>
    <t xml:space="preserve">Deposit </t>
  </si>
  <si>
    <t>Exit Costs</t>
  </si>
  <si>
    <t>Electrical COC</t>
  </si>
  <si>
    <t>Water Services Inspection</t>
  </si>
  <si>
    <t>Initial Monthly Rent</t>
  </si>
  <si>
    <t>Delinquint Debt Rate</t>
  </si>
  <si>
    <t>Roof Inspection</t>
  </si>
  <si>
    <t>Brokerage Sales Fee</t>
  </si>
  <si>
    <t>of property sale value</t>
  </si>
  <si>
    <t>Address</t>
  </si>
  <si>
    <t xml:space="preserve">Annual Rental Growth </t>
  </si>
  <si>
    <t xml:space="preserve">Annual Expense Growth </t>
  </si>
  <si>
    <t>Monthly Rental</t>
  </si>
  <si>
    <t>Annaul Asset Management Fees</t>
  </si>
  <si>
    <t>(Owner managed rental unit)</t>
  </si>
  <si>
    <t>Loan Value</t>
  </si>
  <si>
    <t>RENO/ MTM?</t>
  </si>
  <si>
    <t>Rental Mix</t>
  </si>
  <si>
    <t>Reno Case</t>
  </si>
  <si>
    <t>Type</t>
  </si>
  <si>
    <t>Units</t>
  </si>
  <si>
    <t>Description</t>
  </si>
  <si>
    <t>Size (SF)</t>
  </si>
  <si>
    <t>Monthly/SF</t>
  </si>
  <si>
    <t>Monthly Rent Current</t>
  </si>
  <si>
    <t>Monthly Rental MTM</t>
  </si>
  <si>
    <t>Monthly Rent</t>
  </si>
  <si>
    <t>Annual</t>
  </si>
  <si>
    <t>Unit</t>
  </si>
  <si>
    <t>Unit Area</t>
  </si>
  <si>
    <t>Budget / Area</t>
  </si>
  <si>
    <t>Total Budget / Unit</t>
  </si>
  <si>
    <t>Projected New Rent</t>
  </si>
  <si>
    <t>Rental Increase</t>
  </si>
  <si>
    <t>4 Bed</t>
  </si>
  <si>
    <t>1st Floor</t>
  </si>
  <si>
    <t>2nd Floor</t>
  </si>
  <si>
    <t>3rd Floor</t>
  </si>
  <si>
    <t xml:space="preserve">Total </t>
  </si>
  <si>
    <t>Pro Forma</t>
  </si>
  <si>
    <t>Assumption</t>
  </si>
  <si>
    <t>Monthly PF</t>
  </si>
  <si>
    <t>Ann. PF</t>
  </si>
  <si>
    <t>Potential Gross Rent</t>
  </si>
  <si>
    <t>- vacancy</t>
  </si>
  <si>
    <t>Other Income (Parking, Laundry, Pet etc.)</t>
  </si>
  <si>
    <t>Effective Gross Income</t>
  </si>
  <si>
    <t>Operating Expenses</t>
  </si>
  <si>
    <t>Heating</t>
  </si>
  <si>
    <t>Electric</t>
  </si>
  <si>
    <t>Garbage</t>
  </si>
  <si>
    <t>Taxes</t>
  </si>
  <si>
    <t>Insurance</t>
  </si>
  <si>
    <t>Contingency</t>
  </si>
  <si>
    <t>Total Expenses</t>
  </si>
  <si>
    <t>NOI</t>
  </si>
  <si>
    <t>Comparables</t>
  </si>
  <si>
    <t>Property Address</t>
  </si>
  <si>
    <t>Bldg Area</t>
  </si>
  <si>
    <t>Rent / Unit / Month</t>
  </si>
  <si>
    <t>Other Inc. / Month</t>
  </si>
  <si>
    <t>Controllable OpEx / Unit / Month</t>
  </si>
  <si>
    <t>Insurance (Ann.)</t>
  </si>
  <si>
    <t>RET (Ann.)</t>
  </si>
  <si>
    <t>Expenses</t>
  </si>
  <si>
    <t>Expense Ratio</t>
  </si>
  <si>
    <t>102 Eagle St</t>
  </si>
  <si>
    <t>160 Guemsey St</t>
  </si>
  <si>
    <t>171 Monitor St</t>
  </si>
  <si>
    <t>239 Monitor St</t>
  </si>
  <si>
    <t>195 Nassau Ave</t>
  </si>
  <si>
    <t>266 Nassau Ave</t>
  </si>
  <si>
    <t>290-292 Nassau Ave</t>
  </si>
  <si>
    <t>179 Norman Ave</t>
  </si>
  <si>
    <t>Weighted Average ( / Unit)</t>
  </si>
  <si>
    <t>Rental Comparables</t>
  </si>
  <si>
    <t>Sale Comparables</t>
  </si>
  <si>
    <t>Waterfalls Quarry</t>
  </si>
  <si>
    <t>Unit 17, Tyger Falls Boulevard</t>
  </si>
  <si>
    <t>Total Purchase Cost</t>
  </si>
  <si>
    <t>Bedroom</t>
  </si>
  <si>
    <t>Bathroom</t>
  </si>
  <si>
    <t>m²</t>
  </si>
  <si>
    <t>Water Included</t>
  </si>
  <si>
    <t>Electricity Included</t>
  </si>
  <si>
    <t>Rent</t>
  </si>
  <si>
    <t>Property #</t>
  </si>
  <si>
    <t>Comments</t>
  </si>
  <si>
    <t>Floor</t>
  </si>
  <si>
    <t>Annual Vacancy Rate</t>
  </si>
  <si>
    <t>Loan Details</t>
  </si>
  <si>
    <t>Purchase Details</t>
  </si>
  <si>
    <t>Property Details</t>
  </si>
  <si>
    <t>Bedrooms</t>
  </si>
  <si>
    <t>Bathrooms</t>
  </si>
  <si>
    <t>Floor #</t>
  </si>
  <si>
    <t>Loan Duration (Years)</t>
  </si>
  <si>
    <t>Property Acquisition Date</t>
  </si>
  <si>
    <t>First Installment Date</t>
  </si>
  <si>
    <t>Monthly Installments</t>
  </si>
  <si>
    <t>Number of Installments</t>
  </si>
  <si>
    <t>Garage</t>
  </si>
  <si>
    <t xml:space="preserve">Water facing </t>
  </si>
  <si>
    <t>Advertised Price</t>
  </si>
  <si>
    <t>Discount Negotiated</t>
  </si>
  <si>
    <t>Appraised Value</t>
  </si>
  <si>
    <t>Annual Property Capital Gain</t>
  </si>
  <si>
    <t>Capital Gain/Loss</t>
  </si>
  <si>
    <t>Monthly Gross Income</t>
  </si>
  <si>
    <t>Monthly Gross Expenses</t>
  </si>
  <si>
    <t>Vacancy Costs</t>
  </si>
  <si>
    <t>Refuse</t>
  </si>
  <si>
    <t>Sewerage</t>
  </si>
  <si>
    <t>Maintenance Contingencies</t>
  </si>
  <si>
    <t>Rates</t>
  </si>
  <si>
    <t>Monthly Expenses</t>
  </si>
  <si>
    <t>Gross Expenses</t>
  </si>
  <si>
    <t xml:space="preserve">Net Profit/Loss </t>
  </si>
  <si>
    <t>Net Income/Expense</t>
  </si>
  <si>
    <t>Mortgage Installment</t>
  </si>
  <si>
    <t>Equity Value</t>
  </si>
  <si>
    <t>Sales Costs</t>
  </si>
  <si>
    <t>Assumptions:</t>
  </si>
  <si>
    <t>ADD:</t>
  </si>
  <si>
    <t>Potential Sales Costs</t>
  </si>
  <si>
    <t>Total Potential Sales Costs</t>
  </si>
  <si>
    <t>Brokerage sales fee was not inflation adjusted, as it is % based, and the base which the % is based on is grown with inflation</t>
  </si>
  <si>
    <t>Unrealised Capital Gain</t>
  </si>
  <si>
    <t>Initial Investment</t>
  </si>
  <si>
    <t>Annualised ROE</t>
  </si>
  <si>
    <t>Total ROE</t>
  </si>
  <si>
    <t>Rental Income</t>
  </si>
  <si>
    <t>Total Annual Income</t>
  </si>
  <si>
    <t>Rental Loss Year 1</t>
  </si>
  <si>
    <t>Personal Taxable Income Including Rental Profit/Loss (Annual):</t>
  </si>
  <si>
    <t>Tax Rebate</t>
  </si>
  <si>
    <t>Tax Payable/Rebate</t>
  </si>
  <si>
    <t>Mortgage Interest</t>
  </si>
  <si>
    <t>Taxable Income</t>
  </si>
  <si>
    <t>Capital Gains Tax</t>
  </si>
  <si>
    <t>Cumulative Rental Income</t>
  </si>
  <si>
    <t>Cumulative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</si>
</sst>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R&quot;* #,##0.00_-;\-&quot;R&quot;* #,##0.00_-;_-&quot;R&quot;* &quot;-&quot;??_-;_-@_-"/>
    <numFmt numFmtId="164" formatCode="0.0000%"/>
    <numFmt numFmtId="165" formatCode="&quot;$&quot;#,##0"/>
    <numFmt numFmtId="166" formatCode="0.0%"/>
    <numFmt numFmtId="167" formatCode="&quot;$&quot;#,##0.000"/>
    <numFmt numFmtId="168" formatCode="_ * #,##0.00_ ;_ * \-#,##0.00_ ;_ * &quot;-&quot;??_ ;_ @_ "/>
    <numFmt numFmtId="169" formatCode="_ * #,##0_ ;_ * \-#,##0_ ;_ * &quot;-&quot;??_ ;_ @_ "/>
    <numFmt numFmtId="170" formatCode="&quot;$&quot;#,##0_);[Red]\(&quot;$&quot;#,##0\)"/>
    <numFmt numFmtId="171" formatCode="_([$$-409]* #,##0_);_([$$-409]* \(#,##0\);_([$$-409]* &quot;-&quot;??_);_(@_)"/>
    <numFmt numFmtId="172" formatCode="_(&quot;$&quot;* #,##0.00_);_(&quot;$&quot;* \(#,##0.00\);_(&quot;$&quot;* &quot;-&quot;??_);_(@_)"/>
    <numFmt numFmtId="173" formatCode="_(&quot;$&quot;* #,##0_);_(&quot;$&quot;* \(#,##0\);_(&quot;$&quot;* &quot;-&quot;??_);_(@_)"/>
    <numFmt numFmtId="174" formatCode="&quot;L+&quot;#0.0%"/>
    <numFmt numFmtId="175" formatCode="&quot;$&quot;#,##0.00_);[Red]\(&quot;$&quot;#,##0.00\)"/>
    <numFmt numFmtId="176" formatCode="&quot;Unit&quot;\ #"/>
    <numFmt numFmtId="177" formatCode="&quot;$&quot;#,##0.00"/>
    <numFmt numFmtId="178" formatCode="_([$$-409]* #,##0.00_);_([$$-409]* \(#,##0.00\);_([$$-409]* &quot;-&quot;??_);_(@_)"/>
  </numFmts>
  <fonts count="3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rgb="FF000000"/>
      <name val="Arial"/>
      <family val="2"/>
    </font>
    <font>
      <i/>
      <sz val="12"/>
      <color rgb="FF4D4D4D"/>
      <name val="Arial"/>
      <family val="2"/>
    </font>
    <font>
      <b/>
      <sz val="13.5"/>
      <color rgb="FF000000"/>
      <name val="Arial"/>
      <family val="2"/>
    </font>
    <font>
      <i/>
      <sz val="12"/>
      <color rgb="FFFF0000"/>
      <name val="Times New Roman"/>
      <family val="1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b/>
      <i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b/>
      <sz val="1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name val="Aptos Narrow"/>
      <family val="2"/>
      <scheme val="minor"/>
    </font>
    <font>
      <b/>
      <u val="singleAccounting"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theme="4"/>
      <name val="Aptos Narrow"/>
      <family val="2"/>
      <scheme val="minor"/>
    </font>
    <font>
      <sz val="10"/>
      <color theme="4"/>
      <name val="Aptos Narrow"/>
      <family val="2"/>
      <scheme val="minor"/>
    </font>
    <font>
      <sz val="11"/>
      <color rgb="FF0000FF"/>
      <name val="Aptos Narrow"/>
      <family val="2"/>
      <scheme val="minor"/>
    </font>
    <font>
      <b/>
      <u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1"/>
      <color rgb="FF0000FF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u/>
      <sz val="12"/>
      <color theme="5" tint="-0.249977111117893"/>
      <name val="Times New Roman"/>
      <family val="1"/>
    </font>
    <font>
      <sz val="12"/>
      <color theme="5" tint="-0.249977111117893"/>
      <name val="Times New Roman"/>
      <family val="1"/>
    </font>
    <font>
      <sz val="12"/>
      <color theme="5" tint="-0.249977111117893"/>
      <name val="Times New Roman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168" fontId="12" fillId="0" borderId="0" applyFont="0" applyFill="0" applyBorder="0" applyAlignment="0" applyProtection="0"/>
  </cellStyleXfs>
  <cellXfs count="324">
    <xf numFmtId="0" fontId="0" fillId="0" borderId="0" xfId="0"/>
    <xf numFmtId="9" fontId="0" fillId="0" borderId="0" xfId="0" applyNumberFormat="1"/>
    <xf numFmtId="44" fontId="0" fillId="0" borderId="0" xfId="1" applyFont="1" applyFill="1"/>
    <xf numFmtId="44" fontId="0" fillId="0" borderId="0" xfId="0" applyNumberFormat="1"/>
    <xf numFmtId="164" fontId="0" fillId="0" borderId="0" xfId="2" applyNumberFormat="1" applyFont="1" applyFill="1"/>
    <xf numFmtId="44" fontId="0" fillId="0" borderId="1" xfId="0" applyNumberFormat="1" applyBorder="1"/>
    <xf numFmtId="0" fontId="2" fillId="4" borderId="1" xfId="0" applyFont="1" applyFill="1" applyBorder="1" applyAlignment="1">
      <alignment horizontal="left" vertical="center"/>
    </xf>
    <xf numFmtId="44" fontId="0" fillId="2" borderId="1" xfId="1" applyFont="1" applyFill="1" applyBorder="1"/>
    <xf numFmtId="44" fontId="0" fillId="5" borderId="1" xfId="1" applyFont="1" applyFill="1" applyBorder="1"/>
    <xf numFmtId="0" fontId="2" fillId="5" borderId="1" xfId="0" applyFont="1" applyFill="1" applyBorder="1" applyAlignment="1">
      <alignment horizontal="left" vertical="center"/>
    </xf>
    <xf numFmtId="44" fontId="0" fillId="6" borderId="2" xfId="0" applyNumberFormat="1" applyFill="1" applyBorder="1"/>
    <xf numFmtId="0" fontId="0" fillId="6" borderId="3" xfId="0" applyFill="1" applyBorder="1"/>
    <xf numFmtId="9" fontId="0" fillId="6" borderId="3" xfId="0" applyNumberFormat="1" applyFill="1" applyBorder="1"/>
    <xf numFmtId="44" fontId="2" fillId="6" borderId="4" xfId="1" applyFont="1" applyFill="1" applyBorder="1" applyAlignment="1">
      <alignment horizontal="center" vertical="center"/>
    </xf>
    <xf numFmtId="44" fontId="2" fillId="4" borderId="4" xfId="1" applyFont="1" applyFill="1" applyBorder="1" applyAlignment="1">
      <alignment horizontal="center" vertical="center"/>
    </xf>
    <xf numFmtId="44" fontId="2" fillId="4" borderId="1" xfId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0" fontId="7" fillId="0" borderId="0" xfId="0" applyFont="1"/>
    <xf numFmtId="165" fontId="8" fillId="0" borderId="0" xfId="0" applyNumberFormat="1" applyFont="1" applyAlignment="1">
      <alignment horizontal="center"/>
    </xf>
    <xf numFmtId="0" fontId="7" fillId="0" borderId="8" xfId="0" applyFont="1" applyBorder="1"/>
    <xf numFmtId="9" fontId="9" fillId="0" borderId="8" xfId="2" applyFont="1" applyBorder="1" applyAlignment="1">
      <alignment horizontal="center"/>
    </xf>
    <xf numFmtId="0" fontId="10" fillId="0" borderId="0" xfId="0" applyFont="1"/>
    <xf numFmtId="165" fontId="6" fillId="0" borderId="0" xfId="0" applyNumberFormat="1" applyFont="1" applyAlignment="1">
      <alignment horizontal="center"/>
    </xf>
    <xf numFmtId="165" fontId="8" fillId="0" borderId="8" xfId="0" applyNumberFormat="1" applyFont="1" applyBorder="1" applyAlignment="1">
      <alignment horizontal="center"/>
    </xf>
    <xf numFmtId="0" fontId="6" fillId="0" borderId="0" xfId="0" applyFont="1"/>
    <xf numFmtId="9" fontId="9" fillId="0" borderId="0" xfId="2" applyFont="1" applyBorder="1" applyAlignment="1">
      <alignment horizontal="center"/>
    </xf>
    <xf numFmtId="0" fontId="0" fillId="0" borderId="8" xfId="0" applyBorder="1"/>
    <xf numFmtId="165" fontId="0" fillId="0" borderId="0" xfId="0" applyNumberFormat="1"/>
    <xf numFmtId="10" fontId="0" fillId="0" borderId="0" xfId="2" applyNumberFormat="1" applyFont="1"/>
    <xf numFmtId="0" fontId="11" fillId="0" borderId="0" xfId="0" applyFont="1"/>
    <xf numFmtId="166" fontId="8" fillId="0" borderId="0" xfId="2" applyNumberFormat="1" applyFont="1" applyAlignment="1">
      <alignment horizontal="center"/>
    </xf>
    <xf numFmtId="167" fontId="8" fillId="0" borderId="0" xfId="0" applyNumberFormat="1" applyFont="1" applyAlignment="1">
      <alignment horizontal="center"/>
    </xf>
    <xf numFmtId="9" fontId="8" fillId="0" borderId="0" xfId="2" applyFont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3" borderId="10" xfId="0" applyFill="1" applyBorder="1"/>
    <xf numFmtId="0" fontId="0" fillId="3" borderId="0" xfId="0" applyFill="1"/>
    <xf numFmtId="0" fontId="0" fillId="3" borderId="11" xfId="0" applyFill="1" applyBorder="1"/>
    <xf numFmtId="0" fontId="17" fillId="0" borderId="0" xfId="0" applyFont="1"/>
    <xf numFmtId="9" fontId="17" fillId="0" borderId="11" xfId="0" applyNumberFormat="1" applyFont="1" applyBorder="1"/>
    <xf numFmtId="170" fontId="0" fillId="0" borderId="11" xfId="0" applyNumberFormat="1" applyBorder="1"/>
    <xf numFmtId="10" fontId="0" fillId="0" borderId="11" xfId="2" applyNumberFormat="1" applyFont="1" applyBorder="1"/>
    <xf numFmtId="2" fontId="0" fillId="0" borderId="11" xfId="0" applyNumberFormat="1" applyBorder="1"/>
    <xf numFmtId="0" fontId="16" fillId="7" borderId="10" xfId="0" applyFont="1" applyFill="1" applyBorder="1" applyAlignment="1">
      <alignment horizontal="center"/>
    </xf>
    <xf numFmtId="0" fontId="16" fillId="7" borderId="0" xfId="0" applyFont="1" applyFill="1" applyAlignment="1">
      <alignment horizontal="center"/>
    </xf>
    <xf numFmtId="0" fontId="16" fillId="7" borderId="11" xfId="0" applyFont="1" applyFill="1" applyBorder="1" applyAlignment="1">
      <alignment horizontal="center"/>
    </xf>
    <xf numFmtId="10" fontId="17" fillId="0" borderId="11" xfId="0" applyNumberFormat="1" applyFont="1" applyBorder="1"/>
    <xf numFmtId="9" fontId="0" fillId="0" borderId="11" xfId="0" applyNumberFormat="1" applyBorder="1"/>
    <xf numFmtId="171" fontId="0" fillId="0" borderId="11" xfId="0" applyNumberFormat="1" applyBorder="1"/>
    <xf numFmtId="0" fontId="0" fillId="0" borderId="12" xfId="0" applyBorder="1"/>
    <xf numFmtId="0" fontId="0" fillId="0" borderId="9" xfId="0" applyBorder="1"/>
    <xf numFmtId="10" fontId="0" fillId="0" borderId="11" xfId="0" applyNumberFormat="1" applyBorder="1"/>
    <xf numFmtId="0" fontId="0" fillId="0" borderId="14" xfId="0" applyBorder="1"/>
    <xf numFmtId="0" fontId="16" fillId="8" borderId="10" xfId="0" applyFont="1" applyFill="1" applyBorder="1" applyAlignment="1">
      <alignment horizontal="center"/>
    </xf>
    <xf numFmtId="0" fontId="16" fillId="8" borderId="0" xfId="0" applyFont="1" applyFill="1" applyAlignment="1">
      <alignment horizontal="center"/>
    </xf>
    <xf numFmtId="0" fontId="16" fillId="8" borderId="0" xfId="0" applyFont="1" applyFill="1" applyAlignment="1">
      <alignment horizontal="right"/>
    </xf>
    <xf numFmtId="0" fontId="16" fillId="8" borderId="11" xfId="0" applyFont="1" applyFill="1" applyBorder="1" applyAlignment="1">
      <alignment horizontal="center"/>
    </xf>
    <xf numFmtId="9" fontId="18" fillId="0" borderId="0" xfId="0" applyNumberFormat="1" applyFont="1"/>
    <xf numFmtId="173" fontId="20" fillId="0" borderId="0" xfId="0" applyNumberFormat="1" applyFont="1"/>
    <xf numFmtId="173" fontId="0" fillId="0" borderId="0" xfId="0" applyNumberFormat="1"/>
    <xf numFmtId="166" fontId="0" fillId="0" borderId="0" xfId="2" applyNumberFormat="1" applyFont="1"/>
    <xf numFmtId="173" fontId="0" fillId="0" borderId="11" xfId="0" applyNumberFormat="1" applyBorder="1"/>
    <xf numFmtId="171" fontId="17" fillId="0" borderId="11" xfId="0" applyNumberFormat="1" applyFont="1" applyBorder="1"/>
    <xf numFmtId="0" fontId="20" fillId="0" borderId="10" xfId="0" applyFont="1" applyBorder="1" applyAlignment="1">
      <alignment horizontal="left" indent="1"/>
    </xf>
    <xf numFmtId="9" fontId="21" fillId="0" borderId="0" xfId="0" applyNumberFormat="1" applyFont="1"/>
    <xf numFmtId="0" fontId="20" fillId="0" borderId="0" xfId="0" applyFont="1"/>
    <xf numFmtId="173" fontId="20" fillId="0" borderId="0" xfId="0" applyNumberFormat="1" applyFont="1" applyAlignment="1">
      <alignment horizontal="left" indent="1"/>
    </xf>
    <xf numFmtId="173" fontId="17" fillId="0" borderId="11" xfId="0" applyNumberFormat="1" applyFont="1" applyBorder="1"/>
    <xf numFmtId="0" fontId="20" fillId="0" borderId="10" xfId="0" applyFont="1" applyBorder="1"/>
    <xf numFmtId="0" fontId="0" fillId="9" borderId="9" xfId="0" applyFill="1" applyBorder="1"/>
    <xf numFmtId="9" fontId="0" fillId="9" borderId="9" xfId="0" applyNumberFormat="1" applyFill="1" applyBorder="1"/>
    <xf numFmtId="173" fontId="0" fillId="9" borderId="9" xfId="0" applyNumberFormat="1" applyFill="1" applyBorder="1"/>
    <xf numFmtId="173" fontId="0" fillId="9" borderId="13" xfId="0" applyNumberFormat="1" applyFill="1" applyBorder="1"/>
    <xf numFmtId="2" fontId="0" fillId="0" borderId="13" xfId="0" applyNumberFormat="1" applyBorder="1"/>
    <xf numFmtId="0" fontId="16" fillId="0" borderId="10" xfId="0" applyFont="1" applyBorder="1" applyAlignment="1">
      <alignment horizontal="center"/>
    </xf>
    <xf numFmtId="9" fontId="17" fillId="0" borderId="0" xfId="0" applyNumberFormat="1" applyFont="1"/>
    <xf numFmtId="9" fontId="17" fillId="0" borderId="11" xfId="2" applyFont="1" applyBorder="1"/>
    <xf numFmtId="9" fontId="18" fillId="0" borderId="11" xfId="2" applyFont="1" applyBorder="1"/>
    <xf numFmtId="171" fontId="0" fillId="0" borderId="0" xfId="0" applyNumberFormat="1"/>
    <xf numFmtId="9" fontId="13" fillId="0" borderId="11" xfId="2" applyFont="1" applyBorder="1" applyAlignment="1">
      <alignment horizontal="center"/>
    </xf>
    <xf numFmtId="0" fontId="17" fillId="0" borderId="10" xfId="0" applyFont="1" applyBorder="1"/>
    <xf numFmtId="10" fontId="17" fillId="0" borderId="13" xfId="0" applyNumberFormat="1" applyFont="1" applyBorder="1"/>
    <xf numFmtId="0" fontId="0" fillId="0" borderId="6" xfId="0" applyBorder="1"/>
    <xf numFmtId="0" fontId="17" fillId="0" borderId="6" xfId="0" applyFont="1" applyBorder="1"/>
    <xf numFmtId="10" fontId="22" fillId="0" borderId="0" xfId="2" applyNumberFormat="1" applyFont="1" applyBorder="1" applyAlignment="1">
      <alignment horizontal="center"/>
    </xf>
    <xf numFmtId="10" fontId="0" fillId="3" borderId="0" xfId="0" applyNumberFormat="1" applyFill="1"/>
    <xf numFmtId="10" fontId="23" fillId="3" borderId="0" xfId="0" applyNumberFormat="1" applyFont="1" applyFill="1"/>
    <xf numFmtId="171" fontId="0" fillId="3" borderId="0" xfId="0" applyNumberFormat="1" applyFill="1"/>
    <xf numFmtId="171" fontId="23" fillId="3" borderId="0" xfId="0" applyNumberFormat="1" applyFont="1" applyFill="1"/>
    <xf numFmtId="9" fontId="0" fillId="3" borderId="0" xfId="0" applyNumberFormat="1" applyFill="1"/>
    <xf numFmtId="9" fontId="23" fillId="3" borderId="0" xfId="0" applyNumberFormat="1" applyFont="1" applyFill="1"/>
    <xf numFmtId="175" fontId="0" fillId="3" borderId="0" xfId="0" applyNumberFormat="1" applyFill="1"/>
    <xf numFmtId="175" fontId="23" fillId="3" borderId="0" xfId="0" applyNumberFormat="1" applyFont="1" applyFill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1"/>
    </xf>
    <xf numFmtId="10" fontId="0" fillId="0" borderId="1" xfId="2" applyNumberFormat="1" applyFont="1" applyBorder="1"/>
    <xf numFmtId="0" fontId="24" fillId="0" borderId="1" xfId="0" applyFont="1" applyBorder="1" applyAlignment="1">
      <alignment horizontal="left" indent="1"/>
    </xf>
    <xf numFmtId="0" fontId="0" fillId="0" borderId="0" xfId="0" applyAlignment="1">
      <alignment horizontal="left" indent="3"/>
    </xf>
    <xf numFmtId="0" fontId="0" fillId="0" borderId="4" xfId="0" applyBorder="1"/>
    <xf numFmtId="1" fontId="26" fillId="11" borderId="1" xfId="0" applyNumberFormat="1" applyFont="1" applyFill="1" applyBorder="1" applyAlignment="1">
      <alignment horizontal="center"/>
    </xf>
    <xf numFmtId="0" fontId="16" fillId="7" borderId="0" xfId="0" applyFont="1" applyFill="1" applyAlignment="1">
      <alignment horizontal="centerContinuous"/>
    </xf>
    <xf numFmtId="0" fontId="11" fillId="3" borderId="0" xfId="0" applyFont="1" applyFill="1" applyAlignment="1">
      <alignment horizontal="left"/>
    </xf>
    <xf numFmtId="0" fontId="11" fillId="3" borderId="0" xfId="0" applyFont="1" applyFill="1" applyAlignment="1">
      <alignment horizontal="center"/>
    </xf>
    <xf numFmtId="0" fontId="11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3" fillId="0" borderId="0" xfId="0" applyFont="1" applyAlignment="1">
      <alignment horizontal="left"/>
    </xf>
    <xf numFmtId="176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177" fontId="0" fillId="0" borderId="0" xfId="0" applyNumberFormat="1"/>
    <xf numFmtId="165" fontId="23" fillId="0" borderId="0" xfId="0" applyNumberFormat="1" applyFont="1"/>
    <xf numFmtId="176" fontId="18" fillId="0" borderId="0" xfId="0" applyNumberFormat="1" applyFont="1" applyAlignment="1">
      <alignment horizontal="left"/>
    </xf>
    <xf numFmtId="170" fontId="18" fillId="0" borderId="0" xfId="0" applyNumberFormat="1" applyFont="1" applyAlignment="1">
      <alignment horizontal="center"/>
    </xf>
    <xf numFmtId="170" fontId="23" fillId="0" borderId="0" xfId="0" applyNumberFormat="1" applyFont="1" applyAlignment="1">
      <alignment horizontal="center"/>
    </xf>
    <xf numFmtId="0" fontId="23" fillId="0" borderId="9" xfId="0" applyFont="1" applyBorder="1" applyAlignment="1">
      <alignment horizontal="left"/>
    </xf>
    <xf numFmtId="176" fontId="23" fillId="0" borderId="9" xfId="0" applyNumberFormat="1" applyFont="1" applyBorder="1" applyAlignment="1">
      <alignment horizontal="center"/>
    </xf>
    <xf numFmtId="0" fontId="23" fillId="0" borderId="9" xfId="0" applyFont="1" applyBorder="1" applyAlignment="1">
      <alignment horizontal="center"/>
    </xf>
    <xf numFmtId="177" fontId="0" fillId="0" borderId="9" xfId="0" applyNumberFormat="1" applyBorder="1"/>
    <xf numFmtId="165" fontId="23" fillId="0" borderId="9" xfId="0" applyNumberFormat="1" applyFont="1" applyBorder="1"/>
    <xf numFmtId="165" fontId="0" fillId="0" borderId="9" xfId="0" applyNumberFormat="1" applyBorder="1"/>
    <xf numFmtId="176" fontId="18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horizontal="center"/>
    </xf>
    <xf numFmtId="170" fontId="18" fillId="0" borderId="9" xfId="0" applyNumberFormat="1" applyFont="1" applyBorder="1" applyAlignment="1">
      <alignment horizontal="center"/>
    </xf>
    <xf numFmtId="170" fontId="23" fillId="0" borderId="9" xfId="0" applyNumberFormat="1" applyFont="1" applyBorder="1" applyAlignment="1">
      <alignment horizontal="center"/>
    </xf>
    <xf numFmtId="0" fontId="27" fillId="3" borderId="0" xfId="0" applyFont="1" applyFill="1"/>
    <xf numFmtId="0" fontId="27" fillId="3" borderId="0" xfId="0" applyFont="1" applyFill="1" applyAlignment="1">
      <alignment horizontal="center"/>
    </xf>
    <xf numFmtId="0" fontId="26" fillId="3" borderId="0" xfId="0" applyFont="1" applyFill="1" applyAlignment="1">
      <alignment horizontal="center"/>
    </xf>
    <xf numFmtId="177" fontId="11" fillId="3" borderId="0" xfId="0" applyNumberFormat="1" applyFont="1" applyFill="1"/>
    <xf numFmtId="165" fontId="27" fillId="3" borderId="0" xfId="0" applyNumberFormat="1" applyFont="1" applyFill="1"/>
    <xf numFmtId="165" fontId="11" fillId="3" borderId="0" xfId="0" applyNumberFormat="1" applyFont="1" applyFill="1"/>
    <xf numFmtId="175" fontId="27" fillId="3" borderId="0" xfId="0" applyNumberFormat="1" applyFont="1" applyFill="1" applyAlignment="1">
      <alignment horizontal="center"/>
    </xf>
    <xf numFmtId="170" fontId="27" fillId="3" borderId="0" xfId="0" applyNumberFormat="1" applyFont="1" applyFill="1" applyAlignment="1">
      <alignment horizontal="center"/>
    </xf>
    <xf numFmtId="176" fontId="0" fillId="0" borderId="0" xfId="0" applyNumberFormat="1"/>
    <xf numFmtId="0" fontId="16" fillId="7" borderId="10" xfId="0" applyFont="1" applyFill="1" applyBorder="1" applyAlignment="1">
      <alignment horizontal="centerContinuous"/>
    </xf>
    <xf numFmtId="0" fontId="16" fillId="3" borderId="0" xfId="0" applyFont="1" applyFill="1" applyAlignment="1">
      <alignment horizontal="centerContinuous"/>
    </xf>
    <xf numFmtId="0" fontId="26" fillId="3" borderId="15" xfId="0" applyFont="1" applyFill="1" applyBorder="1" applyAlignment="1">
      <alignment horizontal="centerContinuous"/>
    </xf>
    <xf numFmtId="0" fontId="27" fillId="3" borderId="0" xfId="0" applyFont="1" applyFill="1" applyAlignment="1">
      <alignment horizontal="right"/>
    </xf>
    <xf numFmtId="0" fontId="11" fillId="0" borderId="9" xfId="0" applyFont="1" applyBorder="1"/>
    <xf numFmtId="178" fontId="0" fillId="0" borderId="16" xfId="0" applyNumberFormat="1" applyBorder="1"/>
    <xf numFmtId="178" fontId="0" fillId="0" borderId="9" xfId="0" applyNumberFormat="1" applyBorder="1"/>
    <xf numFmtId="0" fontId="0" fillId="0" borderId="0" xfId="0" quotePrefix="1" applyAlignment="1">
      <alignment horizontal="left" indent="1"/>
    </xf>
    <xf numFmtId="9" fontId="23" fillId="0" borderId="14" xfId="0" applyNumberFormat="1" applyFont="1" applyBorder="1"/>
    <xf numFmtId="178" fontId="0" fillId="0" borderId="0" xfId="0" applyNumberFormat="1"/>
    <xf numFmtId="0" fontId="0" fillId="0" borderId="9" xfId="0" applyBorder="1" applyAlignment="1">
      <alignment horizontal="left" indent="1"/>
    </xf>
    <xf numFmtId="0" fontId="23" fillId="0" borderId="16" xfId="0" applyFont="1" applyBorder="1"/>
    <xf numFmtId="171" fontId="18" fillId="0" borderId="9" xfId="0" applyNumberFormat="1" applyFont="1" applyBorder="1"/>
    <xf numFmtId="171" fontId="17" fillId="0" borderId="14" xfId="0" applyNumberFormat="1" applyFont="1" applyBorder="1"/>
    <xf numFmtId="171" fontId="17" fillId="0" borderId="16" xfId="0" applyNumberFormat="1" applyFont="1" applyBorder="1"/>
    <xf numFmtId="171" fontId="0" fillId="0" borderId="9" xfId="0" applyNumberFormat="1" applyBorder="1"/>
    <xf numFmtId="0" fontId="11" fillId="9" borderId="0" xfId="0" applyFont="1" applyFill="1"/>
    <xf numFmtId="0" fontId="0" fillId="9" borderId="0" xfId="0" applyFill="1"/>
    <xf numFmtId="0" fontId="0" fillId="9" borderId="1" xfId="0" applyFill="1" applyBorder="1"/>
    <xf numFmtId="9" fontId="20" fillId="9" borderId="0" xfId="2" applyFont="1" applyFill="1" applyBorder="1"/>
    <xf numFmtId="171" fontId="0" fillId="9" borderId="0" xfId="0" applyNumberFormat="1" applyFill="1"/>
    <xf numFmtId="0" fontId="11" fillId="12" borderId="4" xfId="0" applyFont="1" applyFill="1" applyBorder="1"/>
    <xf numFmtId="0" fontId="0" fillId="12" borderId="3" xfId="0" applyFill="1" applyBorder="1"/>
    <xf numFmtId="9" fontId="20" fillId="12" borderId="3" xfId="2" applyFont="1" applyFill="1" applyBorder="1"/>
    <xf numFmtId="171" fontId="0" fillId="12" borderId="3" xfId="0" applyNumberFormat="1" applyFill="1" applyBorder="1"/>
    <xf numFmtId="171" fontId="0" fillId="12" borderId="2" xfId="0" applyNumberFormat="1" applyFill="1" applyBorder="1"/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28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right" vertical="center" wrapText="1"/>
    </xf>
    <xf numFmtId="0" fontId="0" fillId="0" borderId="0" xfId="0" applyAlignment="1">
      <alignment vertical="center"/>
    </xf>
    <xf numFmtId="0" fontId="23" fillId="0" borderId="7" xfId="0" applyFont="1" applyBorder="1" applyAlignment="1">
      <alignment horizontal="center"/>
    </xf>
    <xf numFmtId="1" fontId="23" fillId="0" borderId="6" xfId="0" applyNumberFormat="1" applyFont="1" applyBorder="1" applyAlignment="1">
      <alignment horizontal="center"/>
    </xf>
    <xf numFmtId="170" fontId="23" fillId="0" borderId="6" xfId="0" applyNumberFormat="1" applyFont="1" applyBorder="1" applyAlignment="1">
      <alignment horizontal="center"/>
    </xf>
    <xf numFmtId="170" fontId="23" fillId="0" borderId="5" xfId="0" applyNumberFormat="1" applyFont="1" applyBorder="1" applyAlignment="1">
      <alignment horizontal="center"/>
    </xf>
    <xf numFmtId="170" fontId="18" fillId="0" borderId="14" xfId="0" applyNumberFormat="1" applyFont="1" applyBorder="1" applyAlignment="1">
      <alignment horizontal="center"/>
    </xf>
    <xf numFmtId="170" fontId="23" fillId="0" borderId="7" xfId="0" applyNumberFormat="1" applyFont="1" applyBorder="1"/>
    <xf numFmtId="170" fontId="23" fillId="0" borderId="6" xfId="0" applyNumberFormat="1" applyFont="1" applyBorder="1"/>
    <xf numFmtId="170" fontId="23" fillId="0" borderId="5" xfId="0" applyNumberFormat="1" applyFont="1" applyBorder="1"/>
    <xf numFmtId="9" fontId="20" fillId="0" borderId="0" xfId="2" applyFont="1" applyBorder="1" applyAlignment="1">
      <alignment horizontal="center"/>
    </xf>
    <xf numFmtId="170" fontId="11" fillId="0" borderId="0" xfId="0" applyNumberFormat="1" applyFont="1"/>
    <xf numFmtId="0" fontId="23" fillId="0" borderId="10" xfId="0" applyFont="1" applyBorder="1" applyAlignment="1">
      <alignment horizontal="center"/>
    </xf>
    <xf numFmtId="1" fontId="23" fillId="0" borderId="0" xfId="0" applyNumberFormat="1" applyFont="1" applyAlignment="1">
      <alignment horizontal="center"/>
    </xf>
    <xf numFmtId="170" fontId="23" fillId="0" borderId="11" xfId="0" applyNumberFormat="1" applyFont="1" applyBorder="1" applyAlignment="1">
      <alignment horizontal="center"/>
    </xf>
    <xf numFmtId="170" fontId="23" fillId="0" borderId="10" xfId="0" applyNumberFormat="1" applyFont="1" applyBorder="1"/>
    <xf numFmtId="170" fontId="23" fillId="0" borderId="0" xfId="0" applyNumberFormat="1" applyFont="1"/>
    <xf numFmtId="170" fontId="23" fillId="0" borderId="11" xfId="0" applyNumberFormat="1" applyFont="1" applyBorder="1"/>
    <xf numFmtId="170" fontId="11" fillId="0" borderId="0" xfId="2" applyNumberFormat="1" applyFont="1" applyBorder="1"/>
    <xf numFmtId="0" fontId="23" fillId="0" borderId="12" xfId="0" applyFont="1" applyBorder="1" applyAlignment="1">
      <alignment horizontal="center"/>
    </xf>
    <xf numFmtId="1" fontId="23" fillId="0" borderId="9" xfId="0" applyNumberFormat="1" applyFont="1" applyBorder="1" applyAlignment="1">
      <alignment horizontal="center"/>
    </xf>
    <xf numFmtId="170" fontId="23" fillId="0" borderId="13" xfId="0" applyNumberFormat="1" applyFont="1" applyBorder="1" applyAlignment="1">
      <alignment horizontal="center"/>
    </xf>
    <xf numFmtId="170" fontId="23" fillId="0" borderId="12" xfId="0" applyNumberFormat="1" applyFont="1" applyBorder="1"/>
    <xf numFmtId="170" fontId="23" fillId="0" borderId="9" xfId="0" applyNumberFormat="1" applyFont="1" applyBorder="1"/>
    <xf numFmtId="170" fontId="23" fillId="0" borderId="13" xfId="0" applyNumberFormat="1" applyFont="1" applyBorder="1"/>
    <xf numFmtId="9" fontId="20" fillId="0" borderId="9" xfId="2" applyFont="1" applyBorder="1" applyAlignment="1">
      <alignment horizontal="center"/>
    </xf>
    <xf numFmtId="170" fontId="11" fillId="0" borderId="9" xfId="2" applyNumberFormat="1" applyFont="1" applyBorder="1"/>
    <xf numFmtId="0" fontId="11" fillId="3" borderId="0" xfId="0" applyFont="1" applyFill="1"/>
    <xf numFmtId="3" fontId="11" fillId="3" borderId="0" xfId="0" applyNumberFormat="1" applyFont="1" applyFill="1" applyAlignment="1">
      <alignment horizontal="center"/>
    </xf>
    <xf numFmtId="170" fontId="11" fillId="3" borderId="0" xfId="0" applyNumberFormat="1" applyFont="1" applyFill="1" applyAlignment="1">
      <alignment horizontal="center"/>
    </xf>
    <xf numFmtId="170" fontId="11" fillId="3" borderId="0" xfId="0" applyNumberFormat="1" applyFont="1" applyFill="1"/>
    <xf numFmtId="44" fontId="0" fillId="0" borderId="1" xfId="1" applyFont="1" applyBorder="1"/>
    <xf numFmtId="44" fontId="0" fillId="0" borderId="1" xfId="1" applyFont="1" applyBorder="1" applyAlignment="1">
      <alignment horizontal="left" indent="2"/>
    </xf>
    <xf numFmtId="0" fontId="0" fillId="0" borderId="1" xfId="0" applyBorder="1" applyAlignment="1">
      <alignment horizontal="left" indent="4"/>
    </xf>
    <xf numFmtId="44" fontId="0" fillId="2" borderId="1" xfId="1" applyFont="1" applyFill="1" applyBorder="1" applyAlignment="1">
      <alignment horizontal="left" indent="4"/>
    </xf>
    <xf numFmtId="44" fontId="0" fillId="0" borderId="1" xfId="1" applyFont="1" applyBorder="1" applyAlignment="1">
      <alignment horizontal="left" indent="4"/>
    </xf>
    <xf numFmtId="44" fontId="0" fillId="0" borderId="1" xfId="1" quotePrefix="1" applyFont="1" applyBorder="1" applyAlignment="1">
      <alignment horizontal="left" indent="4"/>
    </xf>
    <xf numFmtId="0" fontId="0" fillId="5" borderId="1" xfId="0" applyFill="1" applyBorder="1" applyAlignment="1">
      <alignment horizontal="left" indent="3"/>
    </xf>
    <xf numFmtId="44" fontId="0" fillId="5" borderId="1" xfId="0" applyNumberFormat="1" applyFill="1" applyBorder="1"/>
    <xf numFmtId="1" fontId="26" fillId="11" borderId="0" xfId="0" applyNumberFormat="1" applyFont="1" applyFill="1" applyAlignment="1">
      <alignment horizontal="center"/>
    </xf>
    <xf numFmtId="0" fontId="23" fillId="0" borderId="6" xfId="0" applyFont="1" applyBorder="1" applyAlignment="1">
      <alignment horizontal="center"/>
    </xf>
    <xf numFmtId="14" fontId="0" fillId="2" borderId="0" xfId="0" applyNumberFormat="1" applyFill="1"/>
    <xf numFmtId="0" fontId="0" fillId="5" borderId="1" xfId="0" applyFill="1" applyBorder="1" applyAlignment="1">
      <alignment horizontal="left" indent="1"/>
    </xf>
    <xf numFmtId="0" fontId="0" fillId="5" borderId="1" xfId="0" applyFill="1" applyBorder="1" applyAlignment="1">
      <alignment horizontal="center"/>
    </xf>
    <xf numFmtId="0" fontId="0" fillId="5" borderId="16" xfId="0" applyFill="1" applyBorder="1" applyAlignment="1">
      <alignment horizontal="left" indent="3"/>
    </xf>
    <xf numFmtId="0" fontId="0" fillId="5" borderId="16" xfId="0" applyFill="1" applyBorder="1" applyAlignment="1">
      <alignment horizontal="left" indent="1"/>
    </xf>
    <xf numFmtId="0" fontId="0" fillId="5" borderId="7" xfId="0" applyFill="1" applyBorder="1"/>
    <xf numFmtId="0" fontId="0" fillId="5" borderId="5" xfId="0" applyFill="1" applyBorder="1"/>
    <xf numFmtId="0" fontId="0" fillId="5" borderId="1" xfId="1" applyNumberFormat="1" applyFont="1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44" fontId="0" fillId="5" borderId="1" xfId="1" applyFont="1" applyFill="1" applyBorder="1" applyAlignment="1">
      <alignment horizontal="center"/>
    </xf>
    <xf numFmtId="44" fontId="0" fillId="5" borderId="1" xfId="1" applyFont="1" applyFill="1" applyBorder="1" applyAlignment="1">
      <alignment horizontal="left" indent="1"/>
    </xf>
    <xf numFmtId="0" fontId="24" fillId="0" borderId="0" xfId="0" applyFont="1" applyAlignment="1">
      <alignment horizontal="left" indent="1"/>
    </xf>
    <xf numFmtId="0" fontId="24" fillId="0" borderId="17" xfId="0" applyFont="1" applyBorder="1" applyAlignment="1">
      <alignment horizontal="left" indent="1"/>
    </xf>
    <xf numFmtId="0" fontId="0" fillId="6" borderId="0" xfId="0" applyFill="1"/>
    <xf numFmtId="10" fontId="0" fillId="0" borderId="1" xfId="2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4" fontId="29" fillId="0" borderId="0" xfId="1" applyFont="1" applyBorder="1" applyAlignment="1">
      <alignment horizontal="center"/>
    </xf>
    <xf numFmtId="44" fontId="0" fillId="0" borderId="0" xfId="1" applyFont="1" applyFill="1" applyAlignment="1">
      <alignment horizontal="center"/>
    </xf>
    <xf numFmtId="0" fontId="0" fillId="5" borderId="15" xfId="0" applyFill="1" applyBorder="1" applyAlignment="1">
      <alignment horizontal="left" indent="3"/>
    </xf>
    <xf numFmtId="15" fontId="0" fillId="5" borderId="15" xfId="0" applyNumberFormat="1" applyFill="1" applyBorder="1" applyAlignment="1">
      <alignment horizontal="center"/>
    </xf>
    <xf numFmtId="44" fontId="29" fillId="5" borderId="1" xfId="1" applyFont="1" applyFill="1" applyBorder="1" applyAlignment="1">
      <alignment horizontal="center"/>
    </xf>
    <xf numFmtId="0" fontId="30" fillId="0" borderId="0" xfId="0" applyFont="1"/>
    <xf numFmtId="0" fontId="31" fillId="0" borderId="0" xfId="0" applyFont="1" applyAlignment="1">
      <alignment horizontal="left" indent="2"/>
    </xf>
    <xf numFmtId="0" fontId="31" fillId="0" borderId="0" xfId="0" applyFont="1"/>
    <xf numFmtId="44" fontId="29" fillId="2" borderId="0" xfId="1" applyFont="1" applyFill="1" applyBorder="1" applyAlignment="1">
      <alignment horizontal="center"/>
    </xf>
    <xf numFmtId="169" fontId="14" fillId="6" borderId="23" xfId="4" applyNumberFormat="1" applyFont="1" applyFill="1" applyBorder="1" applyAlignment="1" applyProtection="1">
      <alignment horizontal="center" vertical="center"/>
      <protection hidden="1"/>
    </xf>
    <xf numFmtId="169" fontId="14" fillId="6" borderId="0" xfId="4" applyNumberFormat="1" applyFont="1" applyFill="1" applyBorder="1" applyAlignment="1" applyProtection="1">
      <alignment horizontal="center" vertical="center"/>
      <protection hidden="1"/>
    </xf>
    <xf numFmtId="169" fontId="14" fillId="6" borderId="24" xfId="4" applyNumberFormat="1" applyFont="1" applyFill="1" applyBorder="1" applyAlignment="1" applyProtection="1">
      <alignment horizontal="center" vertical="center"/>
      <protection hidden="1"/>
    </xf>
    <xf numFmtId="44" fontId="13" fillId="6" borderId="23" xfId="1" applyFont="1" applyFill="1" applyBorder="1" applyProtection="1">
      <protection hidden="1"/>
    </xf>
    <xf numFmtId="44" fontId="13" fillId="6" borderId="0" xfId="1" applyFont="1" applyFill="1" applyBorder="1" applyProtection="1">
      <protection hidden="1"/>
    </xf>
    <xf numFmtId="44" fontId="13" fillId="6" borderId="24" xfId="1" applyFont="1" applyFill="1" applyBorder="1" applyProtection="1">
      <protection hidden="1"/>
    </xf>
    <xf numFmtId="44" fontId="13" fillId="6" borderId="0" xfId="1" applyFont="1" applyFill="1" applyProtection="1">
      <protection hidden="1"/>
    </xf>
    <xf numFmtId="44" fontId="13" fillId="6" borderId="25" xfId="1" applyFont="1" applyFill="1" applyBorder="1" applyProtection="1">
      <protection hidden="1"/>
    </xf>
    <xf numFmtId="44" fontId="13" fillId="6" borderId="8" xfId="1" applyFont="1" applyFill="1" applyBorder="1" applyProtection="1">
      <protection hidden="1"/>
    </xf>
    <xf numFmtId="44" fontId="13" fillId="6" borderId="26" xfId="1" applyFont="1" applyFill="1" applyBorder="1" applyProtection="1">
      <protection hidden="1"/>
    </xf>
    <xf numFmtId="169" fontId="15" fillId="13" borderId="28" xfId="4" applyNumberFormat="1" applyFont="1" applyFill="1" applyBorder="1" applyAlignment="1" applyProtection="1">
      <alignment horizontal="center"/>
      <protection hidden="1"/>
    </xf>
    <xf numFmtId="169" fontId="14" fillId="14" borderId="21" xfId="4" applyNumberFormat="1" applyFont="1" applyFill="1" applyBorder="1" applyAlignment="1" applyProtection="1">
      <alignment horizontal="center" vertical="center"/>
      <protection hidden="1"/>
    </xf>
    <xf numFmtId="169" fontId="14" fillId="14" borderId="1" xfId="4" applyNumberFormat="1" applyFont="1" applyFill="1" applyBorder="1" applyAlignment="1" applyProtection="1">
      <alignment horizontal="center" vertical="center"/>
      <protection hidden="1"/>
    </xf>
    <xf numFmtId="169" fontId="14" fillId="14" borderId="22" xfId="4" applyNumberFormat="1" applyFont="1" applyFill="1" applyBorder="1" applyAlignment="1" applyProtection="1">
      <alignment horizontal="center" vertical="center"/>
      <protection hidden="1"/>
    </xf>
    <xf numFmtId="169" fontId="14" fillId="14" borderId="31" xfId="4" applyNumberFormat="1" applyFont="1" applyFill="1" applyBorder="1" applyAlignment="1" applyProtection="1">
      <alignment horizontal="center" vertical="center"/>
      <protection hidden="1"/>
    </xf>
    <xf numFmtId="44" fontId="13" fillId="14" borderId="31" xfId="1" applyFont="1" applyFill="1" applyBorder="1" applyAlignment="1" applyProtection="1">
      <protection hidden="1"/>
    </xf>
    <xf numFmtId="44" fontId="13" fillId="14" borderId="32" xfId="1" applyFont="1" applyFill="1" applyBorder="1" applyAlignment="1" applyProtection="1">
      <protection hidden="1"/>
    </xf>
    <xf numFmtId="169" fontId="14" fillId="13" borderId="27" xfId="4" applyNumberFormat="1" applyFont="1" applyFill="1" applyBorder="1" applyAlignment="1" applyProtection="1">
      <alignment horizontal="center" vertical="center"/>
      <protection hidden="1"/>
    </xf>
    <xf numFmtId="169" fontId="14" fillId="13" borderId="34" xfId="4" applyNumberFormat="1" applyFont="1" applyFill="1" applyBorder="1" applyAlignment="1" applyProtection="1">
      <alignment horizontal="center" vertical="center"/>
      <protection hidden="1"/>
    </xf>
    <xf numFmtId="169" fontId="14" fillId="14" borderId="23" xfId="4" applyNumberFormat="1" applyFont="1" applyFill="1" applyBorder="1" applyAlignment="1" applyProtection="1">
      <alignment horizontal="center" vertical="center"/>
      <protection hidden="1"/>
    </xf>
    <xf numFmtId="44" fontId="13" fillId="14" borderId="23" xfId="1" applyFont="1" applyFill="1" applyBorder="1" applyAlignment="1" applyProtection="1">
      <protection hidden="1"/>
    </xf>
    <xf numFmtId="44" fontId="13" fillId="14" borderId="25" xfId="1" applyFont="1" applyFill="1" applyBorder="1" applyAlignment="1" applyProtection="1">
      <protection hidden="1"/>
    </xf>
    <xf numFmtId="169" fontId="14" fillId="14" borderId="3" xfId="4" applyNumberFormat="1" applyFont="1" applyFill="1" applyBorder="1" applyAlignment="1" applyProtection="1">
      <alignment horizontal="center" vertical="center"/>
      <protection hidden="1"/>
    </xf>
    <xf numFmtId="44" fontId="0" fillId="0" borderId="0" xfId="1" applyFont="1" applyAlignment="1">
      <alignment horizontal="center"/>
    </xf>
    <xf numFmtId="44" fontId="0" fillId="0" borderId="0" xfId="0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32" fillId="0" borderId="0" xfId="0" applyFont="1"/>
    <xf numFmtId="0" fontId="32" fillId="0" borderId="0" xfId="0" applyFont="1" applyAlignment="1">
      <alignment horizontal="center"/>
    </xf>
    <xf numFmtId="10" fontId="32" fillId="0" borderId="0" xfId="2" applyNumberFormat="1" applyFont="1" applyAlignment="1">
      <alignment horizontal="center"/>
    </xf>
    <xf numFmtId="9" fontId="32" fillId="0" borderId="0" xfId="2" applyFont="1" applyAlignment="1">
      <alignment horizontal="center"/>
    </xf>
    <xf numFmtId="9" fontId="32" fillId="0" borderId="0" xfId="2" applyFont="1"/>
    <xf numFmtId="44" fontId="32" fillId="2" borderId="0" xfId="0" applyNumberFormat="1" applyFont="1" applyFill="1" applyAlignment="1">
      <alignment horizontal="center"/>
    </xf>
    <xf numFmtId="44" fontId="32" fillId="0" borderId="0" xfId="0" applyNumberFormat="1" applyFont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7" borderId="6" xfId="0" applyFont="1" applyFill="1" applyBorder="1" applyAlignment="1">
      <alignment horizontal="center"/>
    </xf>
    <xf numFmtId="0" fontId="16" fillId="7" borderId="5" xfId="0" applyFont="1" applyFill="1" applyBorder="1" applyAlignment="1">
      <alignment horizontal="center"/>
    </xf>
    <xf numFmtId="172" fontId="19" fillId="7" borderId="7" xfId="0" applyNumberFormat="1" applyFont="1" applyFill="1" applyBorder="1" applyAlignment="1">
      <alignment horizontal="center"/>
    </xf>
    <xf numFmtId="172" fontId="19" fillId="7" borderId="6" xfId="0" applyNumberFormat="1" applyFont="1" applyFill="1" applyBorder="1" applyAlignment="1">
      <alignment horizontal="center"/>
    </xf>
    <xf numFmtId="172" fontId="19" fillId="7" borderId="5" xfId="0" applyNumberFormat="1" applyFont="1" applyFill="1" applyBorder="1" applyAlignment="1">
      <alignment horizontal="center"/>
    </xf>
    <xf numFmtId="0" fontId="16" fillId="7" borderId="10" xfId="0" applyFont="1" applyFill="1" applyBorder="1" applyAlignment="1">
      <alignment horizontal="center"/>
    </xf>
    <xf numFmtId="0" fontId="16" fillId="7" borderId="0" xfId="0" applyFont="1" applyFill="1" applyAlignment="1">
      <alignment horizontal="center"/>
    </xf>
    <xf numFmtId="0" fontId="16" fillId="7" borderId="11" xfId="0" applyFont="1" applyFill="1" applyBorder="1" applyAlignment="1">
      <alignment horizontal="center"/>
    </xf>
    <xf numFmtId="10" fontId="22" fillId="0" borderId="0" xfId="2" applyNumberFormat="1" applyFont="1" applyBorder="1" applyAlignment="1">
      <alignment horizontal="center"/>
    </xf>
    <xf numFmtId="0" fontId="25" fillId="5" borderId="15" xfId="0" applyFont="1" applyFill="1" applyBorder="1" applyAlignment="1">
      <alignment horizontal="center"/>
    </xf>
    <xf numFmtId="171" fontId="0" fillId="0" borderId="0" xfId="0" applyNumberFormat="1"/>
    <xf numFmtId="0" fontId="0" fillId="0" borderId="11" xfId="0" applyBorder="1"/>
    <xf numFmtId="9" fontId="17" fillId="0" borderId="0" xfId="0" applyNumberFormat="1" applyFont="1"/>
    <xf numFmtId="9" fontId="17" fillId="0" borderId="11" xfId="0" applyNumberFormat="1" applyFont="1" applyBorder="1"/>
    <xf numFmtId="0" fontId="17" fillId="0" borderId="6" xfId="0" applyFont="1" applyBorder="1"/>
    <xf numFmtId="0" fontId="17" fillId="0" borderId="0" xfId="0" applyFont="1"/>
    <xf numFmtId="171" fontId="18" fillId="0" borderId="0" xfId="0" applyNumberFormat="1" applyFont="1"/>
    <xf numFmtId="171" fontId="18" fillId="0" borderId="11" xfId="0" applyNumberFormat="1" applyFont="1" applyBorder="1"/>
    <xf numFmtId="174" fontId="17" fillId="0" borderId="0" xfId="0" applyNumberFormat="1" applyFont="1"/>
    <xf numFmtId="174" fontId="17" fillId="0" borderId="11" xfId="0" applyNumberFormat="1" applyFont="1" applyBorder="1"/>
    <xf numFmtId="171" fontId="13" fillId="0" borderId="0" xfId="2" applyNumberFormat="1" applyFont="1" applyBorder="1" applyAlignment="1">
      <alignment horizontal="center"/>
    </xf>
    <xf numFmtId="171" fontId="13" fillId="0" borderId="11" xfId="2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4" fillId="5" borderId="12" xfId="0" applyFont="1" applyFill="1" applyBorder="1" applyAlignment="1">
      <alignment horizontal="center"/>
    </xf>
    <xf numFmtId="0" fontId="24" fillId="5" borderId="13" xfId="0" applyFont="1" applyFill="1" applyBorder="1" applyAlignment="1">
      <alignment horizontal="center"/>
    </xf>
    <xf numFmtId="0" fontId="25" fillId="10" borderId="4" xfId="0" applyFont="1" applyFill="1" applyBorder="1" applyAlignment="1">
      <alignment horizontal="center"/>
    </xf>
    <xf numFmtId="0" fontId="25" fillId="10" borderId="3" xfId="0" applyFont="1" applyFill="1" applyBorder="1" applyAlignment="1">
      <alignment horizontal="center"/>
    </xf>
    <xf numFmtId="0" fontId="25" fillId="10" borderId="2" xfId="0" applyFont="1" applyFill="1" applyBorder="1" applyAlignment="1">
      <alignment horizontal="center"/>
    </xf>
    <xf numFmtId="0" fontId="25" fillId="10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/>
    <xf numFmtId="9" fontId="2" fillId="6" borderId="7" xfId="0" applyNumberFormat="1" applyFont="1" applyFill="1" applyBorder="1" applyAlignment="1">
      <alignment horizontal="center" vertical="center"/>
    </xf>
    <xf numFmtId="9" fontId="2" fillId="6" borderId="6" xfId="0" applyNumberFormat="1" applyFont="1" applyFill="1" applyBorder="1" applyAlignment="1">
      <alignment horizontal="center" vertical="center"/>
    </xf>
    <xf numFmtId="9" fontId="2" fillId="6" borderId="5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69" fontId="15" fillId="13" borderId="27" xfId="4" applyNumberFormat="1" applyFont="1" applyFill="1" applyBorder="1" applyAlignment="1" applyProtection="1">
      <alignment horizontal="center"/>
      <protection hidden="1"/>
    </xf>
    <xf numFmtId="169" fontId="15" fillId="13" borderId="28" xfId="4" applyNumberFormat="1" applyFont="1" applyFill="1" applyBorder="1" applyAlignment="1" applyProtection="1">
      <alignment horizontal="center"/>
      <protection hidden="1"/>
    </xf>
    <xf numFmtId="169" fontId="15" fillId="13" borderId="29" xfId="4" applyNumberFormat="1" applyFont="1" applyFill="1" applyBorder="1" applyAlignment="1" applyProtection="1">
      <alignment horizontal="center"/>
      <protection hidden="1"/>
    </xf>
    <xf numFmtId="169" fontId="15" fillId="13" borderId="18" xfId="4" applyNumberFormat="1" applyFont="1" applyFill="1" applyBorder="1" applyAlignment="1" applyProtection="1">
      <alignment horizontal="center"/>
      <protection hidden="1"/>
    </xf>
    <xf numFmtId="169" fontId="15" fillId="13" borderId="19" xfId="4" applyNumberFormat="1" applyFont="1" applyFill="1" applyBorder="1" applyAlignment="1" applyProtection="1">
      <alignment horizontal="center"/>
      <protection hidden="1"/>
    </xf>
    <xf numFmtId="169" fontId="15" fillId="13" borderId="20" xfId="4" applyNumberFormat="1" applyFont="1" applyFill="1" applyBorder="1" applyAlignment="1" applyProtection="1">
      <alignment horizontal="center"/>
      <protection hidden="1"/>
    </xf>
    <xf numFmtId="169" fontId="14" fillId="13" borderId="30" xfId="4" applyNumberFormat="1" applyFont="1" applyFill="1" applyBorder="1" applyAlignment="1" applyProtection="1">
      <alignment horizontal="center" vertical="center"/>
      <protection hidden="1"/>
    </xf>
    <xf numFmtId="169" fontId="14" fillId="13" borderId="33" xfId="4" applyNumberFormat="1" applyFont="1" applyFill="1" applyBorder="1" applyAlignment="1" applyProtection="1">
      <alignment horizontal="center" vertical="center"/>
      <protection hidden="1"/>
    </xf>
  </cellXfs>
  <cellStyles count="5">
    <cellStyle name="Comma 2" xfId="4" xr:uid="{03247969-9213-4306-AC3F-428891AA92D2}"/>
    <cellStyle name="Currency" xfId="1" builtinId="4"/>
    <cellStyle name="Normal" xfId="0" builtinId="0"/>
    <cellStyle name="Normal 2" xfId="3" xr:uid="{E9C65EA4-2AB9-4F8C-86E1-08F6050F6766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7825\Documents\02_Corporate%20Profile\Project%20Portfolio\Property%20Investment%20Spreadsheet\Little%20Roo%20Model_JS.xlsx" TargetMode="External"/><Relationship Id="rId1" Type="http://schemas.openxmlformats.org/officeDocument/2006/relationships/externalLinkPath" Target="Little%20Roo%20Model_J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ct Summary"/>
      <sheetName val="Rent Roll &amp; ProForma"/>
      <sheetName val="Cash Flow"/>
      <sheetName val="Waterfall"/>
      <sheetName val="Amort Table"/>
    </sheetNames>
    <sheetDataSet>
      <sheetData sheetId="0">
        <row r="17">
          <cell r="O17">
            <v>16000</v>
          </cell>
        </row>
      </sheetData>
      <sheetData sheetId="1"/>
      <sheetData sheetId="2">
        <row r="34">
          <cell r="B34">
            <v>1709537.3831775701</v>
          </cell>
        </row>
        <row r="41">
          <cell r="B41">
            <v>1532471.8037473354</v>
          </cell>
        </row>
        <row r="43">
          <cell r="B43">
            <v>0.15271002650260926</v>
          </cell>
        </row>
        <row r="59">
          <cell r="B59">
            <v>10295.92144859813</v>
          </cell>
        </row>
        <row r="75">
          <cell r="B75">
            <v>1165622.4173499178</v>
          </cell>
        </row>
        <row r="77">
          <cell r="K77">
            <v>7.6290776989966516E-2</v>
          </cell>
        </row>
        <row r="78">
          <cell r="M78">
            <v>0.47859880849922004</v>
          </cell>
        </row>
        <row r="80">
          <cell r="B80">
            <v>0.3200699746608735</v>
          </cell>
        </row>
      </sheetData>
      <sheetData sheetId="3">
        <row r="109">
          <cell r="C109">
            <v>931704.89009146555</v>
          </cell>
        </row>
        <row r="110">
          <cell r="C110">
            <v>233917.52725845267</v>
          </cell>
        </row>
        <row r="112">
          <cell r="C112">
            <v>0.28227169837458965</v>
          </cell>
          <cell r="G112">
            <v>2.481864336526002</v>
          </cell>
        </row>
        <row r="113">
          <cell r="C113">
            <v>0.44280657408761215</v>
          </cell>
          <cell r="G113">
            <v>4.3483846711243395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3AF-4FC8-4674-A8AF-1073DFB9B050}">
  <dimension ref="B2:W136"/>
  <sheetViews>
    <sheetView zoomScale="85" zoomScaleNormal="85" workbookViewId="0">
      <selection activeCell="C23" sqref="C23"/>
    </sheetView>
  </sheetViews>
  <sheetFormatPr defaultRowHeight="15.75" x14ac:dyDescent="0.25"/>
  <cols>
    <col min="1" max="1" width="4.75" customWidth="1"/>
    <col min="2" max="2" width="42.625" bestFit="1" customWidth="1"/>
    <col min="3" max="3" width="28.5" bestFit="1" customWidth="1"/>
    <col min="4" max="4" width="25.375" bestFit="1" customWidth="1"/>
    <col min="5" max="5" width="15.125" bestFit="1" customWidth="1"/>
    <col min="6" max="6" width="30" bestFit="1" customWidth="1"/>
    <col min="7" max="7" width="8.5" bestFit="1" customWidth="1"/>
    <col min="8" max="8" width="11.875" bestFit="1" customWidth="1"/>
    <col min="9" max="9" width="5" customWidth="1"/>
    <col min="10" max="10" width="27.375" bestFit="1" customWidth="1"/>
    <col min="11" max="11" width="11.875" bestFit="1" customWidth="1"/>
    <col min="12" max="12" width="7.5" bestFit="1" customWidth="1"/>
    <col min="13" max="13" width="10.25" bestFit="1" customWidth="1"/>
    <col min="14" max="14" width="7.5" bestFit="1" customWidth="1"/>
    <col min="15" max="15" width="11.875" bestFit="1" customWidth="1"/>
    <col min="16" max="16" width="7.5" bestFit="1" customWidth="1"/>
    <col min="17" max="17" width="25" bestFit="1" customWidth="1"/>
    <col min="19" max="19" width="11.875" bestFit="1" customWidth="1"/>
    <col min="21" max="21" width="21.5" bestFit="1" customWidth="1"/>
    <col min="22" max="22" width="5" customWidth="1"/>
    <col min="23" max="23" width="11.125" bestFit="1" customWidth="1"/>
  </cols>
  <sheetData>
    <row r="2" spans="2:6" x14ac:dyDescent="0.25">
      <c r="B2" s="288" t="s">
        <v>76</v>
      </c>
      <c r="C2" s="288"/>
      <c r="E2" s="301"/>
      <c r="F2" s="301"/>
    </row>
    <row r="3" spans="2:6" x14ac:dyDescent="0.25">
      <c r="B3" s="222"/>
      <c r="C3" s="223"/>
    </row>
    <row r="4" spans="2:6" x14ac:dyDescent="0.25">
      <c r="B4" s="302" t="s">
        <v>225</v>
      </c>
      <c r="C4" s="303"/>
    </row>
    <row r="5" spans="2:6" x14ac:dyDescent="0.25">
      <c r="B5" s="220" t="s">
        <v>80</v>
      </c>
      <c r="C5" s="221" t="s">
        <v>210</v>
      </c>
    </row>
    <row r="6" spans="2:6" x14ac:dyDescent="0.25">
      <c r="B6" s="213" t="s">
        <v>142</v>
      </c>
      <c r="C6" s="218" t="s">
        <v>211</v>
      </c>
    </row>
    <row r="7" spans="2:6" x14ac:dyDescent="0.25">
      <c r="B7" s="213" t="s">
        <v>238</v>
      </c>
      <c r="C7" s="228">
        <v>1250000</v>
      </c>
      <c r="E7" s="239" t="s">
        <v>255</v>
      </c>
    </row>
    <row r="8" spans="2:6" x14ac:dyDescent="0.25">
      <c r="B8" s="213" t="s">
        <v>226</v>
      </c>
      <c r="C8" s="219">
        <v>2</v>
      </c>
      <c r="E8" s="240" t="s">
        <v>57</v>
      </c>
    </row>
    <row r="9" spans="2:6" x14ac:dyDescent="0.25">
      <c r="B9" s="213" t="s">
        <v>227</v>
      </c>
      <c r="C9" s="219">
        <v>1</v>
      </c>
      <c r="E9" s="240" t="s">
        <v>58</v>
      </c>
    </row>
    <row r="10" spans="2:6" x14ac:dyDescent="0.25">
      <c r="B10" s="213" t="s">
        <v>234</v>
      </c>
      <c r="C10" s="219">
        <v>1</v>
      </c>
      <c r="E10" s="240" t="s">
        <v>59</v>
      </c>
    </row>
    <row r="11" spans="2:6" x14ac:dyDescent="0.25">
      <c r="B11" s="213" t="s">
        <v>228</v>
      </c>
      <c r="C11" s="219">
        <v>2</v>
      </c>
      <c r="E11" s="240" t="s">
        <v>60</v>
      </c>
    </row>
    <row r="12" spans="2:6" x14ac:dyDescent="0.25">
      <c r="B12" s="213" t="s">
        <v>215</v>
      </c>
      <c r="C12" s="219">
        <v>63</v>
      </c>
      <c r="E12" s="240" t="s">
        <v>73</v>
      </c>
    </row>
    <row r="13" spans="2:6" x14ac:dyDescent="0.25">
      <c r="B13" s="213" t="s">
        <v>220</v>
      </c>
      <c r="C13" s="219" t="s">
        <v>235</v>
      </c>
      <c r="E13" s="240" t="s">
        <v>259</v>
      </c>
    </row>
    <row r="14" spans="2:6" x14ac:dyDescent="0.25">
      <c r="B14" s="222"/>
      <c r="C14" s="223"/>
      <c r="E14" s="240"/>
    </row>
    <row r="15" spans="2:6" x14ac:dyDescent="0.25">
      <c r="B15" s="302" t="s">
        <v>224</v>
      </c>
      <c r="C15" s="303"/>
      <c r="E15" s="240"/>
    </row>
    <row r="16" spans="2:6" x14ac:dyDescent="0.25">
      <c r="B16" s="213" t="s">
        <v>236</v>
      </c>
      <c r="C16" s="8">
        <v>1295000</v>
      </c>
      <c r="E16" s="239" t="s">
        <v>256</v>
      </c>
    </row>
    <row r="17" spans="2:7" x14ac:dyDescent="0.25">
      <c r="B17" s="213" t="s">
        <v>237</v>
      </c>
      <c r="C17" s="8">
        <v>95000</v>
      </c>
      <c r="E17" s="240" t="s">
        <v>71</v>
      </c>
    </row>
    <row r="18" spans="2:7" x14ac:dyDescent="0.25">
      <c r="B18" s="213" t="s">
        <v>96</v>
      </c>
      <c r="C18" s="8">
        <f>C16-C17</f>
        <v>1200000</v>
      </c>
      <c r="E18" s="240" t="s">
        <v>72</v>
      </c>
    </row>
    <row r="19" spans="2:7" x14ac:dyDescent="0.25">
      <c r="B19" s="213" t="s">
        <v>31</v>
      </c>
      <c r="C19" s="227" t="s">
        <v>30</v>
      </c>
      <c r="E19" s="240"/>
    </row>
    <row r="20" spans="2:7" x14ac:dyDescent="0.25">
      <c r="B20" s="213" t="s">
        <v>132</v>
      </c>
      <c r="C20" s="214">
        <f>C50</f>
        <v>70178.5</v>
      </c>
      <c r="E20" s="240"/>
      <c r="G20" s="4"/>
    </row>
    <row r="21" spans="2:7" x14ac:dyDescent="0.25">
      <c r="B21" s="213" t="s">
        <v>212</v>
      </c>
      <c r="C21" s="214">
        <f>C20+C18</f>
        <v>1270178.5</v>
      </c>
      <c r="E21" s="240"/>
    </row>
    <row r="22" spans="2:7" x14ac:dyDescent="0.25">
      <c r="B22" s="213" t="s">
        <v>133</v>
      </c>
      <c r="C22" s="214">
        <f>C20+200000</f>
        <v>270178.5</v>
      </c>
      <c r="E22" s="240"/>
    </row>
    <row r="23" spans="2:7" x14ac:dyDescent="0.25">
      <c r="B23" s="222"/>
      <c r="C23" s="223"/>
      <c r="E23" s="241"/>
    </row>
    <row r="24" spans="2:7" x14ac:dyDescent="0.25">
      <c r="B24" s="302" t="s">
        <v>223</v>
      </c>
      <c r="C24" s="303"/>
      <c r="E24" s="241"/>
    </row>
    <row r="25" spans="2:7" x14ac:dyDescent="0.25">
      <c r="B25" s="213" t="s">
        <v>148</v>
      </c>
      <c r="C25" s="214">
        <f>C21-C22</f>
        <v>1000000</v>
      </c>
      <c r="E25" s="241"/>
    </row>
    <row r="26" spans="2:7" x14ac:dyDescent="0.25">
      <c r="B26" s="213" t="s">
        <v>229</v>
      </c>
      <c r="C26" s="224">
        <v>30</v>
      </c>
    </row>
    <row r="27" spans="2:7" x14ac:dyDescent="0.25">
      <c r="B27" s="213" t="s">
        <v>4</v>
      </c>
      <c r="C27" s="225">
        <v>0.11749999999999999</v>
      </c>
      <c r="D27" s="41"/>
    </row>
    <row r="28" spans="2:7" x14ac:dyDescent="0.25">
      <c r="B28" s="213" t="s">
        <v>232</v>
      </c>
      <c r="C28" s="214">
        <f>C25/((1-(1+((1+C27)^(1/12)-1))^-(C29))/((1+C27)^(1/12)-1))</f>
        <v>9645.078258142812</v>
      </c>
    </row>
    <row r="29" spans="2:7" x14ac:dyDescent="0.25">
      <c r="B29" s="213" t="s">
        <v>233</v>
      </c>
      <c r="C29" s="219">
        <f>C26*12</f>
        <v>360</v>
      </c>
    </row>
    <row r="30" spans="2:7" x14ac:dyDescent="0.25">
      <c r="B30" s="213" t="s">
        <v>230</v>
      </c>
      <c r="C30" s="226">
        <v>45474</v>
      </c>
    </row>
    <row r="31" spans="2:7" x14ac:dyDescent="0.25">
      <c r="B31" s="236" t="s">
        <v>231</v>
      </c>
      <c r="C31" s="237">
        <f>EOMONTH(C30,0)</f>
        <v>45504</v>
      </c>
    </row>
    <row r="32" spans="2:7" x14ac:dyDescent="0.25">
      <c r="B32" s="222"/>
      <c r="C32" s="223"/>
    </row>
    <row r="33" spans="2:3" ht="15.75" hidden="1" customHeight="1" x14ac:dyDescent="0.25">
      <c r="B33" s="302" t="s">
        <v>29</v>
      </c>
      <c r="C33" s="303"/>
    </row>
    <row r="34" spans="2:3" ht="15.75" hidden="1" customHeight="1" x14ac:dyDescent="0.25">
      <c r="B34" s="222" t="s">
        <v>30</v>
      </c>
      <c r="C34" s="223"/>
    </row>
    <row r="35" spans="2:3" x14ac:dyDescent="0.25">
      <c r="B35" s="302" t="s">
        <v>248</v>
      </c>
      <c r="C35" s="303"/>
    </row>
    <row r="36" spans="2:3" x14ac:dyDescent="0.25">
      <c r="B36" s="213" t="s">
        <v>181</v>
      </c>
      <c r="C36" s="238">
        <v>0</v>
      </c>
    </row>
    <row r="37" spans="2:3" x14ac:dyDescent="0.25">
      <c r="B37" s="213" t="s">
        <v>182</v>
      </c>
      <c r="C37" s="238">
        <v>0</v>
      </c>
    </row>
    <row r="38" spans="2:3" x14ac:dyDescent="0.25">
      <c r="B38" s="213" t="s">
        <v>6</v>
      </c>
      <c r="C38" s="238">
        <v>0</v>
      </c>
    </row>
    <row r="39" spans="2:3" x14ac:dyDescent="0.25">
      <c r="B39" s="213" t="s">
        <v>244</v>
      </c>
      <c r="C39" s="238">
        <v>0</v>
      </c>
    </row>
    <row r="40" spans="2:3" x14ac:dyDescent="0.25">
      <c r="B40" s="213" t="s">
        <v>245</v>
      </c>
      <c r="C40" s="238">
        <v>0</v>
      </c>
    </row>
    <row r="41" spans="2:3" x14ac:dyDescent="0.25">
      <c r="B41" s="213" t="s">
        <v>247</v>
      </c>
      <c r="C41" s="238">
        <v>422</v>
      </c>
    </row>
    <row r="42" spans="2:3" x14ac:dyDescent="0.25">
      <c r="B42" s="213" t="s">
        <v>7</v>
      </c>
      <c r="C42" s="238">
        <v>2818</v>
      </c>
    </row>
    <row r="43" spans="2:3" x14ac:dyDescent="0.25">
      <c r="B43" s="213" t="s">
        <v>185</v>
      </c>
      <c r="C43" s="238">
        <v>418.19783725018198</v>
      </c>
    </row>
    <row r="44" spans="2:3" x14ac:dyDescent="0.25">
      <c r="B44" s="213" t="s">
        <v>246</v>
      </c>
      <c r="C44" s="238">
        <v>522.74729656272757</v>
      </c>
    </row>
    <row r="45" spans="2:3" x14ac:dyDescent="0.25">
      <c r="B45" s="213" t="s">
        <v>243</v>
      </c>
      <c r="C45" s="238">
        <v>875</v>
      </c>
    </row>
    <row r="46" spans="2:3" x14ac:dyDescent="0.25">
      <c r="B46" s="235"/>
    </row>
    <row r="47" spans="2:3" x14ac:dyDescent="0.25">
      <c r="B47" s="111"/>
    </row>
    <row r="48" spans="2:3" x14ac:dyDescent="0.25">
      <c r="B48" s="111"/>
    </row>
    <row r="49" spans="2:23" x14ac:dyDescent="0.25">
      <c r="B49" s="307" t="s">
        <v>132</v>
      </c>
      <c r="C49" s="307"/>
      <c r="U49" s="43" t="s">
        <v>83</v>
      </c>
      <c r="W49" s="52">
        <f>('[1]Cash Flow'!B34+'[1]Cash Flow'!B41)/'[1]Cash Flow'!B34</f>
        <v>1.8964248567053168</v>
      </c>
    </row>
    <row r="50" spans="2:23" x14ac:dyDescent="0.25">
      <c r="B50" s="106" t="s">
        <v>22</v>
      </c>
      <c r="C50" s="207">
        <f>C51+C57</f>
        <v>70178.5</v>
      </c>
    </row>
    <row r="51" spans="2:23" x14ac:dyDescent="0.25">
      <c r="B51" s="107" t="s">
        <v>20</v>
      </c>
      <c r="C51" s="208">
        <f>SUM(C52:C56)</f>
        <v>34858</v>
      </c>
    </row>
    <row r="52" spans="2:23" x14ac:dyDescent="0.25">
      <c r="B52" s="209" t="s">
        <v>24</v>
      </c>
      <c r="C52" s="210">
        <f>_xlfn.IFNA((INDEX('Bond and Transfer Cost Tables'!A3:O111,MATCH(C18,'Bond and Transfer Cost Tables'!A3:A111,0),3)),INDEX('Bond and Transfer Cost Tables'!A3:O111,MATCH(C18,'Bond and Transfer Cost Tables'!$A$3:$A$111,1),3))</f>
        <v>3000</v>
      </c>
      <c r="D52" s="21" t="s">
        <v>28</v>
      </c>
    </row>
    <row r="53" spans="2:23" x14ac:dyDescent="0.25">
      <c r="B53" s="209" t="s">
        <v>75</v>
      </c>
      <c r="C53" s="211">
        <f>_xlfn.IFNA((INDEX('Bond and Transfer Cost Tables'!A3:O111,MATCH(C18,'Bond and Transfer Cost Tables'!A3:A111,0),4)),INDEX('Bond and Transfer Cost Tables'!A3:O111,MATCH(C18,'Bond and Transfer Cost Tables'!$A$3:$A$111,1),4))</f>
        <v>23550</v>
      </c>
    </row>
    <row r="54" spans="2:23" x14ac:dyDescent="0.25">
      <c r="B54" s="209" t="s">
        <v>23</v>
      </c>
      <c r="C54" s="211">
        <f>_xlfn.IFNA((INDEX('Bond and Transfer Cost Tables'!A3:O111,MATCH(C18,'Bond and Transfer Cost Tables'!A3:A111,0),5)),INDEX('Bond and Transfer Cost Tables'!A3:O111,MATCH(C18,'Bond and Transfer Cost Tables'!$A$3:$A$111,1),5))</f>
        <v>1453</v>
      </c>
    </row>
    <row r="55" spans="2:23" x14ac:dyDescent="0.25">
      <c r="B55" s="209" t="s">
        <v>25</v>
      </c>
      <c r="C55" s="211">
        <f>_xlfn.IFNA((INDEX('Bond and Transfer Cost Tables'!A3:O111,MATCH(C18,'Bond and Transfer Cost Tables'!A3:A111,0),6)),INDEX('Bond and Transfer Cost Tables'!A3:O111,MATCH(C18,'Bond and Transfer Cost Tables'!$A$3:$A$111,1),6))</f>
        <v>3150</v>
      </c>
    </row>
    <row r="56" spans="2:23" x14ac:dyDescent="0.25">
      <c r="B56" s="209" t="s">
        <v>67</v>
      </c>
      <c r="C56" s="211">
        <f>_xlfn.IFNA((INDEX('Bond and Transfer Cost Tables'!A3:O111,MATCH(C18,'Bond and Transfer Cost Tables'!A3:A111,0),7)),INDEX('Bond and Transfer Cost Tables'!A3:O111,MATCH(C18,'Bond and Transfer Cost Tables'!$A$3:$A$111,1),7))</f>
        <v>3705</v>
      </c>
    </row>
    <row r="57" spans="2:23" x14ac:dyDescent="0.25">
      <c r="B57" s="107" t="s">
        <v>21</v>
      </c>
      <c r="C57" s="208">
        <f>SUM(C58:C62)</f>
        <v>35320.5</v>
      </c>
    </row>
    <row r="58" spans="2:23" x14ac:dyDescent="0.25">
      <c r="B58" s="209" t="s">
        <v>74</v>
      </c>
      <c r="C58" s="212">
        <f>_xlfn.IFNA((INDEX('Bond and Transfer Cost Tables'!A3:O111,MATCH(C18,'Bond and Transfer Cost Tables'!A3:A111,0),10)),INDEX('Bond and Transfer Cost Tables'!A3:O111,MATCH(C18,'Bond and Transfer Cost Tables'!$A$3:$A$111,1),10))</f>
        <v>23550</v>
      </c>
    </row>
    <row r="59" spans="2:23" x14ac:dyDescent="0.25">
      <c r="B59" s="209" t="s">
        <v>23</v>
      </c>
      <c r="C59" s="212">
        <f>_xlfn.IFNA((INDEX('Bond and Transfer Cost Tables'!A3:O111,MATCH(C18,'Bond and Transfer Cost Tables'!A3:A111,0),11)),INDEX('Bond and Transfer Cost Tables'!A3:O111,MATCH(C18,'Bond and Transfer Cost Tables'!$A$3:$A$111,1),11))</f>
        <v>1453</v>
      </c>
    </row>
    <row r="60" spans="2:23" x14ac:dyDescent="0.25">
      <c r="B60" s="209" t="s">
        <v>26</v>
      </c>
      <c r="C60" s="212">
        <f>_xlfn.IFNA((INDEX('Bond and Transfer Cost Tables'!A3:O111,MATCH(C18,'Bond and Transfer Cost Tables'!A3:A111,0),12)),INDEX('Bond and Transfer Cost Tables'!A3:O111,MATCH(C18,'Bond and Transfer Cost Tables'!$A$3:$A$111,1),12))</f>
        <v>4600</v>
      </c>
      <c r="D60" s="21" t="s">
        <v>27</v>
      </c>
    </row>
    <row r="61" spans="2:23" x14ac:dyDescent="0.25">
      <c r="B61" s="209" t="s">
        <v>25</v>
      </c>
      <c r="C61" s="212">
        <f>_xlfn.IFNA((INDEX('Bond and Transfer Cost Tables'!A3:O111,MATCH(C18,'Bond and Transfer Cost Tables'!A3:A111,0),13)),INDEX('Bond and Transfer Cost Tables'!A3:O111,MATCH(C18,'Bond and Transfer Cost Tables'!$A$3:$A$111,1),13))</f>
        <v>1300</v>
      </c>
    </row>
    <row r="62" spans="2:23" x14ac:dyDescent="0.25">
      <c r="B62" s="209" t="s">
        <v>67</v>
      </c>
      <c r="C62" s="211">
        <f>_xlfn.IFNA((INDEX('Bond and Transfer Cost Tables'!A3:O111,MATCH(C18,'Bond and Transfer Cost Tables'!A3:A111,0),14)),INDEX('Bond and Transfer Cost Tables'!A3:O111,MATCH(C18,'Bond and Transfer Cost Tables'!$A$3:$A$111,1),14))</f>
        <v>4417.5</v>
      </c>
    </row>
    <row r="63" spans="2:23" x14ac:dyDescent="0.25">
      <c r="C63" s="1"/>
    </row>
    <row r="66" spans="2:4" x14ac:dyDescent="0.25">
      <c r="B66" s="304" t="s">
        <v>77</v>
      </c>
      <c r="C66" s="305"/>
      <c r="D66" s="306"/>
    </row>
    <row r="67" spans="2:4" x14ac:dyDescent="0.25">
      <c r="B67" s="106"/>
      <c r="C67" s="106"/>
      <c r="D67" s="106"/>
    </row>
    <row r="68" spans="2:4" x14ac:dyDescent="0.25">
      <c r="B68" s="110" t="s">
        <v>145</v>
      </c>
      <c r="C68" s="106"/>
      <c r="D68" s="106"/>
    </row>
    <row r="69" spans="2:4" x14ac:dyDescent="0.25">
      <c r="B69" s="107" t="s">
        <v>137</v>
      </c>
      <c r="C69" s="207">
        <v>13500</v>
      </c>
      <c r="D69" s="106"/>
    </row>
    <row r="70" spans="2:4" x14ac:dyDescent="0.25">
      <c r="B70" s="107" t="s">
        <v>222</v>
      </c>
      <c r="C70" s="109">
        <f>1/12</f>
        <v>8.3333333333333329E-2</v>
      </c>
      <c r="D70" s="106"/>
    </row>
    <row r="71" spans="2:4" x14ac:dyDescent="0.25">
      <c r="B71" s="107" t="s">
        <v>138</v>
      </c>
      <c r="C71" s="232">
        <v>0</v>
      </c>
      <c r="D71" s="106"/>
    </row>
    <row r="72" spans="2:4" x14ac:dyDescent="0.25">
      <c r="B72" s="108"/>
      <c r="C72" s="22"/>
      <c r="D72" s="106"/>
    </row>
    <row r="73" spans="2:4" x14ac:dyDescent="0.25">
      <c r="B73" s="110" t="s">
        <v>134</v>
      </c>
      <c r="C73" s="22"/>
      <c r="D73" s="106"/>
    </row>
    <row r="74" spans="2:4" x14ac:dyDescent="0.25">
      <c r="B74" s="107" t="s">
        <v>135</v>
      </c>
      <c r="C74" s="22">
        <f>450*4</f>
        <v>1800</v>
      </c>
      <c r="D74" s="106"/>
    </row>
    <row r="75" spans="2:4" x14ac:dyDescent="0.25">
      <c r="B75" s="107" t="s">
        <v>136</v>
      </c>
      <c r="C75" s="22">
        <f>450*4</f>
        <v>1800</v>
      </c>
      <c r="D75" s="106"/>
    </row>
    <row r="76" spans="2:4" x14ac:dyDescent="0.25">
      <c r="B76" s="107" t="s">
        <v>139</v>
      </c>
      <c r="C76" s="22">
        <f>450*4</f>
        <v>1800</v>
      </c>
      <c r="D76" s="106"/>
    </row>
    <row r="77" spans="2:4" x14ac:dyDescent="0.25">
      <c r="B77" s="107" t="s">
        <v>140</v>
      </c>
      <c r="C77" s="233">
        <v>0.03</v>
      </c>
      <c r="D77" s="106" t="s">
        <v>141</v>
      </c>
    </row>
    <row r="78" spans="2:4" x14ac:dyDescent="0.25">
      <c r="B78" s="107"/>
      <c r="C78" s="233"/>
      <c r="D78" s="106"/>
    </row>
    <row r="79" spans="2:4" x14ac:dyDescent="0.25">
      <c r="B79" s="110" t="s">
        <v>78</v>
      </c>
      <c r="C79" s="22"/>
      <c r="D79" s="106"/>
    </row>
    <row r="80" spans="2:4" x14ac:dyDescent="0.25">
      <c r="B80" s="107" t="s">
        <v>143</v>
      </c>
      <c r="C80" s="232">
        <v>4.4999999999999998E-2</v>
      </c>
      <c r="D80" s="106"/>
    </row>
    <row r="81" spans="2:23" x14ac:dyDescent="0.25">
      <c r="B81" s="107" t="s">
        <v>144</v>
      </c>
      <c r="C81" s="232">
        <v>4.4999999999999998E-2</v>
      </c>
      <c r="D81" s="106"/>
    </row>
    <row r="82" spans="2:23" x14ac:dyDescent="0.25">
      <c r="B82" s="107" t="s">
        <v>239</v>
      </c>
      <c r="C82" s="232">
        <v>4.4999999999999998E-2</v>
      </c>
      <c r="D82" s="106"/>
    </row>
    <row r="83" spans="2:23" x14ac:dyDescent="0.25">
      <c r="B83" s="108"/>
      <c r="C83" s="22"/>
      <c r="D83" s="106"/>
      <c r="U83" s="278" t="s">
        <v>79</v>
      </c>
      <c r="V83" s="279"/>
      <c r="W83" s="280"/>
    </row>
    <row r="84" spans="2:23" x14ac:dyDescent="0.25">
      <c r="B84" s="110" t="s">
        <v>146</v>
      </c>
      <c r="C84" s="233">
        <v>0</v>
      </c>
      <c r="D84" s="106" t="s">
        <v>147</v>
      </c>
      <c r="U84" s="45" t="s">
        <v>81</v>
      </c>
      <c r="V84" s="46"/>
      <c r="W84" s="47"/>
    </row>
    <row r="85" spans="2:23" x14ac:dyDescent="0.25">
      <c r="U85" s="43" t="s">
        <v>82</v>
      </c>
      <c r="W85" s="50">
        <f>'[1]Cash Flow'!B41</f>
        <v>1532471.8037473354</v>
      </c>
    </row>
    <row r="86" spans="2:23" x14ac:dyDescent="0.25">
      <c r="U86" s="43" t="s">
        <v>48</v>
      </c>
      <c r="W86" s="51">
        <f>'[1]Cash Flow'!B43</f>
        <v>0.15271002650260926</v>
      </c>
    </row>
    <row r="87" spans="2:23" x14ac:dyDescent="0.25">
      <c r="U87" s="43"/>
      <c r="W87" s="51"/>
    </row>
    <row r="88" spans="2:23" x14ac:dyDescent="0.25">
      <c r="U88" s="43"/>
      <c r="W88" s="44"/>
    </row>
    <row r="89" spans="2:23" x14ac:dyDescent="0.25">
      <c r="U89" s="43" t="s">
        <v>84</v>
      </c>
      <c r="W89" s="51">
        <f>'[1]Cash Flow'!K77</f>
        <v>7.6290776989966516E-2</v>
      </c>
    </row>
    <row r="90" spans="2:23" x14ac:dyDescent="0.25">
      <c r="U90" s="43" t="s">
        <v>85</v>
      </c>
      <c r="W90" s="57">
        <f>'[1]Cash Flow'!M78</f>
        <v>0.47859880849922004</v>
      </c>
    </row>
    <row r="91" spans="2:23" x14ac:dyDescent="0.25">
      <c r="U91" s="43"/>
      <c r="W91" s="44"/>
    </row>
    <row r="92" spans="2:23" x14ac:dyDescent="0.25">
      <c r="B92" s="60"/>
      <c r="C92" s="60"/>
      <c r="D92" s="60"/>
      <c r="E92" s="60"/>
      <c r="F92" s="60"/>
      <c r="G92" s="60"/>
      <c r="H92" s="60"/>
      <c r="J92" s="60"/>
      <c r="K92" s="60"/>
      <c r="L92" s="60"/>
      <c r="M92" s="60"/>
      <c r="U92" s="43" t="s">
        <v>86</v>
      </c>
      <c r="W92" s="50">
        <f>'[1]Cash Flow'!B75</f>
        <v>1165622.4173499178</v>
      </c>
    </row>
    <row r="93" spans="2:23" x14ac:dyDescent="0.25">
      <c r="U93" s="43" t="s">
        <v>87</v>
      </c>
      <c r="W93" s="61">
        <f>'[1]Cash Flow'!B80</f>
        <v>0.3200699746608735</v>
      </c>
    </row>
    <row r="94" spans="2:23" ht="18" x14ac:dyDescent="0.4">
      <c r="B94" s="281" t="s">
        <v>88</v>
      </c>
      <c r="C94" s="282"/>
      <c r="D94" s="282"/>
      <c r="E94" s="282"/>
      <c r="F94" s="282"/>
      <c r="G94" s="282"/>
      <c r="H94" s="282"/>
      <c r="I94" s="62"/>
      <c r="J94" s="282"/>
      <c r="K94" s="282"/>
      <c r="L94" s="282"/>
      <c r="M94" s="282"/>
      <c r="N94" s="282"/>
      <c r="O94" s="283"/>
      <c r="Q94" s="284" t="s">
        <v>89</v>
      </c>
      <c r="R94" s="285"/>
      <c r="S94" s="286"/>
      <c r="U94" s="43" t="s">
        <v>90</v>
      </c>
      <c r="W94" s="52" t="e">
        <f>(W92+H97)/H97</f>
        <v>#DIV/0!</v>
      </c>
    </row>
    <row r="95" spans="2:23" x14ac:dyDescent="0.25">
      <c r="B95" s="63" t="s">
        <v>91</v>
      </c>
      <c r="C95" s="64"/>
      <c r="D95" s="65" t="s">
        <v>92</v>
      </c>
      <c r="E95" s="64"/>
      <c r="F95" s="64" t="s">
        <v>93</v>
      </c>
      <c r="G95" s="64"/>
      <c r="H95" s="64" t="s">
        <v>94</v>
      </c>
      <c r="I95" s="62"/>
      <c r="J95" s="64"/>
      <c r="K95" s="64"/>
      <c r="L95" s="64"/>
      <c r="M95" s="64"/>
      <c r="N95" s="64"/>
      <c r="O95" s="66"/>
      <c r="Q95" s="53"/>
      <c r="R95" s="54"/>
      <c r="S95" s="55"/>
      <c r="U95" s="43"/>
      <c r="W95" s="52"/>
    </row>
    <row r="96" spans="2:23" x14ac:dyDescent="0.25">
      <c r="B96" s="43" t="s">
        <v>95</v>
      </c>
      <c r="D96" s="67">
        <f>D109</f>
        <v>0</v>
      </c>
      <c r="F96" s="68" t="e">
        <f>H96/$D$89</f>
        <v>#DIV/0!</v>
      </c>
      <c r="H96" s="69">
        <f>O105*D96</f>
        <v>0</v>
      </c>
      <c r="I96" s="62"/>
      <c r="K96" s="70"/>
      <c r="M96" s="69"/>
      <c r="O96" s="71"/>
      <c r="Q96" s="43" t="s">
        <v>97</v>
      </c>
      <c r="S96" s="72">
        <v>75000</v>
      </c>
      <c r="U96" s="43"/>
      <c r="W96" s="44"/>
    </row>
    <row r="97" spans="2:23" x14ac:dyDescent="0.25">
      <c r="B97" s="43" t="s">
        <v>98</v>
      </c>
      <c r="D97" s="1">
        <f>100%-D96</f>
        <v>1</v>
      </c>
      <c r="F97" s="68" t="e">
        <f t="shared" ref="F97" si="0">H97/$D$109</f>
        <v>#DIV/0!</v>
      </c>
      <c r="H97" s="69">
        <f>H105-H96</f>
        <v>0</v>
      </c>
      <c r="I97" s="62"/>
      <c r="K97" s="70"/>
      <c r="M97" s="69"/>
      <c r="O97" s="71"/>
      <c r="Q97" s="43" t="s">
        <v>99</v>
      </c>
      <c r="S97" s="49">
        <v>0.45</v>
      </c>
      <c r="U97" s="45" t="s">
        <v>100</v>
      </c>
      <c r="V97" s="46"/>
      <c r="W97" s="47"/>
    </row>
    <row r="98" spans="2:23" x14ac:dyDescent="0.25">
      <c r="B98" s="73" t="s">
        <v>101</v>
      </c>
      <c r="C98" s="74">
        <v>0.1</v>
      </c>
      <c r="E98" s="68" t="e">
        <f>H98/$D$89</f>
        <v>#DIV/0!</v>
      </c>
      <c r="G98" s="75"/>
      <c r="H98" s="76">
        <f>H97*C98</f>
        <v>0</v>
      </c>
      <c r="I98" s="62"/>
      <c r="K98" s="70"/>
      <c r="M98" s="69"/>
      <c r="O98" s="77"/>
      <c r="Q98" s="284" t="s">
        <v>102</v>
      </c>
      <c r="R98" s="285"/>
      <c r="S98" s="286"/>
      <c r="U98" s="43" t="s">
        <v>103</v>
      </c>
      <c r="W98" s="50">
        <f>[1]Waterfall!C109</f>
        <v>931704.89009146555</v>
      </c>
    </row>
    <row r="99" spans="2:23" x14ac:dyDescent="0.25">
      <c r="B99" s="78" t="s">
        <v>104</v>
      </c>
      <c r="C99" s="74">
        <f>100%-C98</f>
        <v>0.9</v>
      </c>
      <c r="E99" s="68" t="e">
        <f>H99/$D$89</f>
        <v>#DIV/0!</v>
      </c>
      <c r="G99" s="75"/>
      <c r="H99" s="76">
        <f>C99*H97</f>
        <v>0</v>
      </c>
      <c r="I99" s="62"/>
      <c r="K99" s="70"/>
      <c r="M99" s="69"/>
      <c r="O99" s="71"/>
      <c r="Q99" s="43"/>
      <c r="S99" s="49"/>
      <c r="U99" s="43" t="s">
        <v>106</v>
      </c>
      <c r="W99" s="57">
        <f>[1]Waterfall!C112</f>
        <v>0.28227169837458965</v>
      </c>
    </row>
    <row r="100" spans="2:23" x14ac:dyDescent="0.25">
      <c r="B100" s="43"/>
      <c r="F100" s="68"/>
      <c r="H100" s="69"/>
      <c r="I100" s="62"/>
      <c r="K100" s="70"/>
      <c r="M100" s="69"/>
      <c r="O100" s="71"/>
      <c r="Q100" s="43"/>
      <c r="S100" s="44"/>
      <c r="U100" s="43" t="s">
        <v>108</v>
      </c>
      <c r="W100" s="52">
        <f>[1]Waterfall!G112</f>
        <v>2.481864336526002</v>
      </c>
    </row>
    <row r="101" spans="2:23" x14ac:dyDescent="0.25">
      <c r="B101" s="43"/>
      <c r="E101" s="1"/>
      <c r="F101" s="68"/>
      <c r="H101" s="69"/>
      <c r="I101" s="62"/>
      <c r="K101" s="70"/>
      <c r="M101" s="69"/>
      <c r="O101" s="71"/>
      <c r="Q101" s="284"/>
      <c r="R101" s="285"/>
      <c r="S101" s="286"/>
      <c r="U101" s="43"/>
      <c r="W101" s="44"/>
    </row>
    <row r="102" spans="2:23" x14ac:dyDescent="0.25">
      <c r="B102" s="43"/>
      <c r="E102" s="1"/>
      <c r="F102" s="68"/>
      <c r="H102" s="69"/>
      <c r="I102" s="62"/>
      <c r="K102" s="70"/>
      <c r="M102" s="69"/>
      <c r="O102" s="71"/>
      <c r="Q102" s="43"/>
      <c r="S102" s="49"/>
      <c r="U102" s="43"/>
      <c r="W102" s="44"/>
    </row>
    <row r="103" spans="2:23" x14ac:dyDescent="0.25">
      <c r="B103" s="43"/>
      <c r="E103" s="1"/>
      <c r="F103" s="68"/>
      <c r="H103" s="69"/>
      <c r="I103" s="62"/>
      <c r="K103" s="70"/>
      <c r="M103" s="69"/>
      <c r="O103" s="71"/>
      <c r="Q103" s="43"/>
      <c r="S103" s="44"/>
      <c r="U103" s="45" t="s">
        <v>112</v>
      </c>
      <c r="V103" s="46"/>
      <c r="W103" s="47"/>
    </row>
    <row r="104" spans="2:23" x14ac:dyDescent="0.25">
      <c r="B104" s="43"/>
      <c r="E104" s="1"/>
      <c r="F104" s="68"/>
      <c r="H104" s="69"/>
      <c r="I104" s="62"/>
      <c r="O104" s="71"/>
      <c r="Q104" s="284"/>
      <c r="R104" s="285"/>
      <c r="S104" s="286"/>
      <c r="U104" s="43" t="s">
        <v>113</v>
      </c>
      <c r="W104" s="50">
        <f>[1]Waterfall!C110</f>
        <v>233917.52725845267</v>
      </c>
    </row>
    <row r="105" spans="2:23" x14ac:dyDescent="0.25">
      <c r="B105" s="79" t="s">
        <v>114</v>
      </c>
      <c r="C105" s="79"/>
      <c r="D105" s="80">
        <f>SUM(D96:D104)</f>
        <v>1</v>
      </c>
      <c r="E105" s="79"/>
      <c r="F105" s="79"/>
      <c r="G105" s="79"/>
      <c r="H105" s="81">
        <f>O105</f>
        <v>0</v>
      </c>
      <c r="I105" s="62"/>
      <c r="J105" s="79"/>
      <c r="K105" s="80"/>
      <c r="L105" s="79"/>
      <c r="M105" s="79"/>
      <c r="N105" s="79"/>
      <c r="O105" s="82"/>
      <c r="Q105" s="45"/>
      <c r="R105" s="46"/>
      <c r="S105" s="47"/>
      <c r="U105" s="43" t="s">
        <v>115</v>
      </c>
      <c r="W105" s="57">
        <f>[1]Waterfall!C113</f>
        <v>0.44280657408761215</v>
      </c>
    </row>
    <row r="106" spans="2:23" x14ac:dyDescent="0.25">
      <c r="Q106" s="43"/>
      <c r="S106" s="72"/>
      <c r="U106" s="59" t="s">
        <v>108</v>
      </c>
      <c r="V106" s="60"/>
      <c r="W106" s="83">
        <f>[1]Waterfall!G113</f>
        <v>4.3483846711243395</v>
      </c>
    </row>
    <row r="107" spans="2:23" x14ac:dyDescent="0.25">
      <c r="D107" s="85"/>
      <c r="J107" s="278" t="s">
        <v>116</v>
      </c>
      <c r="K107" s="279"/>
      <c r="L107" s="280"/>
      <c r="M107" s="84"/>
      <c r="N107" s="278"/>
      <c r="O107" s="279"/>
      <c r="Q107" s="43"/>
      <c r="S107" s="58"/>
    </row>
    <row r="108" spans="2:23" x14ac:dyDescent="0.25">
      <c r="D108" s="85"/>
      <c r="J108" s="45"/>
      <c r="K108" s="46"/>
      <c r="L108" s="46"/>
      <c r="M108" s="43"/>
      <c r="N108" s="45"/>
      <c r="O108" s="47"/>
      <c r="Q108" s="45" t="s">
        <v>117</v>
      </c>
      <c r="R108" s="46"/>
      <c r="S108" s="47"/>
    </row>
    <row r="109" spans="2:23" x14ac:dyDescent="0.25">
      <c r="D109" s="85"/>
      <c r="J109" s="43" t="s">
        <v>118</v>
      </c>
      <c r="K109" s="295">
        <f>H96</f>
        <v>0</v>
      </c>
      <c r="L109" s="296"/>
      <c r="M109" s="43"/>
      <c r="N109" s="43"/>
      <c r="O109" s="86"/>
      <c r="Q109" s="43" t="s">
        <v>105</v>
      </c>
      <c r="S109" s="56">
        <v>0.01</v>
      </c>
    </row>
    <row r="110" spans="2:23" x14ac:dyDescent="0.25">
      <c r="D110" s="85"/>
      <c r="J110" s="43" t="s">
        <v>119</v>
      </c>
      <c r="K110" s="295">
        <f>H118</f>
        <v>0</v>
      </c>
      <c r="L110" s="296"/>
      <c r="M110" s="43"/>
      <c r="N110" s="43"/>
      <c r="O110" s="87"/>
      <c r="Q110" s="43" t="s">
        <v>107</v>
      </c>
      <c r="S110" s="56">
        <v>0.01</v>
      </c>
    </row>
    <row r="111" spans="2:23" x14ac:dyDescent="0.25">
      <c r="D111" s="85"/>
      <c r="J111" s="43"/>
      <c r="K111" s="297"/>
      <c r="L111" s="298"/>
      <c r="M111" s="43"/>
      <c r="N111" s="43"/>
      <c r="O111" s="44"/>
      <c r="Q111" s="43" t="s">
        <v>109</v>
      </c>
      <c r="S111" s="56">
        <v>0.01</v>
      </c>
    </row>
    <row r="112" spans="2:23" x14ac:dyDescent="0.25">
      <c r="D112" s="85"/>
      <c r="J112" s="43" t="s">
        <v>120</v>
      </c>
      <c r="K112" s="299">
        <f>S116*K110</f>
        <v>0</v>
      </c>
      <c r="L112" s="300"/>
      <c r="M112" s="43"/>
      <c r="N112" s="43"/>
      <c r="O112" s="86"/>
      <c r="Q112" s="43" t="s">
        <v>110</v>
      </c>
      <c r="S112" s="56">
        <v>0.03</v>
      </c>
    </row>
    <row r="113" spans="4:19" x14ac:dyDescent="0.25">
      <c r="D113" s="85"/>
      <c r="J113" s="43" t="s">
        <v>121</v>
      </c>
      <c r="K113" s="299">
        <f>K110*S117</f>
        <v>0</v>
      </c>
      <c r="L113" s="300"/>
      <c r="M113" s="43"/>
      <c r="N113" s="43"/>
      <c r="O113" s="86"/>
      <c r="Q113" s="43" t="s">
        <v>111</v>
      </c>
      <c r="S113" s="56">
        <v>6.5000000000000002E-2</v>
      </c>
    </row>
    <row r="114" spans="4:19" x14ac:dyDescent="0.25">
      <c r="D114" s="85"/>
      <c r="J114" s="43" t="s">
        <v>109</v>
      </c>
      <c r="K114" s="299">
        <f>S118*K110</f>
        <v>0</v>
      </c>
      <c r="L114" s="300"/>
      <c r="M114" s="43"/>
      <c r="N114" s="43"/>
      <c r="O114" s="44"/>
      <c r="Q114" s="43"/>
      <c r="S114" s="44"/>
    </row>
    <row r="115" spans="4:19" x14ac:dyDescent="0.25">
      <c r="D115" s="85"/>
      <c r="J115" s="43" t="s">
        <v>122</v>
      </c>
      <c r="K115" s="289">
        <f>'[1]Project Summary'!O17-'[1]Cash Flow'!B59</f>
        <v>5704.0785514018698</v>
      </c>
      <c r="L115" s="290"/>
      <c r="M115" s="43"/>
      <c r="N115" s="43"/>
      <c r="O115" s="44"/>
      <c r="Q115" s="45" t="s">
        <v>52</v>
      </c>
      <c r="R115" s="46"/>
      <c r="S115" s="47"/>
    </row>
    <row r="116" spans="4:19" x14ac:dyDescent="0.25">
      <c r="D116" s="85"/>
      <c r="J116" s="43" t="s">
        <v>123</v>
      </c>
      <c r="K116" s="289">
        <f>K112+K113+K114-K115</f>
        <v>-5704.0785514018698</v>
      </c>
      <c r="L116" s="290"/>
      <c r="N116" s="43"/>
      <c r="O116" s="89"/>
      <c r="Q116" s="43" t="s">
        <v>120</v>
      </c>
      <c r="S116" s="56">
        <v>2.8000000000000001E-2</v>
      </c>
    </row>
    <row r="117" spans="4:19" x14ac:dyDescent="0.25">
      <c r="D117" s="85"/>
      <c r="J117" s="43"/>
      <c r="K117" s="291"/>
      <c r="L117" s="292"/>
      <c r="M117" s="43"/>
      <c r="N117" s="43"/>
      <c r="O117" s="86"/>
      <c r="Q117" s="43" t="s">
        <v>124</v>
      </c>
      <c r="S117" s="56">
        <v>2.5000000000000001E-3</v>
      </c>
    </row>
    <row r="118" spans="4:19" x14ac:dyDescent="0.25">
      <c r="D118" s="85"/>
      <c r="J118" s="43" t="s">
        <v>125</v>
      </c>
      <c r="K118" s="289">
        <f>K110-K109-K116</f>
        <v>5704.0785514018698</v>
      </c>
      <c r="L118" s="290"/>
      <c r="M118" s="90"/>
      <c r="N118" s="43"/>
      <c r="O118" s="87"/>
      <c r="Q118" s="59" t="s">
        <v>109</v>
      </c>
      <c r="R118" s="60"/>
      <c r="S118" s="91">
        <v>0.01</v>
      </c>
    </row>
    <row r="119" spans="4:19" x14ac:dyDescent="0.25">
      <c r="D119" s="85"/>
      <c r="J119" s="92"/>
      <c r="K119" s="293"/>
      <c r="L119" s="293"/>
      <c r="N119" s="92"/>
      <c r="O119" s="93"/>
    </row>
    <row r="120" spans="4:19" x14ac:dyDescent="0.25">
      <c r="D120" s="85"/>
      <c r="K120" s="294"/>
      <c r="L120" s="294"/>
      <c r="O120" s="48"/>
    </row>
    <row r="121" spans="4:19" x14ac:dyDescent="0.25">
      <c r="D121" s="85"/>
      <c r="K121" s="287"/>
      <c r="L121" s="287"/>
      <c r="O121" s="94"/>
    </row>
    <row r="122" spans="4:19" x14ac:dyDescent="0.25">
      <c r="D122" s="85"/>
      <c r="K122" s="278" t="s">
        <v>126</v>
      </c>
      <c r="L122" s="279"/>
      <c r="M122" s="279"/>
      <c r="N122" s="279"/>
      <c r="O122" s="279"/>
      <c r="P122" s="280"/>
    </row>
    <row r="123" spans="4:19" x14ac:dyDescent="0.25">
      <c r="D123" s="85"/>
      <c r="K123" s="95">
        <f>W93</f>
        <v>0.3200699746608735</v>
      </c>
      <c r="L123" s="95">
        <f>M123-0.25%</f>
        <v>5.4999999999999993E-2</v>
      </c>
      <c r="M123" s="95">
        <f>N123-0.25%</f>
        <v>5.7499999999999996E-2</v>
      </c>
      <c r="N123" s="96">
        <v>0.06</v>
      </c>
      <c r="O123" s="95">
        <f>N123+0.25%</f>
        <v>6.25E-2</v>
      </c>
      <c r="P123" s="95">
        <f>O123+0.25%</f>
        <v>6.5000000000000002E-2</v>
      </c>
    </row>
    <row r="124" spans="4:19" x14ac:dyDescent="0.25">
      <c r="K124" s="97">
        <f>K125+50000</f>
        <v>1450000</v>
      </c>
      <c r="L124" s="36">
        <v>0.3200699746608735</v>
      </c>
      <c r="M124" s="36">
        <v>0.3200699746608735</v>
      </c>
      <c r="N124" s="36">
        <v>0.3200699746608735</v>
      </c>
      <c r="O124" s="36">
        <v>0.3200699746608735</v>
      </c>
      <c r="P124" s="36">
        <v>0.3200699746608735</v>
      </c>
    </row>
    <row r="125" spans="4:19" x14ac:dyDescent="0.25">
      <c r="K125" s="97">
        <f>K126+50000</f>
        <v>1400000</v>
      </c>
      <c r="L125" s="36">
        <v>0.3200699746608735</v>
      </c>
      <c r="M125" s="36">
        <v>0.3200699746608735</v>
      </c>
      <c r="N125" s="36">
        <v>0.3200699746608735</v>
      </c>
      <c r="O125" s="36">
        <v>0.3200699746608735</v>
      </c>
      <c r="P125" s="36">
        <v>0.3200699746608735</v>
      </c>
    </row>
    <row r="126" spans="4:19" x14ac:dyDescent="0.25">
      <c r="K126" s="98">
        <v>1350000</v>
      </c>
      <c r="L126" s="36">
        <v>0.3200699746608735</v>
      </c>
      <c r="M126" s="36">
        <v>0.3200699746608735</v>
      </c>
      <c r="N126" s="36">
        <v>0.3200699746608735</v>
      </c>
      <c r="O126" s="36">
        <v>0.3200699746608735</v>
      </c>
      <c r="P126" s="36">
        <v>0.3200699746608735</v>
      </c>
    </row>
    <row r="127" spans="4:19" x14ac:dyDescent="0.25">
      <c r="K127" s="97">
        <f>K126-50000</f>
        <v>1300000</v>
      </c>
      <c r="L127" s="36">
        <v>0.3200699746608735</v>
      </c>
      <c r="M127" s="36">
        <v>0.3200699746608735</v>
      </c>
      <c r="N127" s="36">
        <v>0.3200699746608735</v>
      </c>
      <c r="O127" s="36">
        <v>0.3200699746608735</v>
      </c>
      <c r="P127" s="36">
        <v>0.3200699746608735</v>
      </c>
    </row>
    <row r="128" spans="4:19" x14ac:dyDescent="0.25">
      <c r="K128" s="97">
        <f>K127-50000</f>
        <v>1250000</v>
      </c>
      <c r="L128" s="36">
        <v>0.3200699746608735</v>
      </c>
      <c r="M128" s="36">
        <v>0.3200699746608735</v>
      </c>
      <c r="N128" s="36">
        <v>0.3200699746608735</v>
      </c>
      <c r="O128" s="36">
        <v>0.3200699746608735</v>
      </c>
      <c r="P128" s="36">
        <v>0.3200699746608735</v>
      </c>
    </row>
    <row r="130" spans="3:16" x14ac:dyDescent="0.25">
      <c r="K130" s="278" t="s">
        <v>127</v>
      </c>
      <c r="L130" s="279"/>
      <c r="M130" s="279"/>
      <c r="N130" s="279"/>
      <c r="O130" s="279"/>
      <c r="P130" s="280"/>
    </row>
    <row r="131" spans="3:16" x14ac:dyDescent="0.25">
      <c r="K131" s="95">
        <f>W93</f>
        <v>0.3200699746608735</v>
      </c>
      <c r="L131" s="99">
        <v>0.35</v>
      </c>
      <c r="M131" s="99">
        <v>0.4</v>
      </c>
      <c r="N131" s="100">
        <v>0.45</v>
      </c>
      <c r="O131" s="99">
        <v>0.5</v>
      </c>
      <c r="P131" s="99">
        <v>0.55000000000000004</v>
      </c>
    </row>
    <row r="132" spans="3:16" x14ac:dyDescent="0.25">
      <c r="K132" s="101">
        <f>K133+5000</f>
        <v>85000</v>
      </c>
      <c r="L132" s="36">
        <v>0.3200699746608735</v>
      </c>
      <c r="M132" s="36">
        <v>0.3200699746608735</v>
      </c>
      <c r="N132" s="36">
        <v>0.3200699746608735</v>
      </c>
      <c r="O132" s="36">
        <v>0.3200699746608735</v>
      </c>
      <c r="P132" s="36">
        <v>0.3200699746608735</v>
      </c>
    </row>
    <row r="133" spans="3:16" x14ac:dyDescent="0.25">
      <c r="K133" s="101">
        <f>K134+5000</f>
        <v>80000</v>
      </c>
      <c r="L133" s="36">
        <v>0.3200699746608735</v>
      </c>
      <c r="M133" s="36">
        <v>0.3200699746608735</v>
      </c>
      <c r="N133" s="36">
        <v>0.3200699746608735</v>
      </c>
      <c r="O133" s="36">
        <v>0.3200699746608735</v>
      </c>
      <c r="P133" s="36">
        <v>0.3200699746608735</v>
      </c>
    </row>
    <row r="134" spans="3:16" x14ac:dyDescent="0.25">
      <c r="K134" s="102">
        <v>75000</v>
      </c>
      <c r="L134" s="36">
        <v>0.3200699746608735</v>
      </c>
      <c r="M134" s="36">
        <v>0.3200699746608735</v>
      </c>
      <c r="N134" s="36">
        <v>0.3200699746608735</v>
      </c>
      <c r="O134" s="36">
        <v>0.3200699746608735</v>
      </c>
      <c r="P134" s="36">
        <v>0.3200699746608735</v>
      </c>
    </row>
    <row r="135" spans="3:16" x14ac:dyDescent="0.25">
      <c r="C135" s="2"/>
      <c r="K135" s="101">
        <f>K134-5000</f>
        <v>70000</v>
      </c>
      <c r="L135" s="36">
        <v>0.3200699746608735</v>
      </c>
      <c r="M135" s="36">
        <v>0.3200699746608735</v>
      </c>
      <c r="N135" s="36">
        <v>0.3200699746608735</v>
      </c>
      <c r="O135" s="36">
        <v>0.3200699746608735</v>
      </c>
      <c r="P135" s="36">
        <v>0.3200699746608735</v>
      </c>
    </row>
    <row r="136" spans="3:16" x14ac:dyDescent="0.25">
      <c r="K136" s="101">
        <f>K135-5000</f>
        <v>65000</v>
      </c>
      <c r="L136" s="36">
        <v>0.3200699746608735</v>
      </c>
      <c r="M136" s="36">
        <v>0.3200699746608735</v>
      </c>
      <c r="N136" s="36">
        <v>0.3200699746608735</v>
      </c>
      <c r="O136" s="36">
        <v>0.3200699746608735</v>
      </c>
      <c r="P136" s="36">
        <v>0.3200699746608735</v>
      </c>
    </row>
  </sheetData>
  <mergeCells count="33">
    <mergeCell ref="B4:C4"/>
    <mergeCell ref="B24:C24"/>
    <mergeCell ref="B35:C35"/>
    <mergeCell ref="B33:C33"/>
    <mergeCell ref="B66:D66"/>
    <mergeCell ref="B15:C15"/>
    <mergeCell ref="B49:C49"/>
    <mergeCell ref="K122:P122"/>
    <mergeCell ref="K130:P130"/>
    <mergeCell ref="B2:C2"/>
    <mergeCell ref="K115:L115"/>
    <mergeCell ref="K116:L116"/>
    <mergeCell ref="K117:L117"/>
    <mergeCell ref="K118:L118"/>
    <mergeCell ref="K119:L119"/>
    <mergeCell ref="K120:L120"/>
    <mergeCell ref="K109:L109"/>
    <mergeCell ref="K110:L110"/>
    <mergeCell ref="K111:L111"/>
    <mergeCell ref="K112:L112"/>
    <mergeCell ref="K113:L113"/>
    <mergeCell ref="K114:L114"/>
    <mergeCell ref="E2:F2"/>
    <mergeCell ref="Q101:S101"/>
    <mergeCell ref="Q104:S104"/>
    <mergeCell ref="J107:L107"/>
    <mergeCell ref="N107:O107"/>
    <mergeCell ref="K121:L121"/>
    <mergeCell ref="U83:W83"/>
    <mergeCell ref="B94:H94"/>
    <mergeCell ref="J94:O94"/>
    <mergeCell ref="Q94:S94"/>
    <mergeCell ref="Q98:S98"/>
  </mergeCells>
  <conditionalFormatting sqref="L124:P128">
    <cfRule type="colorScale" priority="2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max"/>
        <color theme="5" tint="0.39997558519241921"/>
        <color theme="9" tint="0.39997558519241921"/>
      </colorScale>
    </cfRule>
    <cfRule type="colorScale" priority="4">
      <colorScale>
        <cfvo type="min"/>
        <cfvo type="max"/>
        <color theme="5" tint="0.59999389629810485"/>
        <color theme="9" tint="0.59999389629810485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2:P136">
    <cfRule type="colorScale" priority="1">
      <colorScale>
        <cfvo type="min"/>
        <cfvo type="max"/>
        <color rgb="FFFFEF9C"/>
        <color rgb="FF63BE7B"/>
      </colorScale>
    </cfRule>
  </conditionalFormatting>
  <dataValidations disablePrompts="1" count="1">
    <dataValidation type="list" allowBlank="1" showInputMessage="1" showErrorMessage="1" sqref="C19" xr:uid="{7A67E074-5AD8-4191-ABB7-6D747F2E3CF3}">
      <formula1>$B$33:$B$34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86C8-C9B0-4ABC-A01D-C0D7DCC4239B}">
  <dimension ref="A20:AF40"/>
  <sheetViews>
    <sheetView tabSelected="1" zoomScale="85" zoomScaleNormal="85" workbookViewId="0">
      <selection activeCell="G17" sqref="G17"/>
    </sheetView>
  </sheetViews>
  <sheetFormatPr defaultRowHeight="15.75" x14ac:dyDescent="0.25"/>
  <cols>
    <col min="1" max="1" width="20.375" bestFit="1" customWidth="1"/>
    <col min="2" max="31" width="15" style="42" bestFit="1" customWidth="1"/>
  </cols>
  <sheetData>
    <row r="20" spans="1:32" x14ac:dyDescent="0.25">
      <c r="A20" t="s">
        <v>33</v>
      </c>
      <c r="B20" s="42">
        <v>1</v>
      </c>
      <c r="C20" s="42">
        <f>IF(B20&lt;'Project Summary'!$C$26,'Performance Summary'!B20+1,"")</f>
        <v>2</v>
      </c>
      <c r="D20" s="42">
        <f>IF(C20&lt;'Project Summary'!$C$26,'Performance Summary'!C20+1,"")</f>
        <v>3</v>
      </c>
      <c r="E20" s="42">
        <f>IF(D20&lt;'Project Summary'!$C$26,'Performance Summary'!D20+1,"")</f>
        <v>4</v>
      </c>
      <c r="F20" s="42">
        <f>IF(E20&lt;'Project Summary'!$C$26,'Performance Summary'!E20+1,"")</f>
        <v>5</v>
      </c>
      <c r="G20" s="42">
        <f>IF(F20&lt;'Project Summary'!$C$26,'Performance Summary'!F20+1,"")</f>
        <v>6</v>
      </c>
      <c r="H20" s="42">
        <f>IF(G20&lt;'Project Summary'!$C$26,'Performance Summary'!G20+1,"")</f>
        <v>7</v>
      </c>
      <c r="I20" s="42">
        <f>IF(H20&lt;'Project Summary'!$C$26,'Performance Summary'!H20+1,"")</f>
        <v>8</v>
      </c>
      <c r="J20" s="42">
        <f>IF(I20&lt;'Project Summary'!$C$26,'Performance Summary'!I20+1,"")</f>
        <v>9</v>
      </c>
      <c r="K20" s="42">
        <f>IF(J20&lt;'Project Summary'!$C$26,'Performance Summary'!J20+1,"")</f>
        <v>10</v>
      </c>
      <c r="L20" s="42">
        <f>IF(K20&lt;'Project Summary'!$C$26,'Performance Summary'!K20+1,"")</f>
        <v>11</v>
      </c>
      <c r="M20" s="42">
        <f>IF(L20&lt;'Project Summary'!$C$26,'Performance Summary'!L20+1,"")</f>
        <v>12</v>
      </c>
      <c r="N20" s="42">
        <f>IF(M20&lt;'Project Summary'!$C$26,'Performance Summary'!M20+1,"")</f>
        <v>13</v>
      </c>
      <c r="O20" s="42">
        <f>IF(N20&lt;'Project Summary'!$C$26,'Performance Summary'!N20+1,"")</f>
        <v>14</v>
      </c>
      <c r="P20" s="42">
        <f>IF(O20&lt;'Project Summary'!$C$26,'Performance Summary'!O20+1,"")</f>
        <v>15</v>
      </c>
      <c r="Q20" s="42">
        <f>IF(P20&lt;'Project Summary'!$C$26,'Performance Summary'!P20+1,"")</f>
        <v>16</v>
      </c>
      <c r="R20" s="42">
        <f>IF(Q20&lt;'Project Summary'!$C$26,'Performance Summary'!Q20+1,"")</f>
        <v>17</v>
      </c>
      <c r="S20" s="42">
        <f>IF(R20&lt;'Project Summary'!$C$26,'Performance Summary'!R20+1,"")</f>
        <v>18</v>
      </c>
      <c r="T20" s="42">
        <f>IF(S20&lt;'Project Summary'!$C$26,'Performance Summary'!S20+1,"")</f>
        <v>19</v>
      </c>
      <c r="U20" s="42">
        <f>IF(T20&lt;'Project Summary'!$C$26,'Performance Summary'!T20+1,"")</f>
        <v>20</v>
      </c>
      <c r="V20" s="42">
        <f>IF(U20&lt;'Project Summary'!$C$26,'Performance Summary'!U20+1,"")</f>
        <v>21</v>
      </c>
      <c r="W20" s="42">
        <f>IF(V20&lt;'Project Summary'!$C$26,'Performance Summary'!V20+1,"")</f>
        <v>22</v>
      </c>
      <c r="X20" s="42">
        <f>IF(W20&lt;'Project Summary'!$C$26,'Performance Summary'!W20+1,"")</f>
        <v>23</v>
      </c>
      <c r="Y20" s="42">
        <f>IF(X20&lt;'Project Summary'!$C$26,'Performance Summary'!X20+1,"")</f>
        <v>24</v>
      </c>
      <c r="Z20" s="42">
        <f>IF(Y20&lt;'Project Summary'!$C$26,'Performance Summary'!Y20+1,"")</f>
        <v>25</v>
      </c>
      <c r="AA20" s="42">
        <f>IF(Z20&lt;'Project Summary'!$C$26,'Performance Summary'!Z20+1,"")</f>
        <v>26</v>
      </c>
      <c r="AB20" s="42">
        <f>IF(AA20&lt;'Project Summary'!$C$26,'Performance Summary'!AA20+1,"")</f>
        <v>27</v>
      </c>
      <c r="AC20" s="42">
        <f>IF(AB20&lt;'Project Summary'!$C$26,'Performance Summary'!AB20+1,"")</f>
        <v>28</v>
      </c>
      <c r="AD20" s="42">
        <f>IF(AC20&lt;'Project Summary'!$C$26,'Performance Summary'!AC20+1,"")</f>
        <v>29</v>
      </c>
      <c r="AE20" s="42">
        <f>IF(AD20&lt;'Project Summary'!$C$26,'Performance Summary'!AD20+1,"")</f>
        <v>30</v>
      </c>
      <c r="AF20" t="s">
        <v>33</v>
      </c>
    </row>
    <row r="22" spans="1:32" x14ac:dyDescent="0.25">
      <c r="A22" t="s">
        <v>253</v>
      </c>
      <c r="B22" s="266" cm="1">
        <f t="array" ref="B22">INDEX('Cash Flow'!$C$3:$MX$30,(COUNTA('Cash Flow'!$C$3:$C$30)+COUNTBLANK('Cash Flow'!$C$3:$C$30)),'Performance Summary'!B20*12)</f>
        <v>306250.00000000093</v>
      </c>
      <c r="C22" s="235" cm="1">
        <f t="array" ref="C22">INDEX('Cash Flow'!$C$3:$MX$30,(COUNTA('Cash Flow'!$C$3:$C$30)+COUNTBLANK('Cash Flow'!$C$3:$C$30)),'Performance Summary'!C20*12)</f>
        <v>365031.2500000021</v>
      </c>
      <c r="D22" s="235" cm="1">
        <f t="array" ref="D22">INDEX('Cash Flow'!$C$3:$MX$30,(COUNTA('Cash Flow'!$C$3:$C$30)+COUNTBLANK('Cash Flow'!$C$3:$C$30)),'Performance Summary'!D20*12)</f>
        <v>426457.65625000373</v>
      </c>
      <c r="E22" s="235" cm="1">
        <f t="array" ref="E22">INDEX('Cash Flow'!$C$3:$MX$30,(COUNTA('Cash Flow'!$C$3:$C$30)+COUNTBLANK('Cash Flow'!$C$3:$C$30)),'Performance Summary'!E20*12)</f>
        <v>490648.25078125554</v>
      </c>
      <c r="F22" s="235" cm="1">
        <f t="array" ref="F22">INDEX('Cash Flow'!$C$3:$MX$30,(COUNTA('Cash Flow'!$C$3:$C$30)+COUNTBLANK('Cash Flow'!$C$3:$C$30)),'Performance Summary'!F20*12)</f>
        <v>557727.42206641333</v>
      </c>
      <c r="G22" s="235" cm="1">
        <f t="array" ref="G22">INDEX('Cash Flow'!$C$3:$MX$30,(COUNTA('Cash Flow'!$C$3:$C$30)+COUNTBLANK('Cash Flow'!$C$3:$C$30)),'Performance Summary'!G20*12)</f>
        <v>627825.15605940367</v>
      </c>
      <c r="H22" s="235" cm="1">
        <f t="array" ref="H22">INDEX('Cash Flow'!$C$3:$MX$30,(COUNTA('Cash Flow'!$C$3:$C$30)+COUNTBLANK('Cash Flow'!$C$3:$C$30)),'Performance Summary'!H20*12)</f>
        <v>701077.2880820788</v>
      </c>
      <c r="I22" s="235" cm="1">
        <f t="array" ref="I22">INDEX('Cash Flow'!$C$3:$MX$30,(COUNTA('Cash Flow'!$C$3:$C$30)+COUNTBLANK('Cash Flow'!$C$3:$C$30)),'Performance Summary'!I20*12)</f>
        <v>777625.7660457741</v>
      </c>
      <c r="J22" s="235" cm="1">
        <f t="array" ref="J22">INDEX('Cash Flow'!$C$3:$MX$30,(COUNTA('Cash Flow'!$C$3:$C$30)+COUNTBLANK('Cash Flow'!$C$3:$C$30)),'Performance Summary'!J20*12)</f>
        <v>857618.92551783612</v>
      </c>
      <c r="K22" s="235" cm="1">
        <f t="array" ref="K22">INDEX('Cash Flow'!$C$3:$MX$30,(COUNTA('Cash Flow'!$C$3:$C$30)+COUNTBLANK('Cash Flow'!$C$3:$C$30)),'Performance Summary'!K20*12)</f>
        <v>941211.7771661405</v>
      </c>
      <c r="L22" s="235" cm="1">
        <f t="array" ref="L22">INDEX('Cash Flow'!$C$3:$MX$30,(COUNTA('Cash Flow'!$C$3:$C$30)+COUNTBLANK('Cash Flow'!$C$3:$C$30)),'Performance Summary'!L20*12)</f>
        <v>1028566.3071386183</v>
      </c>
      <c r="M22" s="235" cm="1">
        <f t="array" ref="M22">INDEX('Cash Flow'!$C$3:$MX$30,(COUNTA('Cash Flow'!$C$3:$C$30)+COUNTBLANK('Cash Flow'!$C$3:$C$30)),'Performance Summary'!M20*12)</f>
        <v>1119851.7909598588</v>
      </c>
      <c r="N22" s="235" cm="1">
        <f t="array" ref="N22">INDEX('Cash Flow'!$C$3:$MX$30,(COUNTA('Cash Flow'!$C$3:$C$30)+COUNTBLANK('Cash Flow'!$C$3:$C$30)),'Performance Summary'!N20*12)</f>
        <v>1215245.121553055</v>
      </c>
      <c r="O22" s="235" cm="1">
        <f t="array" ref="O22">INDEX('Cash Flow'!$C$3:$MX$30,(COUNTA('Cash Flow'!$C$3:$C$30)+COUNTBLANK('Cash Flow'!$C$3:$C$30)),'Performance Summary'!O20*12)</f>
        <v>1314931.1520229448</v>
      </c>
      <c r="P22" s="235" cm="1">
        <f t="array" ref="P22">INDEX('Cash Flow'!$C$3:$MX$30,(COUNTA('Cash Flow'!$C$3:$C$30)+COUNTBLANK('Cash Flow'!$C$3:$C$30)),'Performance Summary'!P20*12)</f>
        <v>1419103.0538639799</v>
      </c>
      <c r="Q22" s="235" cm="1">
        <f t="array" ref="Q22">INDEX('Cash Flow'!$C$3:$MX$30,(COUNTA('Cash Flow'!$C$3:$C$30)+COUNTBLANK('Cash Flow'!$C$3:$C$30)),'Performance Summary'!Q20*12)</f>
        <v>1527962.6912878612</v>
      </c>
      <c r="R22" s="235" cm="1">
        <f t="array" ref="R22">INDEX('Cash Flow'!$C$3:$MX$30,(COUNTA('Cash Flow'!$C$3:$C$30)+COUNTBLANK('Cash Flow'!$C$3:$C$30)),'Performance Summary'!R20*12)</f>
        <v>1641721.0123958183</v>
      </c>
      <c r="S22" s="235" cm="1">
        <f t="array" ref="S22">INDEX('Cash Flow'!$C$3:$MX$30,(COUNTA('Cash Flow'!$C$3:$C$30)+COUNTBLANK('Cash Flow'!$C$3:$C$30)),'Performance Summary'!S20*12)</f>
        <v>1760598.4579536328</v>
      </c>
      <c r="T22" s="235" cm="1">
        <f t="array" ref="T22">INDEX('Cash Flow'!$C$3:$MX$30,(COUNTA('Cash Flow'!$C$3:$C$30)+COUNTBLANK('Cash Flow'!$C$3:$C$30)),'Performance Summary'!T20*12)</f>
        <v>1884825.3885615491</v>
      </c>
      <c r="U22" s="235" cm="1">
        <f t="array" ref="U22">INDEX('Cash Flow'!$C$3:$MX$30,(COUNTA('Cash Flow'!$C$3:$C$30)+COUNTBLANK('Cash Flow'!$C$3:$C$30)),'Performance Summary'!U20*12)</f>
        <v>2014642.5310468217</v>
      </c>
      <c r="V22" s="235" cm="1">
        <f t="array" ref="V22">INDEX('Cash Flow'!$C$3:$MX$30,(COUNTA('Cash Flow'!$C$3:$C$30)+COUNTBLANK('Cash Flow'!$C$3:$C$30)),'Performance Summary'!V20*12)</f>
        <v>2150301.4449439324</v>
      </c>
      <c r="W22" s="235" cm="1">
        <f t="array" ref="W22">INDEX('Cash Flow'!$C$3:$MX$30,(COUNTA('Cash Flow'!$C$3:$C$30)+COUNTBLANK('Cash Flow'!$C$3:$C$30)),'Performance Summary'!W20*12)</f>
        <v>2292065.0099664116</v>
      </c>
      <c r="X22" s="235" cm="1">
        <f t="array" ref="X22">INDEX('Cash Flow'!$C$3:$MX$30,(COUNTA('Cash Flow'!$C$3:$C$30)+COUNTBLANK('Cash Flow'!$C$3:$C$30)),'Performance Summary'!X20*12)</f>
        <v>2440207.9354149033</v>
      </c>
      <c r="Y22" s="235" cm="1">
        <f t="array" ref="Y22">INDEX('Cash Flow'!$C$3:$MX$30,(COUNTA('Cash Flow'!$C$3:$C$30)+COUNTBLANK('Cash Flow'!$C$3:$C$30)),'Performance Summary'!Y20*12)</f>
        <v>2595017.292508577</v>
      </c>
      <c r="Z22" s="235" cm="1">
        <f t="array" ref="Z22">INDEX('Cash Flow'!$C$3:$MX$30,(COUNTA('Cash Flow'!$C$3:$C$30)+COUNTBLANK('Cash Flow'!$C$3:$C$30)),'Performance Summary'!Z20*12)</f>
        <v>2756793.0706714676</v>
      </c>
      <c r="AA22" s="235" cm="1">
        <f t="array" ref="AA22">INDEX('Cash Flow'!$C$3:$MX$30,(COUNTA('Cash Flow'!$C$3:$C$30)+COUNTBLANK('Cash Flow'!$C$3:$C$30)),'Performance Summary'!AA20*12)</f>
        <v>2925848.7588516874</v>
      </c>
      <c r="AB22" s="235" cm="1">
        <f t="array" ref="AB22">INDEX('Cash Flow'!$C$3:$MX$30,(COUNTA('Cash Flow'!$C$3:$C$30)+COUNTBLANK('Cash Flow'!$C$3:$C$30)),'Performance Summary'!AB20*12)</f>
        <v>3102511.9530000174</v>
      </c>
      <c r="AC22" s="235" cm="1">
        <f t="array" ref="AC22">INDEX('Cash Flow'!$C$3:$MX$30,(COUNTA('Cash Flow'!$C$3:$C$30)+COUNTBLANK('Cash Flow'!$C$3:$C$30)),'Performance Summary'!AC20*12)</f>
        <v>3287124.9908850221</v>
      </c>
      <c r="AD22" s="235" cm="1">
        <f t="array" ref="AD22">INDEX('Cash Flow'!$C$3:$MX$30,(COUNTA('Cash Flow'!$C$3:$C$30)+COUNTBLANK('Cash Flow'!$C$3:$C$30)),'Performance Summary'!AD20*12)</f>
        <v>3480045.6154748518</v>
      </c>
      <c r="AE22" s="235" cm="1">
        <f t="array" ref="AE22">INDEX('Cash Flow'!$C$3:$MX$30,(COUNTA('Cash Flow'!$C$3:$C$30)+COUNTBLANK('Cash Flow'!$C$3:$C$30)),'Performance Summary'!AE20*12)</f>
        <v>3681647.6681712242</v>
      </c>
      <c r="AF22" t="s">
        <v>253</v>
      </c>
    </row>
    <row r="23" spans="1:32" x14ac:dyDescent="0.25">
      <c r="A23" t="s">
        <v>254</v>
      </c>
      <c r="B23" s="266" cm="1">
        <f t="array" ref="B23">INDEX('Cash Flow'!$C$3:$MX$52,(COUNTA('Cash Flow'!$C$3:$C$52)+COUNTBLANK('Cash Flow'!$C$3:$C$52)),'Performance Summary'!B20*12)</f>
        <v>99712.500000000204</v>
      </c>
      <c r="C23" s="235" cm="1">
        <f t="array" ref="C23">INDEX('Cash Flow'!$C$3:$MX$52,(COUNTA('Cash Flow'!$C$3:$C$52)+COUNTBLANK('Cash Flow'!$C$3:$C$52)),'Performance Summary'!C20*12)</f>
        <v>112299.56250000044</v>
      </c>
      <c r="D23" s="235" cm="1">
        <f t="array" ref="D23">INDEX('Cash Flow'!$C$3:$MX$52,(COUNTA('Cash Flow'!$C$3:$C$52)+COUNTBLANK('Cash Flow'!$C$3:$C$52)),'Performance Summary'!D20*12)</f>
        <v>125453.04281250079</v>
      </c>
      <c r="E23" s="235" cm="1">
        <f t="array" ref="E23">INDEX('Cash Flow'!$C$3:$MX$52,(COUNTA('Cash Flow'!$C$3:$C$52)+COUNTBLANK('Cash Flow'!$C$3:$C$52)),'Performance Summary'!E20*12)</f>
        <v>139198.42973906366</v>
      </c>
      <c r="F23" s="235" cm="1">
        <f t="array" ref="F23">INDEX('Cash Flow'!$C$3:$MX$52,(COUNTA('Cash Flow'!$C$3:$C$52)+COUNTBLANK('Cash Flow'!$C$3:$C$52)),'Performance Summary'!F20*12)</f>
        <v>153562.3590773218</v>
      </c>
      <c r="G23" s="235" cm="1">
        <f t="array" ref="G23">INDEX('Cash Flow'!$C$3:$MX$52,(COUNTA('Cash Flow'!$C$3:$C$52)+COUNTBLANK('Cash Flow'!$C$3:$C$52)),'Performance Summary'!G20*12)</f>
        <v>168572.66523580166</v>
      </c>
      <c r="H23" s="235" cm="1">
        <f t="array" ref="H23">INDEX('Cash Flow'!$C$3:$MX$52,(COUNTA('Cash Flow'!$C$3:$C$52)+COUNTBLANK('Cash Flow'!$C$3:$C$52)),'Performance Summary'!H20*12)</f>
        <v>184258.43517141315</v>
      </c>
      <c r="I23" s="235" cm="1">
        <f t="array" ref="I23">INDEX('Cash Flow'!$C$3:$MX$52,(COUNTA('Cash Flow'!$C$3:$C$52)+COUNTBLANK('Cash Flow'!$C$3:$C$52)),'Performance Summary'!I20*12)</f>
        <v>200650.06475412709</v>
      </c>
      <c r="J23" s="235" cm="1">
        <f t="array" ref="J23">INDEX('Cash Flow'!$C$3:$MX$52,(COUNTA('Cash Flow'!$C$3:$C$52)+COUNTBLANK('Cash Flow'!$C$3:$C$52)),'Performance Summary'!J20*12)</f>
        <v>217779.31766806328</v>
      </c>
      <c r="K23" s="235" cm="1">
        <f t="array" ref="K23">INDEX('Cash Flow'!$C$3:$MX$52,(COUNTA('Cash Flow'!$C$3:$C$52)+COUNTBLANK('Cash Flow'!$C$3:$C$52)),'Performance Summary'!K20*12)</f>
        <v>235679.38696312648</v>
      </c>
      <c r="L23" s="235" cm="1">
        <f t="array" ref="L23">INDEX('Cash Flow'!$C$3:$MX$52,(COUNTA('Cash Flow'!$C$3:$C$52)+COUNTBLANK('Cash Flow'!$C$3:$C$52)),'Performance Summary'!L20*12)</f>
        <v>254384.95937646751</v>
      </c>
      <c r="M23" s="235" cm="1">
        <f t="array" ref="M23">INDEX('Cash Flow'!$C$3:$MX$52,(COUNTA('Cash Flow'!$C$3:$C$52)+COUNTBLANK('Cash Flow'!$C$3:$C$52)),'Performance Summary'!M20*12)</f>
        <v>273932.28254840913</v>
      </c>
      <c r="N23" s="235" cm="1">
        <f t="array" ref="N23">INDEX('Cash Flow'!$C$3:$MX$52,(COUNTA('Cash Flow'!$C$3:$C$52)+COUNTBLANK('Cash Flow'!$C$3:$C$52)),'Performance Summary'!N20*12)</f>
        <v>294359.23526308802</v>
      </c>
      <c r="O23" s="235" cm="1">
        <f t="array" ref="O23">INDEX('Cash Flow'!$C$3:$MX$52,(COUNTA('Cash Flow'!$C$3:$C$52)+COUNTBLANK('Cash Flow'!$C$3:$C$52)),'Performance Summary'!O20*12)</f>
        <v>315705.40084992751</v>
      </c>
      <c r="P23" s="235" cm="1">
        <f t="array" ref="P23">INDEX('Cash Flow'!$C$3:$MX$52,(COUNTA('Cash Flow'!$C$3:$C$52)+COUNTBLANK('Cash Flow'!$C$3:$C$52)),'Performance Summary'!P20*12)</f>
        <v>338012.14388817473</v>
      </c>
      <c r="Q23" s="235" cm="1">
        <f t="array" ref="Q23">INDEX('Cash Flow'!$C$3:$MX$52,(COUNTA('Cash Flow'!$C$3:$C$52)+COUNTBLANK('Cash Flow'!$C$3:$C$52)),'Performance Summary'!Q20*12)</f>
        <v>361322.69036314311</v>
      </c>
      <c r="R23" s="235" cm="1">
        <f t="array" ref="R23">INDEX('Cash Flow'!$C$3:$MX$52,(COUNTA('Cash Flow'!$C$3:$C$52)+COUNTBLANK('Cash Flow'!$C$3:$C$52)),'Performance Summary'!R20*12)</f>
        <v>385682.21142948524</v>
      </c>
      <c r="S23" s="235" cm="1">
        <f t="array" ref="S23">INDEX('Cash Flow'!$C$3:$MX$52,(COUNTA('Cash Flow'!$C$3:$C$52)+COUNTBLANK('Cash Flow'!$C$3:$C$52)),'Performance Summary'!S20*12)</f>
        <v>411137.91094381263</v>
      </c>
      <c r="T23" s="235" cm="1">
        <f t="array" ref="T23">INDEX('Cash Flow'!$C$3:$MX$52,(COUNTA('Cash Flow'!$C$3:$C$52)+COUNTBLANK('Cash Flow'!$C$3:$C$52)),'Performance Summary'!T20*12)</f>
        <v>437739.11693628476</v>
      </c>
      <c r="U23" s="235" cm="1">
        <f t="array" ref="U23">INDEX('Cash Flow'!$C$3:$MX$52,(COUNTA('Cash Flow'!$C$3:$C$52)+COUNTBLANK('Cash Flow'!$C$3:$C$52)),'Performance Summary'!U20*12)</f>
        <v>465537.37719841825</v>
      </c>
      <c r="V23" s="235" cm="1">
        <f t="array" ref="V23">INDEX('Cash Flow'!$C$3:$MX$52,(COUNTA('Cash Flow'!$C$3:$C$52)+COUNTBLANK('Cash Flow'!$C$3:$C$52)),'Performance Summary'!V20*12)</f>
        <v>494586.55917234777</v>
      </c>
      <c r="W23" s="235" cm="1">
        <f t="array" ref="W23">INDEX('Cash Flow'!$C$3:$MX$52,(COUNTA('Cash Flow'!$C$3:$C$52)+COUNTBLANK('Cash Flow'!$C$3:$C$52)),'Performance Summary'!W20*12)</f>
        <v>524942.95433510398</v>
      </c>
      <c r="X23" s="235" cm="1">
        <f t="array" ref="X23">INDEX('Cash Flow'!$C$3:$MX$52,(COUNTA('Cash Flow'!$C$3:$C$52)+COUNTBLANK('Cash Flow'!$C$3:$C$52)),'Performance Summary'!X20*12)</f>
        <v>556665.38728018431</v>
      </c>
      <c r="Y23" s="235" cm="1">
        <f t="array" ref="Y23">INDEX('Cash Flow'!$C$3:$MX$52,(COUNTA('Cash Flow'!$C$3:$C$52)+COUNTBLANK('Cash Flow'!$C$3:$C$52)),'Performance Summary'!Y20*12)</f>
        <v>589815.32970779319</v>
      </c>
      <c r="Z23" s="235" cm="1">
        <f t="array" ref="Z23">INDEX('Cash Flow'!$C$3:$MX$52,(COUNTA('Cash Flow'!$C$3:$C$52)+COUNTBLANK('Cash Flow'!$C$3:$C$52)),'Performance Summary'!Z20*12)</f>
        <v>624457.01954464486</v>
      </c>
      <c r="AA23" s="235" cm="1">
        <f t="array" ref="AA23">INDEX('Cash Flow'!$C$3:$MX$52,(COUNTA('Cash Flow'!$C$3:$C$52)+COUNTBLANK('Cash Flow'!$C$3:$C$52)),'Performance Summary'!AA20*12)</f>
        <v>660657.58542415465</v>
      </c>
      <c r="AB23" s="235" cm="1">
        <f t="array" ref="AB23">INDEX('Cash Flow'!$C$3:$MX$52,(COUNTA('Cash Flow'!$C$3:$C$52)+COUNTBLANK('Cash Flow'!$C$3:$C$52)),'Performance Summary'!AB20*12)</f>
        <v>698487.17676824261</v>
      </c>
      <c r="AC23" s="235" cm="1">
        <f t="array" ref="AC23">INDEX('Cash Flow'!$C$3:$MX$52,(COUNTA('Cash Flow'!$C$3:$C$52)+COUNTBLANK('Cash Flow'!$C$3:$C$52)),'Performance Summary'!AC20*12)</f>
        <v>738019.09972281428</v>
      </c>
      <c r="AD23" s="235" cm="1">
        <f t="array" ref="AD23">INDEX('Cash Flow'!$C$3:$MX$52,(COUNTA('Cash Flow'!$C$3:$C$52)+COUNTBLANK('Cash Flow'!$C$3:$C$52)),'Performance Summary'!AD20*12)</f>
        <v>779329.95921034156</v>
      </c>
      <c r="AE23" s="235" cm="1">
        <f t="array" ref="AE23">INDEX('Cash Flow'!$C$3:$MX$52,(COUNTA('Cash Flow'!$C$3:$C$52)+COUNTBLANK('Cash Flow'!$C$3:$C$52)),'Performance Summary'!AE20*12)</f>
        <v>822499.80737480789</v>
      </c>
      <c r="AF23" t="s">
        <v>254</v>
      </c>
    </row>
    <row r="24" spans="1:32" x14ac:dyDescent="0.25">
      <c r="A24" t="s">
        <v>260</v>
      </c>
      <c r="B24" s="267">
        <f>B22-B23</f>
        <v>206537.50000000073</v>
      </c>
      <c r="C24" s="267">
        <f t="shared" ref="C24:AE24" si="0">C22-C23</f>
        <v>252731.68750000166</v>
      </c>
      <c r="D24" s="267">
        <f t="shared" si="0"/>
        <v>301004.61343750294</v>
      </c>
      <c r="E24" s="267">
        <f t="shared" si="0"/>
        <v>351449.82104219188</v>
      </c>
      <c r="F24" s="267">
        <f t="shared" si="0"/>
        <v>404165.0629890915</v>
      </c>
      <c r="G24" s="267">
        <f t="shared" si="0"/>
        <v>459252.49082360201</v>
      </c>
      <c r="H24" s="267">
        <f t="shared" si="0"/>
        <v>516818.85291066568</v>
      </c>
      <c r="I24" s="267">
        <f t="shared" si="0"/>
        <v>576975.70129164704</v>
      </c>
      <c r="J24" s="267">
        <f t="shared" si="0"/>
        <v>639839.60784977279</v>
      </c>
      <c r="K24" s="267">
        <f t="shared" si="0"/>
        <v>705532.39020301402</v>
      </c>
      <c r="L24" s="267">
        <f t="shared" si="0"/>
        <v>774181.34776215081</v>
      </c>
      <c r="M24" s="267">
        <f t="shared" si="0"/>
        <v>845919.50841144961</v>
      </c>
      <c r="N24" s="267">
        <f t="shared" si="0"/>
        <v>920885.88628996699</v>
      </c>
      <c r="O24" s="267">
        <f t="shared" si="0"/>
        <v>999225.75117301731</v>
      </c>
      <c r="P24" s="267">
        <f t="shared" si="0"/>
        <v>1081090.9099758051</v>
      </c>
      <c r="Q24" s="267">
        <f t="shared" si="0"/>
        <v>1166640.0009247181</v>
      </c>
      <c r="R24" s="267">
        <f t="shared" si="0"/>
        <v>1256038.8009663331</v>
      </c>
      <c r="S24" s="267">
        <f t="shared" si="0"/>
        <v>1349460.5470098201</v>
      </c>
      <c r="T24" s="267">
        <f t="shared" si="0"/>
        <v>1447086.2716252643</v>
      </c>
      <c r="U24" s="267">
        <f t="shared" si="0"/>
        <v>1549105.1538484036</v>
      </c>
      <c r="V24" s="267">
        <f t="shared" si="0"/>
        <v>1655714.8857715847</v>
      </c>
      <c r="W24" s="267">
        <f t="shared" si="0"/>
        <v>1767122.0556313077</v>
      </c>
      <c r="X24" s="267">
        <f t="shared" si="0"/>
        <v>1883542.548134719</v>
      </c>
      <c r="Y24" s="267">
        <f t="shared" si="0"/>
        <v>2005201.9628007838</v>
      </c>
      <c r="Z24" s="267">
        <f t="shared" si="0"/>
        <v>2132336.0511268228</v>
      </c>
      <c r="AA24" s="267">
        <f t="shared" si="0"/>
        <v>2265191.1734275329</v>
      </c>
      <c r="AB24" s="267">
        <f t="shared" si="0"/>
        <v>2404024.7762317751</v>
      </c>
      <c r="AC24" s="267">
        <f t="shared" si="0"/>
        <v>2549105.8911622078</v>
      </c>
      <c r="AD24" s="267">
        <f t="shared" si="0"/>
        <v>2700715.65626451</v>
      </c>
      <c r="AE24" s="267">
        <f t="shared" si="0"/>
        <v>2859147.8607964162</v>
      </c>
      <c r="AF24" t="s">
        <v>260</v>
      </c>
    </row>
    <row r="25" spans="1:32" x14ac:dyDescent="0.25">
      <c r="B25" s="267"/>
      <c r="C25" s="267"/>
      <c r="D25" s="267"/>
      <c r="E25" s="267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</row>
    <row r="26" spans="1:32" x14ac:dyDescent="0.25">
      <c r="A26" t="s">
        <v>264</v>
      </c>
      <c r="B26" s="269">
        <f>SUMIF('Cash Flow'!$C$2:$MX$2,'Performance Summary'!B20,'Cash Flow'!$C$44:$MX$44)</f>
        <v>-12600.902527943657</v>
      </c>
      <c r="C26" s="267">
        <f>SUMIF('Cash Flow'!$C$2:$MX$2,'Performance Summary'!C20,'Cash Flow'!$C$44:$MX$44)</f>
        <v>-8433.291084450213</v>
      </c>
      <c r="D26" s="267">
        <f>SUMIF('Cash Flow'!$C$2:$MX$2,'Performance Summary'!D20,'Cash Flow'!$C$44:$MX$44)</f>
        <v>-4605.3726290904406</v>
      </c>
      <c r="E26" s="267">
        <f>SUMIF('Cash Flow'!$C$2:$MX$2,'Performance Summary'!E20,'Cash Flow'!$C$44:$MX$44)</f>
        <v>-612.65017481863697</v>
      </c>
      <c r="F26" s="267">
        <f>SUMIF('Cash Flow'!$C$2:$MX$2,'Performance Summary'!F20,'Cash Flow'!$C$44:$MX$44)</f>
        <v>3551.4168093557314</v>
      </c>
      <c r="G26" s="267">
        <f>SUMIF('Cash Flow'!$C$2:$MX$2,'Performance Summary'!G20,'Cash Flow'!$C$44:$MX$44)</f>
        <v>7893.5602895649281</v>
      </c>
      <c r="H26" s="267">
        <f>SUMIF('Cash Flow'!$C$2:$MX$2,'Performance Summary'!H20,'Cash Flow'!$C$44:$MX$44)</f>
        <v>12420.700192235669</v>
      </c>
      <c r="I26" s="267">
        <f>SUMIF('Cash Flow'!$C$2:$MX$2,'Performance Summary'!I20,'Cash Flow'!$C$44:$MX$44)</f>
        <v>17139.939352366488</v>
      </c>
      <c r="J26" s="267">
        <f>SUMIF('Cash Flow'!$C$2:$MX$2,'Performance Summary'!J20,'Cash Flow'!$C$44:$MX$44)</f>
        <v>22058.556647059173</v>
      </c>
      <c r="K26" s="267">
        <f>SUMIF('Cash Flow'!$C$2:$MX$2,'Performance Summary'!K20,'Cash Flow'!$C$44:$MX$44)</f>
        <v>27183.998046120869</v>
      </c>
      <c r="L26" s="267">
        <f>SUMIF('Cash Flow'!$C$2:$MX$2,'Performance Summary'!L20,'Cash Flow'!$C$44:$MX$44)</f>
        <v>32523.865277565841</v>
      </c>
      <c r="M26" s="267">
        <f>SUMIF('Cash Flow'!$C$2:$MX$2,'Performance Summary'!M20,'Cash Flow'!$C$44:$MX$44)</f>
        <v>38085.901767758871</v>
      </c>
      <c r="N26" s="267">
        <f>SUMIF('Cash Flow'!$C$2:$MX$2,'Performance Summary'!N20,'Cash Flow'!$C$44:$MX$44)</f>
        <v>43877.975473260238</v>
      </c>
      <c r="O26" s="267">
        <f>SUMIF('Cash Flow'!$C$2:$MX$2,'Performance Summary'!O20,'Cash Flow'!$C$44:$MX$44)</f>
        <v>49908.058173615631</v>
      </c>
      <c r="P26" s="267">
        <f>SUMIF('Cash Flow'!$C$2:$MX$2,'Performance Summary'!P20,'Cash Flow'!$C$44:$MX$44)</f>
        <v>56184.200740770953</v>
      </c>
      <c r="Q26" s="267">
        <f>SUMIF('Cash Flow'!$C$2:$MX$2,'Performance Summary'!Q20,'Cash Flow'!$C$44:$MX$44)</f>
        <v>62714.503840803212</v>
      </c>
      <c r="R26" s="267">
        <f>SUMIF('Cash Flow'!$C$2:$MX$2,'Performance Summary'!R20,'Cash Flow'!$C$44:$MX$44)</f>
        <v>69507.083456480847</v>
      </c>
      <c r="S26" s="267">
        <f>SUMIF('Cash Flow'!$C$2:$MX$2,'Performance Summary'!S20,'Cash Flow'!$C$44:$MX$44)</f>
        <v>76570.030543955014</v>
      </c>
      <c r="T26" s="267">
        <f>SUMIF('Cash Flow'!$C$2:$MX$2,'Performance Summary'!T20,'Cash Flow'!$C$44:$MX$44)</f>
        <v>83911.364052674675</v>
      </c>
      <c r="U26" s="267">
        <f>SUMIF('Cash Flow'!$C$2:$MX$2,'Performance Summary'!U20,'Cash Flow'!$C$44:$MX$44)</f>
        <v>91538.97644336721</v>
      </c>
      <c r="V26" s="267">
        <f>SUMIF('Cash Flow'!$C$2:$MX$2,'Performance Summary'!V20,'Cash Flow'!$C$44:$MX$44)</f>
        <v>99460.570733425877</v>
      </c>
      <c r="W26" s="267">
        <f>SUMIF('Cash Flow'!$C$2:$MX$2,'Performance Summary'!W20,'Cash Flow'!$C$44:$MX$44)</f>
        <v>107683.5879809819</v>
      </c>
      <c r="X26" s="267">
        <f>SUMIF('Cash Flow'!$C$2:$MX$2,'Performance Summary'!X20,'Cash Flow'!$C$44:$MX$44)</f>
        <v>116215.12398681973</v>
      </c>
      <c r="Y26" s="267">
        <f>SUMIF('Cash Flow'!$C$2:$MX$2,'Performance Summary'!Y20,'Cash Flow'!$C$44:$MX$44)</f>
        <v>125061.83384546397</v>
      </c>
      <c r="Z26" s="267">
        <f>SUMIF('Cash Flow'!$C$2:$MX$2,'Performance Summary'!Z20,'Cash Flow'!$C$44:$MX$44)</f>
        <v>134229.82281136466</v>
      </c>
      <c r="AA26" s="267">
        <f>SUMIF('Cash Flow'!$C$2:$MX$2,'Performance Summary'!AA20,'Cash Flow'!$C$44:$MX$44)</f>
        <v>143724.52176107338</v>
      </c>
      <c r="AB26" s="267">
        <f>SUMIF('Cash Flow'!$C$2:$MX$2,'Performance Summary'!AB20,'Cash Flow'!$C$44:$MX$44)</f>
        <v>153550.54532530185</v>
      </c>
      <c r="AC26" s="267">
        <f>SUMIF('Cash Flow'!$C$2:$MX$2,'Performance Summary'!AC20,'Cash Flow'!$C$44:$MX$44)</f>
        <v>163711.5305332127</v>
      </c>
      <c r="AD26" s="267">
        <f>SUMIF('Cash Flow'!$C$2:$MX$2,'Performance Summary'!AD20,'Cash Flow'!$C$44:$MX$44)</f>
        <v>174209.95355230873</v>
      </c>
      <c r="AE26" s="267">
        <f>SUMIF('Cash Flow'!$C$2:$MX$2,'Performance Summary'!AE20,'Cash Flow'!$C$44:$MX$44)</f>
        <v>185046.92181762069</v>
      </c>
      <c r="AF26" t="s">
        <v>264</v>
      </c>
    </row>
    <row r="27" spans="1:32" x14ac:dyDescent="0.25">
      <c r="A27" t="s">
        <v>273</v>
      </c>
      <c r="B27" s="269">
        <f>B26</f>
        <v>-12600.902527943657</v>
      </c>
      <c r="C27" s="267">
        <f>C26+B27</f>
        <v>-21034.193612393872</v>
      </c>
      <c r="D27" s="267">
        <f t="shared" ref="D27:U27" si="1">D26+C27</f>
        <v>-25639.566241484314</v>
      </c>
      <c r="E27" s="267">
        <f t="shared" si="1"/>
        <v>-26252.216416302952</v>
      </c>
      <c r="F27" s="267">
        <f t="shared" si="1"/>
        <v>-22700.799606947221</v>
      </c>
      <c r="G27" s="267">
        <f t="shared" si="1"/>
        <v>-14807.239317382293</v>
      </c>
      <c r="H27" s="267">
        <f t="shared" si="1"/>
        <v>-2386.5391251466244</v>
      </c>
      <c r="I27" s="267">
        <f t="shared" si="1"/>
        <v>14753.400227219863</v>
      </c>
      <c r="J27" s="267">
        <f t="shared" si="1"/>
        <v>36811.956874279036</v>
      </c>
      <c r="K27" s="267">
        <f t="shared" si="1"/>
        <v>63995.954920399905</v>
      </c>
      <c r="L27" s="267">
        <f t="shared" si="1"/>
        <v>96519.820197965746</v>
      </c>
      <c r="M27" s="267">
        <f t="shared" si="1"/>
        <v>134605.7219657246</v>
      </c>
      <c r="N27" s="267">
        <f t="shared" si="1"/>
        <v>178483.69743898485</v>
      </c>
      <c r="O27" s="267">
        <f t="shared" si="1"/>
        <v>228391.75561260048</v>
      </c>
      <c r="P27" s="267">
        <f t="shared" si="1"/>
        <v>284575.95635337144</v>
      </c>
      <c r="Q27" s="267">
        <f t="shared" si="1"/>
        <v>347290.46019417467</v>
      </c>
      <c r="R27" s="267">
        <f t="shared" si="1"/>
        <v>416797.54365065554</v>
      </c>
      <c r="S27" s="267">
        <f t="shared" si="1"/>
        <v>493367.57419461058</v>
      </c>
      <c r="T27" s="267">
        <f t="shared" si="1"/>
        <v>577278.93824728532</v>
      </c>
      <c r="U27" s="267">
        <f t="shared" si="1"/>
        <v>668817.91469065251</v>
      </c>
      <c r="V27" s="267">
        <f t="shared" ref="V27" si="2">V26+U27</f>
        <v>768278.48542407842</v>
      </c>
      <c r="W27" s="267">
        <f t="shared" ref="W27" si="3">W26+V27</f>
        <v>875962.07340506034</v>
      </c>
      <c r="X27" s="267">
        <f t="shared" ref="X27" si="4">X26+W27</f>
        <v>992177.19739188009</v>
      </c>
      <c r="Y27" s="267">
        <f t="shared" ref="Y27" si="5">Y26+X27</f>
        <v>1117239.031237344</v>
      </c>
      <c r="Z27" s="267">
        <f t="shared" ref="Z27" si="6">Z26+Y27</f>
        <v>1251468.8540487087</v>
      </c>
      <c r="AA27" s="267">
        <f t="shared" ref="AA27" si="7">AA26+Z27</f>
        <v>1395193.3758097822</v>
      </c>
      <c r="AB27" s="267">
        <f t="shared" ref="AB27" si="8">AB26+AA27</f>
        <v>1548743.921135084</v>
      </c>
      <c r="AC27" s="267">
        <f t="shared" ref="AC27" si="9">AC26+AB27</f>
        <v>1712455.4516682967</v>
      </c>
      <c r="AD27" s="267">
        <f t="shared" ref="AD27" si="10">AD26+AC27</f>
        <v>1886665.4052206054</v>
      </c>
      <c r="AE27" s="267">
        <f t="shared" ref="AE27" si="11">AE26+AD27</f>
        <v>2071712.3270382262</v>
      </c>
    </row>
    <row r="28" spans="1:32" s="271" customFormat="1" x14ac:dyDescent="0.25">
      <c r="B28" s="276"/>
      <c r="C28" s="277"/>
      <c r="D28" s="277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  <c r="AA28" s="277"/>
      <c r="AB28" s="277"/>
      <c r="AC28" s="277"/>
      <c r="AD28" s="277"/>
      <c r="AE28" s="277"/>
    </row>
    <row r="29" spans="1:32" x14ac:dyDescent="0.25">
      <c r="A29" t="s">
        <v>261</v>
      </c>
      <c r="B29" s="267">
        <f>'Project Summary'!$C$22</f>
        <v>270178.5</v>
      </c>
      <c r="C29" s="267">
        <f>'Project Summary'!$C$22</f>
        <v>270178.5</v>
      </c>
      <c r="D29" s="267">
        <f>'Project Summary'!$C$22</f>
        <v>270178.5</v>
      </c>
      <c r="E29" s="267">
        <f>'Project Summary'!$C$22</f>
        <v>270178.5</v>
      </c>
      <c r="F29" s="267">
        <f>'Project Summary'!$C$22</f>
        <v>270178.5</v>
      </c>
      <c r="G29" s="267">
        <f>'Project Summary'!$C$22</f>
        <v>270178.5</v>
      </c>
      <c r="H29" s="267">
        <f>'Project Summary'!$C$22</f>
        <v>270178.5</v>
      </c>
      <c r="I29" s="267">
        <f>'Project Summary'!$C$22</f>
        <v>270178.5</v>
      </c>
      <c r="J29" s="267">
        <f>'Project Summary'!$C$22</f>
        <v>270178.5</v>
      </c>
      <c r="K29" s="267">
        <f>'Project Summary'!$C$22</f>
        <v>270178.5</v>
      </c>
      <c r="L29" s="267">
        <f>'Project Summary'!$C$22</f>
        <v>270178.5</v>
      </c>
      <c r="M29" s="267">
        <f>'Project Summary'!$C$22</f>
        <v>270178.5</v>
      </c>
      <c r="N29" s="267">
        <f>'Project Summary'!$C$22</f>
        <v>270178.5</v>
      </c>
      <c r="O29" s="267">
        <f>'Project Summary'!$C$22</f>
        <v>270178.5</v>
      </c>
      <c r="P29" s="267">
        <f>'Project Summary'!$C$22</f>
        <v>270178.5</v>
      </c>
      <c r="Q29" s="267">
        <f>'Project Summary'!$C$22</f>
        <v>270178.5</v>
      </c>
      <c r="R29" s="267">
        <f>'Project Summary'!$C$22</f>
        <v>270178.5</v>
      </c>
      <c r="S29" s="267">
        <f>'Project Summary'!$C$22</f>
        <v>270178.5</v>
      </c>
      <c r="T29" s="267">
        <f>'Project Summary'!$C$22</f>
        <v>270178.5</v>
      </c>
      <c r="U29" s="267">
        <f>'Project Summary'!$C$22</f>
        <v>270178.5</v>
      </c>
      <c r="V29" s="267">
        <f>'Project Summary'!$C$22</f>
        <v>270178.5</v>
      </c>
      <c r="W29" s="267">
        <f>'Project Summary'!$C$22</f>
        <v>270178.5</v>
      </c>
      <c r="X29" s="267">
        <f>'Project Summary'!$C$22</f>
        <v>270178.5</v>
      </c>
      <c r="Y29" s="267">
        <f>'Project Summary'!$C$22</f>
        <v>270178.5</v>
      </c>
      <c r="Z29" s="267">
        <f>'Project Summary'!$C$22</f>
        <v>270178.5</v>
      </c>
      <c r="AA29" s="267">
        <f>'Project Summary'!$C$22</f>
        <v>270178.5</v>
      </c>
      <c r="AB29" s="267">
        <f>'Project Summary'!$C$22</f>
        <v>270178.5</v>
      </c>
      <c r="AC29" s="267">
        <f>'Project Summary'!$C$22</f>
        <v>270178.5</v>
      </c>
      <c r="AD29" s="267">
        <f>'Project Summary'!$C$22</f>
        <v>270178.5</v>
      </c>
      <c r="AE29" s="267">
        <f>'Project Summary'!$C$22</f>
        <v>270178.5</v>
      </c>
      <c r="AF29" t="s">
        <v>261</v>
      </c>
    </row>
    <row r="31" spans="1:32" x14ac:dyDescent="0.25">
      <c r="A31" t="s">
        <v>274</v>
      </c>
      <c r="B31" s="267">
        <f>B27+B24</f>
        <v>193936.59747205707</v>
      </c>
      <c r="C31" s="267">
        <f>C27+C24</f>
        <v>231697.49388760779</v>
      </c>
      <c r="D31" s="267">
        <f>D27+D24</f>
        <v>275365.04719601863</v>
      </c>
      <c r="E31" s="267">
        <f>E27+E24</f>
        <v>325197.60462588893</v>
      </c>
      <c r="F31" s="267">
        <f>F27+F24</f>
        <v>381464.26338214427</v>
      </c>
      <c r="G31" s="267">
        <f>G27+G24</f>
        <v>444445.25150621973</v>
      </c>
      <c r="H31" s="267">
        <f>H27+H24</f>
        <v>514432.31378551904</v>
      </c>
      <c r="I31" s="267">
        <f>I27+I24</f>
        <v>591729.10151886696</v>
      </c>
      <c r="J31" s="267">
        <f>J27+J24</f>
        <v>676651.56472405186</v>
      </c>
      <c r="K31" s="267">
        <f>K27+K24</f>
        <v>769528.34512341395</v>
      </c>
      <c r="L31" s="267">
        <f>L27+L24</f>
        <v>870701.16796011652</v>
      </c>
      <c r="M31" s="267">
        <f>M27+M24</f>
        <v>980525.23037717422</v>
      </c>
      <c r="N31" s="267">
        <f>N27+N24</f>
        <v>1099369.5837289519</v>
      </c>
      <c r="O31" s="267">
        <f>O27+O24</f>
        <v>1227617.5067856177</v>
      </c>
      <c r="P31" s="267">
        <f>P27+P24</f>
        <v>1365666.8663291766</v>
      </c>
      <c r="Q31" s="267">
        <f>Q27+Q24</f>
        <v>1513930.4611188928</v>
      </c>
      <c r="R31" s="267">
        <f>R27+R24</f>
        <v>1672836.3446169887</v>
      </c>
      <c r="S31" s="267">
        <f>S27+S24</f>
        <v>1842828.1212044307</v>
      </c>
      <c r="T31" s="267">
        <f>T27+T24</f>
        <v>2024365.2098725496</v>
      </c>
      <c r="U31" s="267">
        <f>U27+U24</f>
        <v>2217923.068539056</v>
      </c>
      <c r="V31" s="267">
        <f>V27+V24</f>
        <v>2423993.3711956632</v>
      </c>
      <c r="W31" s="267">
        <f>W27+W24</f>
        <v>2643084.1290363679</v>
      </c>
      <c r="X31" s="267">
        <f>X27+X24</f>
        <v>2875719.7455265992</v>
      </c>
      <c r="Y31" s="267">
        <f>Y27+Y24</f>
        <v>3122440.9940381278</v>
      </c>
      <c r="Z31" s="267">
        <f>Z27+Z24</f>
        <v>3383804.9051755313</v>
      </c>
      <c r="AA31" s="267">
        <f>AA27+AA24</f>
        <v>3660384.5492373151</v>
      </c>
      <c r="AB31" s="267">
        <f>AB27+AB24</f>
        <v>3952768.6973668588</v>
      </c>
      <c r="AC31" s="267">
        <f>AC27+AC24</f>
        <v>4261561.3428305043</v>
      </c>
      <c r="AD31" s="267">
        <f>AD27+AD24</f>
        <v>4587381.0614851154</v>
      </c>
      <c r="AE31" s="267">
        <f>AE27+AE24</f>
        <v>4930860.1878346428</v>
      </c>
      <c r="AF31" t="s">
        <v>265</v>
      </c>
    </row>
    <row r="33" spans="1:32" x14ac:dyDescent="0.25">
      <c r="A33" t="s">
        <v>263</v>
      </c>
      <c r="B33" s="268">
        <f>(B31-B29)/B29</f>
        <v>-0.28219085725897114</v>
      </c>
      <c r="C33" s="268">
        <f>(C24-C29)/C29</f>
        <v>-6.4575132736314475E-2</v>
      </c>
      <c r="D33" s="268">
        <f>(D24-D29)/D29</f>
        <v>0.11409536079852001</v>
      </c>
      <c r="E33" s="268">
        <f>(E24-E29)/E29</f>
        <v>0.30080602654242244</v>
      </c>
      <c r="F33" s="268">
        <f>(F24-F29)/F29</f>
        <v>0.4959186722447993</v>
      </c>
      <c r="G33" s="268">
        <f>(G24-G29)/G29</f>
        <v>0.69981138700378454</v>
      </c>
      <c r="H33" s="268">
        <f>(H24-H29)/H29</f>
        <v>0.91287927392692492</v>
      </c>
      <c r="I33" s="268">
        <f>(I24-I29)/I29</f>
        <v>1.1355352157616059</v>
      </c>
      <c r="J33" s="268">
        <f>(J24-J29)/J29</f>
        <v>1.3682106749788483</v>
      </c>
      <c r="K33" s="268">
        <f>(K24-K29)/K29</f>
        <v>1.6113565298608661</v>
      </c>
      <c r="L33" s="268">
        <f>(L24-L29)/L29</f>
        <v>1.8654439482125735</v>
      </c>
      <c r="M33" s="268">
        <f>(M24-M29)/M29</f>
        <v>2.1309653003901112</v>
      </c>
      <c r="N33" s="268">
        <f>(N24-N29)/N29</f>
        <v>2.4084351134156381</v>
      </c>
      <c r="O33" s="268">
        <f>(O24-O29)/O29</f>
        <v>2.6983910680273127</v>
      </c>
      <c r="P33" s="268">
        <f>(P24-P29)/P29</f>
        <v>3.0013950405965133</v>
      </c>
      <c r="Q33" s="268">
        <f>(Q24-Q29)/Q29</f>
        <v>3.3180341919313272</v>
      </c>
      <c r="R33" s="268">
        <f>(R24-R29)/R29</f>
        <v>3.6489221050762111</v>
      </c>
      <c r="S33" s="268">
        <f>(S24-S29)/S29</f>
        <v>3.9946999743126121</v>
      </c>
      <c r="T33" s="268">
        <f>(T24-T29)/T29</f>
        <v>4.3560378476646529</v>
      </c>
      <c r="U33" s="268">
        <f>(U24-U29)/U29</f>
        <v>4.7336359253175351</v>
      </c>
      <c r="V33" s="268">
        <f>(V24-V29)/V29</f>
        <v>5.1282259164647988</v>
      </c>
      <c r="W33" s="268">
        <f>(W24-W29)/W29</f>
        <v>5.5405724572136856</v>
      </c>
      <c r="X33" s="268">
        <f>(X24-X29)/X29</f>
        <v>5.9714745922962749</v>
      </c>
      <c r="Y33" s="268">
        <f>(Y24-Y29)/Y29</f>
        <v>6.4217673234575798</v>
      </c>
      <c r="Z33" s="268">
        <f>(Z24-Z29)/Z29</f>
        <v>6.8923232275211497</v>
      </c>
      <c r="AA33" s="268">
        <f>(AA24-AA29)/AA29</f>
        <v>7.3840541472675767</v>
      </c>
      <c r="AB33" s="268">
        <f>(AB24-AB29)/AB29</f>
        <v>7.8979129584025936</v>
      </c>
      <c r="AC33" s="268">
        <f>(AC24-AC29)/AC29</f>
        <v>8.4348954160386853</v>
      </c>
      <c r="AD33" s="268">
        <f>(AD24-AD29)/AD29</f>
        <v>8.9960420842684012</v>
      </c>
      <c r="AE33" s="268">
        <f>(AE24-AE29)/AE29</f>
        <v>9.5824403525684545</v>
      </c>
      <c r="AF33" t="s">
        <v>263</v>
      </c>
    </row>
    <row r="34" spans="1:32" x14ac:dyDescent="0.25">
      <c r="A34" t="s">
        <v>262</v>
      </c>
      <c r="B34" s="268">
        <f>((1+B33)^(1/B20))-1</f>
        <v>-0.28219085725897108</v>
      </c>
      <c r="C34" s="268">
        <f>((1+C33)^(1/C20))-1</f>
        <v>-3.2826351029100032E-2</v>
      </c>
      <c r="D34" s="268">
        <f>((1+D33)^(1/D20))-1</f>
        <v>3.6670615484522884E-2</v>
      </c>
      <c r="E34" s="268">
        <f>((1+E33)^(1/E20))-1</f>
        <v>6.7955446799388808E-2</v>
      </c>
      <c r="F34" s="268">
        <f>((1+F33)^(1/F20))-1</f>
        <v>8.3880983228898032E-2</v>
      </c>
      <c r="G34" s="268">
        <f>((1+G33)^(1/G20))-1</f>
        <v>9.2446361052600068E-2</v>
      </c>
      <c r="H34" s="268">
        <f>((1+H33)^(1/H20))-1</f>
        <v>9.7087028645285178E-2</v>
      </c>
      <c r="I34" s="268">
        <f>((1+I33)^(1/I20))-1</f>
        <v>9.9482552956586812E-2</v>
      </c>
      <c r="J34" s="268">
        <f>((1+J33)^(1/J20))-1</f>
        <v>0.10053094682271535</v>
      </c>
      <c r="K34" s="268">
        <f>((1+K33)^(1/K20))-1</f>
        <v>0.10074473545769047</v>
      </c>
      <c r="L34" s="268">
        <f>((1+L33)^(1/L20))-1</f>
        <v>0.10043121610551342</v>
      </c>
      <c r="M34" s="268">
        <f>((1+M33)^(1/M20))-1</f>
        <v>9.9781781834423988E-2</v>
      </c>
      <c r="N34" s="268">
        <f>((1+N33)^(1/N20))-1</f>
        <v>9.8919226000360627E-2</v>
      </c>
      <c r="O34" s="268">
        <f>((1+O33)^(1/O20))-1</f>
        <v>9.7924168101731102E-2</v>
      </c>
      <c r="P34" s="268">
        <f>((1+P33)^(1/P20))-1</f>
        <v>9.6850477467898877E-2</v>
      </c>
      <c r="Q34" s="268">
        <f>((1+Q33)^(1/Q20))-1</f>
        <v>9.5734610673081866E-2</v>
      </c>
      <c r="R34" s="268">
        <f>((1+R33)^(1/R20))-1</f>
        <v>9.4601441782167672E-2</v>
      </c>
      <c r="S34" s="268">
        <f>((1+S33)^(1/S20))-1</f>
        <v>9.3468000081900815E-2</v>
      </c>
      <c r="T34" s="268">
        <f>((1+T33)^(1/T20))-1</f>
        <v>9.2345921356662197E-2</v>
      </c>
      <c r="U34" s="268">
        <f>((1+U33)^(1/U20))-1</f>
        <v>9.1243087389468069E-2</v>
      </c>
      <c r="V34" s="268">
        <f>((1+V33)^(1/V20))-1</f>
        <v>9.016474139515851E-2</v>
      </c>
      <c r="W34" s="268">
        <f>((1+W33)^(1/W20))-1</f>
        <v>8.911425825060415E-2</v>
      </c>
      <c r="X34" s="268">
        <f>((1+X33)^(1/X20))-1</f>
        <v>8.8093683253186672E-2</v>
      </c>
      <c r="Y34" s="268">
        <f>((1+Y33)^(1/Y20))-1</f>
        <v>8.7104113191266208E-2</v>
      </c>
      <c r="Z34" s="268">
        <f>((1+Z33)^(1/Z20))-1</f>
        <v>8.6145968464260703E-2</v>
      </c>
      <c r="AA34" s="268">
        <f>((1+AA33)^(1/AA20))-1</f>
        <v>8.5219188972153193E-2</v>
      </c>
      <c r="AB34" s="268">
        <f>((1+AB33)^(1/AB20))-1</f>
        <v>8.4323376064893596E-2</v>
      </c>
      <c r="AC34" s="268">
        <f>((1+AC33)^(1/AC20))-1</f>
        <v>8.3457895939934357E-2</v>
      </c>
      <c r="AD34" s="268">
        <f>((1+AD33)^(1/AD20))-1</f>
        <v>8.2621955239872591E-2</v>
      </c>
      <c r="AE34" s="268">
        <f>((1+AE33)^(1/AE20))-1</f>
        <v>8.1814656445394318E-2</v>
      </c>
      <c r="AF34" t="s">
        <v>262</v>
      </c>
    </row>
    <row r="37" spans="1:32" s="271" customFormat="1" x14ac:dyDescent="0.25">
      <c r="B37" s="272"/>
      <c r="C37" s="272"/>
      <c r="D37" s="272"/>
      <c r="E37" s="273"/>
      <c r="F37" s="272"/>
      <c r="G37" s="272"/>
      <c r="H37" s="272"/>
      <c r="I37" s="272"/>
      <c r="J37" s="272"/>
      <c r="K37" s="272"/>
      <c r="L37" s="272"/>
      <c r="M37" s="272"/>
      <c r="N37" s="272"/>
      <c r="O37" s="272"/>
      <c r="P37" s="272"/>
      <c r="Q37" s="272"/>
      <c r="R37" s="272"/>
      <c r="S37" s="272"/>
      <c r="T37" s="272"/>
      <c r="U37" s="272"/>
      <c r="V37" s="272"/>
      <c r="W37" s="272"/>
      <c r="X37" s="272"/>
      <c r="Y37" s="272"/>
      <c r="Z37" s="272"/>
      <c r="AA37" s="272"/>
      <c r="AB37" s="272"/>
      <c r="AC37" s="272"/>
      <c r="AD37" s="272"/>
      <c r="AE37" s="272"/>
    </row>
    <row r="38" spans="1:32" s="271" customFormat="1" x14ac:dyDescent="0.25">
      <c r="B38" s="272"/>
      <c r="C38" s="272"/>
      <c r="D38" s="272"/>
      <c r="E38" s="272"/>
      <c r="F38" s="272"/>
      <c r="G38" s="272"/>
      <c r="H38" s="272"/>
      <c r="I38" s="272"/>
      <c r="J38" s="272"/>
      <c r="K38" s="272"/>
      <c r="L38" s="272"/>
      <c r="M38" s="272"/>
      <c r="N38" s="272"/>
      <c r="O38" s="272"/>
      <c r="P38" s="272"/>
      <c r="Q38" s="272"/>
      <c r="R38" s="272"/>
      <c r="S38" s="272"/>
      <c r="T38" s="272"/>
      <c r="U38" s="272"/>
      <c r="V38" s="272"/>
      <c r="W38" s="272"/>
      <c r="X38" s="272"/>
      <c r="Y38" s="272"/>
      <c r="Z38" s="272"/>
      <c r="AA38" s="272"/>
      <c r="AB38" s="272"/>
      <c r="AC38" s="272"/>
      <c r="AD38" s="272"/>
      <c r="AE38" s="272"/>
    </row>
    <row r="39" spans="1:32" s="271" customFormat="1" x14ac:dyDescent="0.25">
      <c r="B39" s="274"/>
      <c r="C39" s="274"/>
      <c r="D39" s="274"/>
      <c r="E39" s="274"/>
      <c r="F39" s="274"/>
      <c r="G39" s="274"/>
      <c r="H39" s="274"/>
      <c r="I39" s="274"/>
      <c r="J39" s="274"/>
      <c r="K39" s="274"/>
      <c r="L39" s="274"/>
      <c r="M39" s="274"/>
      <c r="N39" s="274"/>
      <c r="O39" s="274"/>
      <c r="P39" s="274"/>
      <c r="Q39" s="274"/>
      <c r="R39" s="274"/>
      <c r="S39" s="274"/>
      <c r="T39" s="274"/>
      <c r="U39" s="274"/>
      <c r="V39" s="274"/>
      <c r="W39" s="274"/>
      <c r="X39" s="274"/>
      <c r="Y39" s="274"/>
      <c r="Z39" s="274"/>
      <c r="AA39" s="274"/>
      <c r="AB39" s="274"/>
      <c r="AC39" s="274"/>
      <c r="AD39" s="274"/>
      <c r="AE39" s="274"/>
      <c r="AF39" s="275"/>
    </row>
    <row r="40" spans="1:32" s="271" customFormat="1" x14ac:dyDescent="0.25">
      <c r="B40" s="274"/>
      <c r="C40" s="274"/>
      <c r="D40" s="274"/>
      <c r="E40" s="274"/>
      <c r="F40" s="274"/>
      <c r="G40" s="274"/>
      <c r="H40" s="274"/>
      <c r="I40" s="274"/>
      <c r="J40" s="274"/>
      <c r="K40" s="274"/>
      <c r="L40" s="274"/>
      <c r="M40" s="274"/>
      <c r="N40" s="274"/>
      <c r="O40" s="274"/>
      <c r="P40" s="274"/>
      <c r="Q40" s="274"/>
      <c r="R40" s="274"/>
      <c r="S40" s="274"/>
      <c r="T40" s="274"/>
      <c r="U40" s="274"/>
      <c r="V40" s="274"/>
      <c r="W40" s="274"/>
      <c r="X40" s="274"/>
      <c r="Y40" s="274"/>
      <c r="Z40" s="274"/>
      <c r="AA40" s="274"/>
      <c r="AB40" s="274"/>
      <c r="AC40" s="274"/>
      <c r="AD40" s="274"/>
      <c r="AE40" s="274"/>
      <c r="AF40" s="2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47B-2D38-4B60-B4C4-9464296B58A2}">
  <dimension ref="A1:NA92"/>
  <sheetViews>
    <sheetView zoomScale="87" zoomScaleNormal="87" workbookViewId="0">
      <pane ySplit="3" topLeftCell="A22" activePane="bottomLeft" state="frozen"/>
      <selection pane="bottomLeft" activeCell="A50" sqref="A50"/>
    </sheetView>
  </sheetViews>
  <sheetFormatPr defaultRowHeight="15.75" x14ac:dyDescent="0.25"/>
  <cols>
    <col min="1" max="1" width="39.375" bestFit="1" customWidth="1"/>
    <col min="2" max="2" width="15" bestFit="1" customWidth="1"/>
    <col min="3" max="3" width="15.25" customWidth="1"/>
    <col min="4" max="362" width="15" bestFit="1" customWidth="1"/>
    <col min="363" max="363" width="12.875" bestFit="1" customWidth="1"/>
    <col min="364" max="364" width="14.625" bestFit="1" customWidth="1"/>
  </cols>
  <sheetData>
    <row r="1" spans="1:362" x14ac:dyDescent="0.25">
      <c r="A1" s="23" t="s">
        <v>32</v>
      </c>
      <c r="B1" s="24">
        <f>'Project Summary'!C30</f>
        <v>45474</v>
      </c>
      <c r="C1" s="217">
        <f>EOMONTH(B1,0)</f>
        <v>45504</v>
      </c>
      <c r="D1" s="24">
        <f t="shared" ref="D1:BO1" si="0">EOMONTH(C1,1)</f>
        <v>45535</v>
      </c>
      <c r="E1" s="24">
        <f t="shared" si="0"/>
        <v>45565</v>
      </c>
      <c r="F1" s="24">
        <f t="shared" si="0"/>
        <v>45596</v>
      </c>
      <c r="G1" s="24">
        <f t="shared" si="0"/>
        <v>45626</v>
      </c>
      <c r="H1" s="24">
        <f t="shared" si="0"/>
        <v>45657</v>
      </c>
      <c r="I1" s="24">
        <f t="shared" si="0"/>
        <v>45688</v>
      </c>
      <c r="J1" s="24">
        <f t="shared" si="0"/>
        <v>45716</v>
      </c>
      <c r="K1" s="24">
        <f t="shared" si="0"/>
        <v>45747</v>
      </c>
      <c r="L1" s="24">
        <f t="shared" si="0"/>
        <v>45777</v>
      </c>
      <c r="M1" s="24">
        <f t="shared" si="0"/>
        <v>45808</v>
      </c>
      <c r="N1" s="24">
        <f t="shared" si="0"/>
        <v>45838</v>
      </c>
      <c r="O1" s="24">
        <f t="shared" si="0"/>
        <v>45869</v>
      </c>
      <c r="P1" s="24">
        <f t="shared" si="0"/>
        <v>45900</v>
      </c>
      <c r="Q1" s="24">
        <f t="shared" si="0"/>
        <v>45930</v>
      </c>
      <c r="R1" s="24">
        <f t="shared" si="0"/>
        <v>45961</v>
      </c>
      <c r="S1" s="24">
        <f t="shared" si="0"/>
        <v>45991</v>
      </c>
      <c r="T1" s="24">
        <f t="shared" si="0"/>
        <v>46022</v>
      </c>
      <c r="U1" s="24">
        <f t="shared" si="0"/>
        <v>46053</v>
      </c>
      <c r="V1" s="24">
        <f t="shared" si="0"/>
        <v>46081</v>
      </c>
      <c r="W1" s="24">
        <f t="shared" si="0"/>
        <v>46112</v>
      </c>
      <c r="X1" s="24">
        <f t="shared" si="0"/>
        <v>46142</v>
      </c>
      <c r="Y1" s="24">
        <f t="shared" si="0"/>
        <v>46173</v>
      </c>
      <c r="Z1" s="24">
        <f t="shared" si="0"/>
        <v>46203</v>
      </c>
      <c r="AA1" s="24">
        <f t="shared" si="0"/>
        <v>46234</v>
      </c>
      <c r="AB1" s="24">
        <f t="shared" si="0"/>
        <v>46265</v>
      </c>
      <c r="AC1" s="24">
        <f t="shared" si="0"/>
        <v>46295</v>
      </c>
      <c r="AD1" s="24">
        <f t="shared" si="0"/>
        <v>46326</v>
      </c>
      <c r="AE1" s="24">
        <f t="shared" si="0"/>
        <v>46356</v>
      </c>
      <c r="AF1" s="24">
        <f t="shared" si="0"/>
        <v>46387</v>
      </c>
      <c r="AG1" s="24">
        <f t="shared" si="0"/>
        <v>46418</v>
      </c>
      <c r="AH1" s="24">
        <f t="shared" si="0"/>
        <v>46446</v>
      </c>
      <c r="AI1" s="24">
        <f t="shared" si="0"/>
        <v>46477</v>
      </c>
      <c r="AJ1" s="24">
        <f t="shared" si="0"/>
        <v>46507</v>
      </c>
      <c r="AK1" s="24">
        <f t="shared" si="0"/>
        <v>46538</v>
      </c>
      <c r="AL1" s="24">
        <f t="shared" si="0"/>
        <v>46568</v>
      </c>
      <c r="AM1" s="24">
        <f t="shared" si="0"/>
        <v>46599</v>
      </c>
      <c r="AN1" s="24">
        <f t="shared" si="0"/>
        <v>46630</v>
      </c>
      <c r="AO1" s="24">
        <f t="shared" si="0"/>
        <v>46660</v>
      </c>
      <c r="AP1" s="24">
        <f t="shared" si="0"/>
        <v>46691</v>
      </c>
      <c r="AQ1" s="24">
        <f t="shared" si="0"/>
        <v>46721</v>
      </c>
      <c r="AR1" s="24">
        <f t="shared" si="0"/>
        <v>46752</v>
      </c>
      <c r="AS1" s="24">
        <f t="shared" si="0"/>
        <v>46783</v>
      </c>
      <c r="AT1" s="24">
        <f t="shared" si="0"/>
        <v>46812</v>
      </c>
      <c r="AU1" s="24">
        <f t="shared" si="0"/>
        <v>46843</v>
      </c>
      <c r="AV1" s="24">
        <f t="shared" si="0"/>
        <v>46873</v>
      </c>
      <c r="AW1" s="24">
        <f t="shared" si="0"/>
        <v>46904</v>
      </c>
      <c r="AX1" s="24">
        <f t="shared" si="0"/>
        <v>46934</v>
      </c>
      <c r="AY1" s="24">
        <f t="shared" si="0"/>
        <v>46965</v>
      </c>
      <c r="AZ1" s="24">
        <f t="shared" si="0"/>
        <v>46996</v>
      </c>
      <c r="BA1" s="24">
        <f t="shared" si="0"/>
        <v>47026</v>
      </c>
      <c r="BB1" s="24">
        <f t="shared" si="0"/>
        <v>47057</v>
      </c>
      <c r="BC1" s="24">
        <f t="shared" si="0"/>
        <v>47087</v>
      </c>
      <c r="BD1" s="24">
        <f t="shared" si="0"/>
        <v>47118</v>
      </c>
      <c r="BE1" s="24">
        <f t="shared" si="0"/>
        <v>47149</v>
      </c>
      <c r="BF1" s="24">
        <f t="shared" si="0"/>
        <v>47177</v>
      </c>
      <c r="BG1" s="24">
        <f t="shared" si="0"/>
        <v>47208</v>
      </c>
      <c r="BH1" s="24">
        <f t="shared" si="0"/>
        <v>47238</v>
      </c>
      <c r="BI1" s="24">
        <f t="shared" si="0"/>
        <v>47269</v>
      </c>
      <c r="BJ1" s="24">
        <f t="shared" si="0"/>
        <v>47299</v>
      </c>
      <c r="BK1" s="24">
        <f t="shared" si="0"/>
        <v>47330</v>
      </c>
      <c r="BL1" s="24">
        <f t="shared" si="0"/>
        <v>47361</v>
      </c>
      <c r="BM1" s="24">
        <f t="shared" si="0"/>
        <v>47391</v>
      </c>
      <c r="BN1" s="24">
        <f t="shared" si="0"/>
        <v>47422</v>
      </c>
      <c r="BO1" s="24">
        <f t="shared" si="0"/>
        <v>47452</v>
      </c>
      <c r="BP1" s="24">
        <f t="shared" ref="BP1:EA1" si="1">EOMONTH(BO1,1)</f>
        <v>47483</v>
      </c>
      <c r="BQ1" s="24">
        <f t="shared" si="1"/>
        <v>47514</v>
      </c>
      <c r="BR1" s="24">
        <f t="shared" si="1"/>
        <v>47542</v>
      </c>
      <c r="BS1" s="24">
        <f t="shared" si="1"/>
        <v>47573</v>
      </c>
      <c r="BT1" s="24">
        <f t="shared" si="1"/>
        <v>47603</v>
      </c>
      <c r="BU1" s="24">
        <f t="shared" si="1"/>
        <v>47634</v>
      </c>
      <c r="BV1" s="24">
        <f t="shared" si="1"/>
        <v>47664</v>
      </c>
      <c r="BW1" s="24">
        <f t="shared" si="1"/>
        <v>47695</v>
      </c>
      <c r="BX1" s="24">
        <f t="shared" si="1"/>
        <v>47726</v>
      </c>
      <c r="BY1" s="24">
        <f t="shared" si="1"/>
        <v>47756</v>
      </c>
      <c r="BZ1" s="24">
        <f t="shared" si="1"/>
        <v>47787</v>
      </c>
      <c r="CA1" s="24">
        <f t="shared" si="1"/>
        <v>47817</v>
      </c>
      <c r="CB1" s="24">
        <f t="shared" si="1"/>
        <v>47848</v>
      </c>
      <c r="CC1" s="24">
        <f t="shared" si="1"/>
        <v>47879</v>
      </c>
      <c r="CD1" s="24">
        <f t="shared" si="1"/>
        <v>47907</v>
      </c>
      <c r="CE1" s="24">
        <f t="shared" si="1"/>
        <v>47938</v>
      </c>
      <c r="CF1" s="24">
        <f t="shared" si="1"/>
        <v>47968</v>
      </c>
      <c r="CG1" s="24">
        <f t="shared" si="1"/>
        <v>47999</v>
      </c>
      <c r="CH1" s="24">
        <f t="shared" si="1"/>
        <v>48029</v>
      </c>
      <c r="CI1" s="24">
        <f t="shared" si="1"/>
        <v>48060</v>
      </c>
      <c r="CJ1" s="24">
        <f t="shared" si="1"/>
        <v>48091</v>
      </c>
      <c r="CK1" s="24">
        <f t="shared" si="1"/>
        <v>48121</v>
      </c>
      <c r="CL1" s="24">
        <f t="shared" si="1"/>
        <v>48152</v>
      </c>
      <c r="CM1" s="24">
        <f t="shared" si="1"/>
        <v>48182</v>
      </c>
      <c r="CN1" s="24">
        <f t="shared" si="1"/>
        <v>48213</v>
      </c>
      <c r="CO1" s="24">
        <f t="shared" si="1"/>
        <v>48244</v>
      </c>
      <c r="CP1" s="24">
        <f t="shared" si="1"/>
        <v>48273</v>
      </c>
      <c r="CQ1" s="24">
        <f t="shared" si="1"/>
        <v>48304</v>
      </c>
      <c r="CR1" s="24">
        <f t="shared" si="1"/>
        <v>48334</v>
      </c>
      <c r="CS1" s="24">
        <f t="shared" si="1"/>
        <v>48365</v>
      </c>
      <c r="CT1" s="24">
        <f t="shared" si="1"/>
        <v>48395</v>
      </c>
      <c r="CU1" s="24">
        <f t="shared" si="1"/>
        <v>48426</v>
      </c>
      <c r="CV1" s="24">
        <f t="shared" si="1"/>
        <v>48457</v>
      </c>
      <c r="CW1" s="24">
        <f t="shared" si="1"/>
        <v>48487</v>
      </c>
      <c r="CX1" s="24">
        <f t="shared" si="1"/>
        <v>48518</v>
      </c>
      <c r="CY1" s="24">
        <f t="shared" si="1"/>
        <v>48548</v>
      </c>
      <c r="CZ1" s="24">
        <f t="shared" si="1"/>
        <v>48579</v>
      </c>
      <c r="DA1" s="24">
        <f t="shared" si="1"/>
        <v>48610</v>
      </c>
      <c r="DB1" s="24">
        <f t="shared" si="1"/>
        <v>48638</v>
      </c>
      <c r="DC1" s="24">
        <f t="shared" si="1"/>
        <v>48669</v>
      </c>
      <c r="DD1" s="24">
        <f t="shared" si="1"/>
        <v>48699</v>
      </c>
      <c r="DE1" s="24">
        <f t="shared" si="1"/>
        <v>48730</v>
      </c>
      <c r="DF1" s="24">
        <f t="shared" si="1"/>
        <v>48760</v>
      </c>
      <c r="DG1" s="24">
        <f t="shared" si="1"/>
        <v>48791</v>
      </c>
      <c r="DH1" s="24">
        <f t="shared" si="1"/>
        <v>48822</v>
      </c>
      <c r="DI1" s="24">
        <f t="shared" si="1"/>
        <v>48852</v>
      </c>
      <c r="DJ1" s="24">
        <f t="shared" si="1"/>
        <v>48883</v>
      </c>
      <c r="DK1" s="24">
        <f t="shared" si="1"/>
        <v>48913</v>
      </c>
      <c r="DL1" s="24">
        <f t="shared" si="1"/>
        <v>48944</v>
      </c>
      <c r="DM1" s="24">
        <f t="shared" si="1"/>
        <v>48975</v>
      </c>
      <c r="DN1" s="24">
        <f t="shared" si="1"/>
        <v>49003</v>
      </c>
      <c r="DO1" s="24">
        <f t="shared" si="1"/>
        <v>49034</v>
      </c>
      <c r="DP1" s="24">
        <f t="shared" si="1"/>
        <v>49064</v>
      </c>
      <c r="DQ1" s="24">
        <f t="shared" si="1"/>
        <v>49095</v>
      </c>
      <c r="DR1" s="24">
        <f t="shared" si="1"/>
        <v>49125</v>
      </c>
      <c r="DS1" s="24">
        <f t="shared" si="1"/>
        <v>49156</v>
      </c>
      <c r="DT1" s="24">
        <f t="shared" si="1"/>
        <v>49187</v>
      </c>
      <c r="DU1" s="24">
        <f t="shared" si="1"/>
        <v>49217</v>
      </c>
      <c r="DV1" s="24">
        <f t="shared" si="1"/>
        <v>49248</v>
      </c>
      <c r="DW1" s="24">
        <f t="shared" si="1"/>
        <v>49278</v>
      </c>
      <c r="DX1" s="24">
        <f t="shared" si="1"/>
        <v>49309</v>
      </c>
      <c r="DY1" s="24">
        <f t="shared" si="1"/>
        <v>49340</v>
      </c>
      <c r="DZ1" s="24">
        <f t="shared" si="1"/>
        <v>49368</v>
      </c>
      <c r="EA1" s="24">
        <f t="shared" si="1"/>
        <v>49399</v>
      </c>
      <c r="EB1" s="24">
        <f t="shared" ref="EB1:GM1" si="2">EOMONTH(EA1,1)</f>
        <v>49429</v>
      </c>
      <c r="EC1" s="24">
        <f t="shared" si="2"/>
        <v>49460</v>
      </c>
      <c r="ED1" s="24">
        <f t="shared" si="2"/>
        <v>49490</v>
      </c>
      <c r="EE1" s="24">
        <f t="shared" si="2"/>
        <v>49521</v>
      </c>
      <c r="EF1" s="24">
        <f t="shared" si="2"/>
        <v>49552</v>
      </c>
      <c r="EG1" s="24">
        <f t="shared" si="2"/>
        <v>49582</v>
      </c>
      <c r="EH1" s="24">
        <f t="shared" si="2"/>
        <v>49613</v>
      </c>
      <c r="EI1" s="24">
        <f t="shared" si="2"/>
        <v>49643</v>
      </c>
      <c r="EJ1" s="24">
        <f t="shared" si="2"/>
        <v>49674</v>
      </c>
      <c r="EK1" s="24">
        <f t="shared" si="2"/>
        <v>49705</v>
      </c>
      <c r="EL1" s="24">
        <f t="shared" si="2"/>
        <v>49734</v>
      </c>
      <c r="EM1" s="24">
        <f t="shared" si="2"/>
        <v>49765</v>
      </c>
      <c r="EN1" s="24">
        <f t="shared" si="2"/>
        <v>49795</v>
      </c>
      <c r="EO1" s="24">
        <f t="shared" si="2"/>
        <v>49826</v>
      </c>
      <c r="EP1" s="24">
        <f t="shared" si="2"/>
        <v>49856</v>
      </c>
      <c r="EQ1" s="24">
        <f t="shared" si="2"/>
        <v>49887</v>
      </c>
      <c r="ER1" s="24">
        <f t="shared" si="2"/>
        <v>49918</v>
      </c>
      <c r="ES1" s="24">
        <f t="shared" si="2"/>
        <v>49948</v>
      </c>
      <c r="ET1" s="24">
        <f t="shared" si="2"/>
        <v>49979</v>
      </c>
      <c r="EU1" s="24">
        <f t="shared" si="2"/>
        <v>50009</v>
      </c>
      <c r="EV1" s="24">
        <f t="shared" si="2"/>
        <v>50040</v>
      </c>
      <c r="EW1" s="24">
        <f t="shared" si="2"/>
        <v>50071</v>
      </c>
      <c r="EX1" s="24">
        <f t="shared" si="2"/>
        <v>50099</v>
      </c>
      <c r="EY1" s="24">
        <f t="shared" si="2"/>
        <v>50130</v>
      </c>
      <c r="EZ1" s="24">
        <f t="shared" si="2"/>
        <v>50160</v>
      </c>
      <c r="FA1" s="24">
        <f t="shared" si="2"/>
        <v>50191</v>
      </c>
      <c r="FB1" s="24">
        <f t="shared" si="2"/>
        <v>50221</v>
      </c>
      <c r="FC1" s="24">
        <f t="shared" si="2"/>
        <v>50252</v>
      </c>
      <c r="FD1" s="24">
        <f t="shared" si="2"/>
        <v>50283</v>
      </c>
      <c r="FE1" s="24">
        <f t="shared" si="2"/>
        <v>50313</v>
      </c>
      <c r="FF1" s="24">
        <f t="shared" si="2"/>
        <v>50344</v>
      </c>
      <c r="FG1" s="24">
        <f t="shared" si="2"/>
        <v>50374</v>
      </c>
      <c r="FH1" s="24">
        <f t="shared" si="2"/>
        <v>50405</v>
      </c>
      <c r="FI1" s="24">
        <f t="shared" si="2"/>
        <v>50436</v>
      </c>
      <c r="FJ1" s="24">
        <f t="shared" si="2"/>
        <v>50464</v>
      </c>
      <c r="FK1" s="24">
        <f t="shared" si="2"/>
        <v>50495</v>
      </c>
      <c r="FL1" s="24">
        <f t="shared" si="2"/>
        <v>50525</v>
      </c>
      <c r="FM1" s="24">
        <f t="shared" si="2"/>
        <v>50556</v>
      </c>
      <c r="FN1" s="24">
        <f t="shared" si="2"/>
        <v>50586</v>
      </c>
      <c r="FO1" s="24">
        <f t="shared" si="2"/>
        <v>50617</v>
      </c>
      <c r="FP1" s="24">
        <f t="shared" si="2"/>
        <v>50648</v>
      </c>
      <c r="FQ1" s="24">
        <f t="shared" si="2"/>
        <v>50678</v>
      </c>
      <c r="FR1" s="24">
        <f t="shared" si="2"/>
        <v>50709</v>
      </c>
      <c r="FS1" s="24">
        <f t="shared" si="2"/>
        <v>50739</v>
      </c>
      <c r="FT1" s="24">
        <f t="shared" si="2"/>
        <v>50770</v>
      </c>
      <c r="FU1" s="24">
        <f t="shared" si="2"/>
        <v>50801</v>
      </c>
      <c r="FV1" s="24">
        <f t="shared" si="2"/>
        <v>50829</v>
      </c>
      <c r="FW1" s="24">
        <f t="shared" si="2"/>
        <v>50860</v>
      </c>
      <c r="FX1" s="24">
        <f t="shared" si="2"/>
        <v>50890</v>
      </c>
      <c r="FY1" s="24">
        <f t="shared" si="2"/>
        <v>50921</v>
      </c>
      <c r="FZ1" s="24">
        <f t="shared" si="2"/>
        <v>50951</v>
      </c>
      <c r="GA1" s="24">
        <f t="shared" si="2"/>
        <v>50982</v>
      </c>
      <c r="GB1" s="24">
        <f t="shared" si="2"/>
        <v>51013</v>
      </c>
      <c r="GC1" s="24">
        <f t="shared" si="2"/>
        <v>51043</v>
      </c>
      <c r="GD1" s="24">
        <f t="shared" si="2"/>
        <v>51074</v>
      </c>
      <c r="GE1" s="24">
        <f t="shared" si="2"/>
        <v>51104</v>
      </c>
      <c r="GF1" s="24">
        <f t="shared" si="2"/>
        <v>51135</v>
      </c>
      <c r="GG1" s="24">
        <f t="shared" si="2"/>
        <v>51166</v>
      </c>
      <c r="GH1" s="24">
        <f t="shared" si="2"/>
        <v>51195</v>
      </c>
      <c r="GI1" s="24">
        <f t="shared" si="2"/>
        <v>51226</v>
      </c>
      <c r="GJ1" s="24">
        <f t="shared" si="2"/>
        <v>51256</v>
      </c>
      <c r="GK1" s="24">
        <f t="shared" si="2"/>
        <v>51287</v>
      </c>
      <c r="GL1" s="24">
        <f t="shared" si="2"/>
        <v>51317</v>
      </c>
      <c r="GM1" s="24">
        <f t="shared" si="2"/>
        <v>51348</v>
      </c>
      <c r="GN1" s="24">
        <f t="shared" ref="GN1:IY1" si="3">EOMONTH(GM1,1)</f>
        <v>51379</v>
      </c>
      <c r="GO1" s="24">
        <f t="shared" si="3"/>
        <v>51409</v>
      </c>
      <c r="GP1" s="24">
        <f t="shared" si="3"/>
        <v>51440</v>
      </c>
      <c r="GQ1" s="24">
        <f t="shared" si="3"/>
        <v>51470</v>
      </c>
      <c r="GR1" s="24">
        <f t="shared" si="3"/>
        <v>51501</v>
      </c>
      <c r="GS1" s="24">
        <f t="shared" si="3"/>
        <v>51532</v>
      </c>
      <c r="GT1" s="24">
        <f t="shared" si="3"/>
        <v>51560</v>
      </c>
      <c r="GU1" s="24">
        <f t="shared" si="3"/>
        <v>51591</v>
      </c>
      <c r="GV1" s="24">
        <f t="shared" si="3"/>
        <v>51621</v>
      </c>
      <c r="GW1" s="24">
        <f t="shared" si="3"/>
        <v>51652</v>
      </c>
      <c r="GX1" s="24">
        <f t="shared" si="3"/>
        <v>51682</v>
      </c>
      <c r="GY1" s="24">
        <f t="shared" si="3"/>
        <v>51713</v>
      </c>
      <c r="GZ1" s="24">
        <f t="shared" si="3"/>
        <v>51744</v>
      </c>
      <c r="HA1" s="24">
        <f t="shared" si="3"/>
        <v>51774</v>
      </c>
      <c r="HB1" s="24">
        <f t="shared" si="3"/>
        <v>51805</v>
      </c>
      <c r="HC1" s="24">
        <f t="shared" si="3"/>
        <v>51835</v>
      </c>
      <c r="HD1" s="24">
        <f t="shared" si="3"/>
        <v>51866</v>
      </c>
      <c r="HE1" s="24">
        <f t="shared" si="3"/>
        <v>51897</v>
      </c>
      <c r="HF1" s="24">
        <f t="shared" si="3"/>
        <v>51925</v>
      </c>
      <c r="HG1" s="24">
        <f t="shared" si="3"/>
        <v>51956</v>
      </c>
      <c r="HH1" s="24">
        <f t="shared" si="3"/>
        <v>51986</v>
      </c>
      <c r="HI1" s="24">
        <f t="shared" si="3"/>
        <v>52017</v>
      </c>
      <c r="HJ1" s="24">
        <f t="shared" si="3"/>
        <v>52047</v>
      </c>
      <c r="HK1" s="24">
        <f t="shared" si="3"/>
        <v>52078</v>
      </c>
      <c r="HL1" s="24">
        <f t="shared" si="3"/>
        <v>52109</v>
      </c>
      <c r="HM1" s="24">
        <f t="shared" si="3"/>
        <v>52139</v>
      </c>
      <c r="HN1" s="24">
        <f t="shared" si="3"/>
        <v>52170</v>
      </c>
      <c r="HO1" s="24">
        <f t="shared" si="3"/>
        <v>52200</v>
      </c>
      <c r="HP1" s="24">
        <f t="shared" si="3"/>
        <v>52231</v>
      </c>
      <c r="HQ1" s="24">
        <f t="shared" si="3"/>
        <v>52262</v>
      </c>
      <c r="HR1" s="24">
        <f t="shared" si="3"/>
        <v>52290</v>
      </c>
      <c r="HS1" s="24">
        <f t="shared" si="3"/>
        <v>52321</v>
      </c>
      <c r="HT1" s="24">
        <f t="shared" si="3"/>
        <v>52351</v>
      </c>
      <c r="HU1" s="24">
        <f t="shared" si="3"/>
        <v>52382</v>
      </c>
      <c r="HV1" s="24">
        <f t="shared" si="3"/>
        <v>52412</v>
      </c>
      <c r="HW1" s="24">
        <f t="shared" si="3"/>
        <v>52443</v>
      </c>
      <c r="HX1" s="24">
        <f t="shared" si="3"/>
        <v>52474</v>
      </c>
      <c r="HY1" s="24">
        <f t="shared" si="3"/>
        <v>52504</v>
      </c>
      <c r="HZ1" s="24">
        <f t="shared" si="3"/>
        <v>52535</v>
      </c>
      <c r="IA1" s="24">
        <f t="shared" si="3"/>
        <v>52565</v>
      </c>
      <c r="IB1" s="24">
        <f t="shared" si="3"/>
        <v>52596</v>
      </c>
      <c r="IC1" s="24">
        <f t="shared" si="3"/>
        <v>52627</v>
      </c>
      <c r="ID1" s="24">
        <f t="shared" si="3"/>
        <v>52656</v>
      </c>
      <c r="IE1" s="24">
        <f t="shared" si="3"/>
        <v>52687</v>
      </c>
      <c r="IF1" s="24">
        <f t="shared" si="3"/>
        <v>52717</v>
      </c>
      <c r="IG1" s="24">
        <f t="shared" si="3"/>
        <v>52748</v>
      </c>
      <c r="IH1" s="24">
        <f t="shared" si="3"/>
        <v>52778</v>
      </c>
      <c r="II1" s="24">
        <f t="shared" si="3"/>
        <v>52809</v>
      </c>
      <c r="IJ1" s="24">
        <f t="shared" si="3"/>
        <v>52840</v>
      </c>
      <c r="IK1" s="24">
        <f t="shared" si="3"/>
        <v>52870</v>
      </c>
      <c r="IL1" s="24">
        <f t="shared" si="3"/>
        <v>52901</v>
      </c>
      <c r="IM1" s="24">
        <f t="shared" si="3"/>
        <v>52931</v>
      </c>
      <c r="IN1" s="24">
        <f t="shared" si="3"/>
        <v>52962</v>
      </c>
      <c r="IO1" s="24">
        <f t="shared" si="3"/>
        <v>52993</v>
      </c>
      <c r="IP1" s="24">
        <f t="shared" si="3"/>
        <v>53021</v>
      </c>
      <c r="IQ1" s="24">
        <f t="shared" si="3"/>
        <v>53052</v>
      </c>
      <c r="IR1" s="24">
        <f t="shared" si="3"/>
        <v>53082</v>
      </c>
      <c r="IS1" s="24">
        <f t="shared" si="3"/>
        <v>53113</v>
      </c>
      <c r="IT1" s="24">
        <f t="shared" si="3"/>
        <v>53143</v>
      </c>
      <c r="IU1" s="24">
        <f t="shared" si="3"/>
        <v>53174</v>
      </c>
      <c r="IV1" s="24">
        <f t="shared" si="3"/>
        <v>53205</v>
      </c>
      <c r="IW1" s="24">
        <f t="shared" si="3"/>
        <v>53235</v>
      </c>
      <c r="IX1" s="24">
        <f t="shared" si="3"/>
        <v>53266</v>
      </c>
      <c r="IY1" s="24">
        <f t="shared" si="3"/>
        <v>53296</v>
      </c>
      <c r="IZ1" s="24">
        <f t="shared" ref="IZ1:LK1" si="4">EOMONTH(IY1,1)</f>
        <v>53327</v>
      </c>
      <c r="JA1" s="24">
        <f t="shared" si="4"/>
        <v>53358</v>
      </c>
      <c r="JB1" s="24">
        <f t="shared" si="4"/>
        <v>53386</v>
      </c>
      <c r="JC1" s="24">
        <f t="shared" si="4"/>
        <v>53417</v>
      </c>
      <c r="JD1" s="24">
        <f t="shared" si="4"/>
        <v>53447</v>
      </c>
      <c r="JE1" s="24">
        <f t="shared" si="4"/>
        <v>53478</v>
      </c>
      <c r="JF1" s="24">
        <f t="shared" si="4"/>
        <v>53508</v>
      </c>
      <c r="JG1" s="24">
        <f t="shared" si="4"/>
        <v>53539</v>
      </c>
      <c r="JH1" s="24">
        <f t="shared" si="4"/>
        <v>53570</v>
      </c>
      <c r="JI1" s="24">
        <f t="shared" si="4"/>
        <v>53600</v>
      </c>
      <c r="JJ1" s="24">
        <f t="shared" si="4"/>
        <v>53631</v>
      </c>
      <c r="JK1" s="24">
        <f t="shared" si="4"/>
        <v>53661</v>
      </c>
      <c r="JL1" s="24">
        <f t="shared" si="4"/>
        <v>53692</v>
      </c>
      <c r="JM1" s="24">
        <f t="shared" si="4"/>
        <v>53723</v>
      </c>
      <c r="JN1" s="24">
        <f t="shared" si="4"/>
        <v>53751</v>
      </c>
      <c r="JO1" s="24">
        <f t="shared" si="4"/>
        <v>53782</v>
      </c>
      <c r="JP1" s="24">
        <f t="shared" si="4"/>
        <v>53812</v>
      </c>
      <c r="JQ1" s="24">
        <f t="shared" si="4"/>
        <v>53843</v>
      </c>
      <c r="JR1" s="24">
        <f t="shared" si="4"/>
        <v>53873</v>
      </c>
      <c r="JS1" s="24">
        <f t="shared" si="4"/>
        <v>53904</v>
      </c>
      <c r="JT1" s="24">
        <f t="shared" si="4"/>
        <v>53935</v>
      </c>
      <c r="JU1" s="24">
        <f t="shared" si="4"/>
        <v>53965</v>
      </c>
      <c r="JV1" s="24">
        <f t="shared" si="4"/>
        <v>53996</v>
      </c>
      <c r="JW1" s="24">
        <f t="shared" si="4"/>
        <v>54026</v>
      </c>
      <c r="JX1" s="24">
        <f t="shared" si="4"/>
        <v>54057</v>
      </c>
      <c r="JY1" s="24">
        <f t="shared" si="4"/>
        <v>54088</v>
      </c>
      <c r="JZ1" s="24">
        <f t="shared" si="4"/>
        <v>54117</v>
      </c>
      <c r="KA1" s="24">
        <f t="shared" si="4"/>
        <v>54148</v>
      </c>
      <c r="KB1" s="24">
        <f t="shared" si="4"/>
        <v>54178</v>
      </c>
      <c r="KC1" s="24">
        <f t="shared" si="4"/>
        <v>54209</v>
      </c>
      <c r="KD1" s="24">
        <f t="shared" si="4"/>
        <v>54239</v>
      </c>
      <c r="KE1" s="24">
        <f t="shared" si="4"/>
        <v>54270</v>
      </c>
      <c r="KF1" s="24">
        <f t="shared" si="4"/>
        <v>54301</v>
      </c>
      <c r="KG1" s="24">
        <f t="shared" si="4"/>
        <v>54331</v>
      </c>
      <c r="KH1" s="24">
        <f t="shared" si="4"/>
        <v>54362</v>
      </c>
      <c r="KI1" s="24">
        <f t="shared" si="4"/>
        <v>54392</v>
      </c>
      <c r="KJ1" s="24">
        <f t="shared" si="4"/>
        <v>54423</v>
      </c>
      <c r="KK1" s="24">
        <f t="shared" si="4"/>
        <v>54454</v>
      </c>
      <c r="KL1" s="24">
        <f t="shared" si="4"/>
        <v>54482</v>
      </c>
      <c r="KM1" s="24">
        <f t="shared" si="4"/>
        <v>54513</v>
      </c>
      <c r="KN1" s="24">
        <f t="shared" si="4"/>
        <v>54543</v>
      </c>
      <c r="KO1" s="24">
        <f t="shared" si="4"/>
        <v>54574</v>
      </c>
      <c r="KP1" s="24">
        <f t="shared" si="4"/>
        <v>54604</v>
      </c>
      <c r="KQ1" s="24">
        <f t="shared" si="4"/>
        <v>54635</v>
      </c>
      <c r="KR1" s="24">
        <f t="shared" si="4"/>
        <v>54666</v>
      </c>
      <c r="KS1" s="24">
        <f t="shared" si="4"/>
        <v>54696</v>
      </c>
      <c r="KT1" s="24">
        <f t="shared" si="4"/>
        <v>54727</v>
      </c>
      <c r="KU1" s="24">
        <f t="shared" si="4"/>
        <v>54757</v>
      </c>
      <c r="KV1" s="24">
        <f t="shared" si="4"/>
        <v>54788</v>
      </c>
      <c r="KW1" s="24">
        <f t="shared" si="4"/>
        <v>54819</v>
      </c>
      <c r="KX1" s="24">
        <f t="shared" si="4"/>
        <v>54847</v>
      </c>
      <c r="KY1" s="24">
        <f t="shared" si="4"/>
        <v>54878</v>
      </c>
      <c r="KZ1" s="24">
        <f t="shared" si="4"/>
        <v>54908</v>
      </c>
      <c r="LA1" s="24">
        <f t="shared" si="4"/>
        <v>54939</v>
      </c>
      <c r="LB1" s="24">
        <f t="shared" si="4"/>
        <v>54969</v>
      </c>
      <c r="LC1" s="24">
        <f t="shared" si="4"/>
        <v>55000</v>
      </c>
      <c r="LD1" s="24">
        <f t="shared" si="4"/>
        <v>55031</v>
      </c>
      <c r="LE1" s="24">
        <f t="shared" si="4"/>
        <v>55061</v>
      </c>
      <c r="LF1" s="24">
        <f t="shared" si="4"/>
        <v>55092</v>
      </c>
      <c r="LG1" s="24">
        <f t="shared" si="4"/>
        <v>55122</v>
      </c>
      <c r="LH1" s="24">
        <f t="shared" si="4"/>
        <v>55153</v>
      </c>
      <c r="LI1" s="24">
        <f t="shared" si="4"/>
        <v>55184</v>
      </c>
      <c r="LJ1" s="24">
        <f t="shared" si="4"/>
        <v>55212</v>
      </c>
      <c r="LK1" s="24">
        <f t="shared" si="4"/>
        <v>55243</v>
      </c>
      <c r="LL1" s="24">
        <f t="shared" ref="LL1:MX1" si="5">EOMONTH(LK1,1)</f>
        <v>55273</v>
      </c>
      <c r="LM1" s="24">
        <f t="shared" si="5"/>
        <v>55304</v>
      </c>
      <c r="LN1" s="24">
        <f t="shared" si="5"/>
        <v>55334</v>
      </c>
      <c r="LO1" s="24">
        <f t="shared" si="5"/>
        <v>55365</v>
      </c>
      <c r="LP1" s="24">
        <f t="shared" si="5"/>
        <v>55396</v>
      </c>
      <c r="LQ1" s="24">
        <f t="shared" si="5"/>
        <v>55426</v>
      </c>
      <c r="LR1" s="24">
        <f t="shared" si="5"/>
        <v>55457</v>
      </c>
      <c r="LS1" s="24">
        <f t="shared" si="5"/>
        <v>55487</v>
      </c>
      <c r="LT1" s="24">
        <f t="shared" si="5"/>
        <v>55518</v>
      </c>
      <c r="LU1" s="24">
        <f t="shared" si="5"/>
        <v>55549</v>
      </c>
      <c r="LV1" s="24">
        <f t="shared" si="5"/>
        <v>55578</v>
      </c>
      <c r="LW1" s="24">
        <f t="shared" si="5"/>
        <v>55609</v>
      </c>
      <c r="LX1" s="24">
        <f t="shared" si="5"/>
        <v>55639</v>
      </c>
      <c r="LY1" s="24">
        <f t="shared" si="5"/>
        <v>55670</v>
      </c>
      <c r="LZ1" s="24">
        <f t="shared" si="5"/>
        <v>55700</v>
      </c>
      <c r="MA1" s="24">
        <f t="shared" si="5"/>
        <v>55731</v>
      </c>
      <c r="MB1" s="24">
        <f t="shared" si="5"/>
        <v>55762</v>
      </c>
      <c r="MC1" s="24">
        <f t="shared" si="5"/>
        <v>55792</v>
      </c>
      <c r="MD1" s="24">
        <f t="shared" si="5"/>
        <v>55823</v>
      </c>
      <c r="ME1" s="24">
        <f t="shared" si="5"/>
        <v>55853</v>
      </c>
      <c r="MF1" s="24">
        <f t="shared" si="5"/>
        <v>55884</v>
      </c>
      <c r="MG1" s="24">
        <f t="shared" si="5"/>
        <v>55915</v>
      </c>
      <c r="MH1" s="24">
        <f t="shared" si="5"/>
        <v>55943</v>
      </c>
      <c r="MI1" s="24">
        <f t="shared" si="5"/>
        <v>55974</v>
      </c>
      <c r="MJ1" s="24">
        <f t="shared" si="5"/>
        <v>56004</v>
      </c>
      <c r="MK1" s="24">
        <f t="shared" si="5"/>
        <v>56035</v>
      </c>
      <c r="ML1" s="24">
        <f t="shared" si="5"/>
        <v>56065</v>
      </c>
      <c r="MM1" s="24">
        <f t="shared" si="5"/>
        <v>56096</v>
      </c>
      <c r="MN1" s="24">
        <f t="shared" si="5"/>
        <v>56127</v>
      </c>
      <c r="MO1" s="24">
        <f t="shared" si="5"/>
        <v>56157</v>
      </c>
      <c r="MP1" s="24">
        <f t="shared" si="5"/>
        <v>56188</v>
      </c>
      <c r="MQ1" s="24">
        <f t="shared" si="5"/>
        <v>56218</v>
      </c>
      <c r="MR1" s="24">
        <f t="shared" si="5"/>
        <v>56249</v>
      </c>
      <c r="MS1" s="24">
        <f t="shared" si="5"/>
        <v>56280</v>
      </c>
      <c r="MT1" s="24">
        <f t="shared" si="5"/>
        <v>56308</v>
      </c>
      <c r="MU1" s="24">
        <f t="shared" si="5"/>
        <v>56339</v>
      </c>
      <c r="MV1" s="24">
        <f t="shared" si="5"/>
        <v>56369</v>
      </c>
      <c r="MW1" s="24">
        <f t="shared" si="5"/>
        <v>56400</v>
      </c>
      <c r="MX1" s="24">
        <f t="shared" si="5"/>
        <v>56430</v>
      </c>
    </row>
    <row r="2" spans="1:362" x14ac:dyDescent="0.25">
      <c r="A2" s="23" t="s">
        <v>33</v>
      </c>
      <c r="B2" s="23">
        <f t="shared" ref="B2:BM2" si="6">ROUNDUP(B3/12,0)</f>
        <v>0</v>
      </c>
      <c r="C2" s="23">
        <f t="shared" si="6"/>
        <v>1</v>
      </c>
      <c r="D2" s="23">
        <f t="shared" si="6"/>
        <v>1</v>
      </c>
      <c r="E2" s="23">
        <f t="shared" si="6"/>
        <v>1</v>
      </c>
      <c r="F2" s="23">
        <f t="shared" si="6"/>
        <v>1</v>
      </c>
      <c r="G2" s="23">
        <f t="shared" si="6"/>
        <v>1</v>
      </c>
      <c r="H2" s="23">
        <f t="shared" si="6"/>
        <v>1</v>
      </c>
      <c r="I2" s="23">
        <f t="shared" si="6"/>
        <v>1</v>
      </c>
      <c r="J2" s="23">
        <f t="shared" si="6"/>
        <v>1</v>
      </c>
      <c r="K2" s="23">
        <f t="shared" si="6"/>
        <v>1</v>
      </c>
      <c r="L2" s="23">
        <f t="shared" si="6"/>
        <v>1</v>
      </c>
      <c r="M2" s="23">
        <f t="shared" si="6"/>
        <v>1</v>
      </c>
      <c r="N2" s="23">
        <f t="shared" si="6"/>
        <v>1</v>
      </c>
      <c r="O2" s="23">
        <f t="shared" si="6"/>
        <v>2</v>
      </c>
      <c r="P2" s="23">
        <f t="shared" si="6"/>
        <v>2</v>
      </c>
      <c r="Q2" s="23">
        <f t="shared" si="6"/>
        <v>2</v>
      </c>
      <c r="R2" s="23">
        <f t="shared" si="6"/>
        <v>2</v>
      </c>
      <c r="S2" s="23">
        <f t="shared" si="6"/>
        <v>2</v>
      </c>
      <c r="T2" s="23">
        <f t="shared" si="6"/>
        <v>2</v>
      </c>
      <c r="U2" s="23">
        <f t="shared" si="6"/>
        <v>2</v>
      </c>
      <c r="V2" s="23">
        <f t="shared" si="6"/>
        <v>2</v>
      </c>
      <c r="W2" s="23">
        <f t="shared" si="6"/>
        <v>2</v>
      </c>
      <c r="X2" s="23">
        <f t="shared" si="6"/>
        <v>2</v>
      </c>
      <c r="Y2" s="23">
        <f t="shared" si="6"/>
        <v>2</v>
      </c>
      <c r="Z2" s="23">
        <f t="shared" si="6"/>
        <v>2</v>
      </c>
      <c r="AA2" s="23">
        <f t="shared" si="6"/>
        <v>3</v>
      </c>
      <c r="AB2" s="23">
        <f t="shared" si="6"/>
        <v>3</v>
      </c>
      <c r="AC2" s="23">
        <f t="shared" si="6"/>
        <v>3</v>
      </c>
      <c r="AD2" s="23">
        <f t="shared" si="6"/>
        <v>3</v>
      </c>
      <c r="AE2" s="23">
        <f t="shared" si="6"/>
        <v>3</v>
      </c>
      <c r="AF2" s="23">
        <f t="shared" si="6"/>
        <v>3</v>
      </c>
      <c r="AG2" s="23">
        <f t="shared" si="6"/>
        <v>3</v>
      </c>
      <c r="AH2" s="23">
        <f t="shared" si="6"/>
        <v>3</v>
      </c>
      <c r="AI2" s="23">
        <f t="shared" si="6"/>
        <v>3</v>
      </c>
      <c r="AJ2" s="23">
        <f t="shared" si="6"/>
        <v>3</v>
      </c>
      <c r="AK2" s="23">
        <f t="shared" si="6"/>
        <v>3</v>
      </c>
      <c r="AL2" s="23">
        <f t="shared" si="6"/>
        <v>3</v>
      </c>
      <c r="AM2" s="23">
        <f t="shared" si="6"/>
        <v>4</v>
      </c>
      <c r="AN2" s="23">
        <f t="shared" si="6"/>
        <v>4</v>
      </c>
      <c r="AO2" s="23">
        <f t="shared" si="6"/>
        <v>4</v>
      </c>
      <c r="AP2" s="23">
        <f t="shared" si="6"/>
        <v>4</v>
      </c>
      <c r="AQ2" s="23">
        <f t="shared" si="6"/>
        <v>4</v>
      </c>
      <c r="AR2" s="23">
        <f t="shared" si="6"/>
        <v>4</v>
      </c>
      <c r="AS2" s="23">
        <f t="shared" si="6"/>
        <v>4</v>
      </c>
      <c r="AT2" s="23">
        <f t="shared" si="6"/>
        <v>4</v>
      </c>
      <c r="AU2" s="23">
        <f t="shared" si="6"/>
        <v>4</v>
      </c>
      <c r="AV2" s="23">
        <f t="shared" si="6"/>
        <v>4</v>
      </c>
      <c r="AW2" s="23">
        <f t="shared" si="6"/>
        <v>4</v>
      </c>
      <c r="AX2" s="23">
        <f t="shared" si="6"/>
        <v>4</v>
      </c>
      <c r="AY2" s="23">
        <f t="shared" si="6"/>
        <v>5</v>
      </c>
      <c r="AZ2" s="23">
        <f t="shared" si="6"/>
        <v>5</v>
      </c>
      <c r="BA2" s="23">
        <f t="shared" si="6"/>
        <v>5</v>
      </c>
      <c r="BB2" s="23">
        <f t="shared" si="6"/>
        <v>5</v>
      </c>
      <c r="BC2" s="23">
        <f t="shared" si="6"/>
        <v>5</v>
      </c>
      <c r="BD2" s="23">
        <f t="shared" si="6"/>
        <v>5</v>
      </c>
      <c r="BE2" s="23">
        <f t="shared" si="6"/>
        <v>5</v>
      </c>
      <c r="BF2" s="23">
        <f t="shared" si="6"/>
        <v>5</v>
      </c>
      <c r="BG2" s="23">
        <f t="shared" si="6"/>
        <v>5</v>
      </c>
      <c r="BH2" s="23">
        <f t="shared" si="6"/>
        <v>5</v>
      </c>
      <c r="BI2" s="23">
        <f t="shared" si="6"/>
        <v>5</v>
      </c>
      <c r="BJ2" s="23">
        <f t="shared" si="6"/>
        <v>5</v>
      </c>
      <c r="BK2" s="23">
        <f t="shared" si="6"/>
        <v>6</v>
      </c>
      <c r="BL2" s="23">
        <f t="shared" si="6"/>
        <v>6</v>
      </c>
      <c r="BM2" s="23">
        <f t="shared" si="6"/>
        <v>6</v>
      </c>
      <c r="BN2" s="23">
        <f t="shared" ref="BN2:DY2" si="7">ROUNDUP(BN3/12,0)</f>
        <v>6</v>
      </c>
      <c r="BO2" s="23">
        <f t="shared" si="7"/>
        <v>6</v>
      </c>
      <c r="BP2" s="23">
        <f t="shared" si="7"/>
        <v>6</v>
      </c>
      <c r="BQ2" s="23">
        <f t="shared" si="7"/>
        <v>6</v>
      </c>
      <c r="BR2" s="23">
        <f t="shared" si="7"/>
        <v>6</v>
      </c>
      <c r="BS2" s="23">
        <f t="shared" si="7"/>
        <v>6</v>
      </c>
      <c r="BT2" s="23">
        <f t="shared" si="7"/>
        <v>6</v>
      </c>
      <c r="BU2" s="23">
        <f t="shared" si="7"/>
        <v>6</v>
      </c>
      <c r="BV2" s="23">
        <f t="shared" si="7"/>
        <v>6</v>
      </c>
      <c r="BW2" s="23">
        <f t="shared" si="7"/>
        <v>7</v>
      </c>
      <c r="BX2" s="23">
        <f t="shared" si="7"/>
        <v>7</v>
      </c>
      <c r="BY2" s="23">
        <f t="shared" si="7"/>
        <v>7</v>
      </c>
      <c r="BZ2" s="23">
        <f t="shared" si="7"/>
        <v>7</v>
      </c>
      <c r="CA2" s="23">
        <f t="shared" si="7"/>
        <v>7</v>
      </c>
      <c r="CB2" s="23">
        <f t="shared" si="7"/>
        <v>7</v>
      </c>
      <c r="CC2" s="23">
        <f t="shared" si="7"/>
        <v>7</v>
      </c>
      <c r="CD2" s="23">
        <f t="shared" si="7"/>
        <v>7</v>
      </c>
      <c r="CE2" s="23">
        <f t="shared" si="7"/>
        <v>7</v>
      </c>
      <c r="CF2" s="23">
        <f t="shared" si="7"/>
        <v>7</v>
      </c>
      <c r="CG2" s="23">
        <f t="shared" si="7"/>
        <v>7</v>
      </c>
      <c r="CH2" s="23">
        <f t="shared" si="7"/>
        <v>7</v>
      </c>
      <c r="CI2" s="23">
        <f t="shared" si="7"/>
        <v>8</v>
      </c>
      <c r="CJ2" s="23">
        <f t="shared" si="7"/>
        <v>8</v>
      </c>
      <c r="CK2" s="23">
        <f t="shared" si="7"/>
        <v>8</v>
      </c>
      <c r="CL2" s="23">
        <f t="shared" si="7"/>
        <v>8</v>
      </c>
      <c r="CM2" s="23">
        <f t="shared" si="7"/>
        <v>8</v>
      </c>
      <c r="CN2" s="23">
        <f t="shared" si="7"/>
        <v>8</v>
      </c>
      <c r="CO2" s="23">
        <f t="shared" si="7"/>
        <v>8</v>
      </c>
      <c r="CP2" s="23">
        <f t="shared" si="7"/>
        <v>8</v>
      </c>
      <c r="CQ2" s="23">
        <f t="shared" si="7"/>
        <v>8</v>
      </c>
      <c r="CR2" s="23">
        <f t="shared" si="7"/>
        <v>8</v>
      </c>
      <c r="CS2" s="23">
        <f t="shared" si="7"/>
        <v>8</v>
      </c>
      <c r="CT2" s="23">
        <f t="shared" si="7"/>
        <v>8</v>
      </c>
      <c r="CU2" s="23">
        <f t="shared" si="7"/>
        <v>9</v>
      </c>
      <c r="CV2" s="23">
        <f t="shared" si="7"/>
        <v>9</v>
      </c>
      <c r="CW2" s="23">
        <f t="shared" si="7"/>
        <v>9</v>
      </c>
      <c r="CX2" s="23">
        <f t="shared" si="7"/>
        <v>9</v>
      </c>
      <c r="CY2" s="23">
        <f t="shared" si="7"/>
        <v>9</v>
      </c>
      <c r="CZ2" s="23">
        <f t="shared" si="7"/>
        <v>9</v>
      </c>
      <c r="DA2" s="23">
        <f t="shared" si="7"/>
        <v>9</v>
      </c>
      <c r="DB2" s="23">
        <f t="shared" si="7"/>
        <v>9</v>
      </c>
      <c r="DC2" s="23">
        <f t="shared" si="7"/>
        <v>9</v>
      </c>
      <c r="DD2" s="23">
        <f t="shared" si="7"/>
        <v>9</v>
      </c>
      <c r="DE2" s="23">
        <f t="shared" si="7"/>
        <v>9</v>
      </c>
      <c r="DF2" s="23">
        <f t="shared" si="7"/>
        <v>9</v>
      </c>
      <c r="DG2" s="23">
        <f t="shared" si="7"/>
        <v>10</v>
      </c>
      <c r="DH2" s="23">
        <f t="shared" si="7"/>
        <v>10</v>
      </c>
      <c r="DI2" s="23">
        <f t="shared" si="7"/>
        <v>10</v>
      </c>
      <c r="DJ2" s="23">
        <f t="shared" si="7"/>
        <v>10</v>
      </c>
      <c r="DK2" s="23">
        <f t="shared" si="7"/>
        <v>10</v>
      </c>
      <c r="DL2" s="23">
        <f t="shared" si="7"/>
        <v>10</v>
      </c>
      <c r="DM2" s="23">
        <f t="shared" si="7"/>
        <v>10</v>
      </c>
      <c r="DN2" s="23">
        <f t="shared" si="7"/>
        <v>10</v>
      </c>
      <c r="DO2" s="23">
        <f t="shared" si="7"/>
        <v>10</v>
      </c>
      <c r="DP2" s="23">
        <f t="shared" si="7"/>
        <v>10</v>
      </c>
      <c r="DQ2" s="23">
        <f t="shared" si="7"/>
        <v>10</v>
      </c>
      <c r="DR2" s="23">
        <f t="shared" si="7"/>
        <v>10</v>
      </c>
      <c r="DS2" s="23">
        <f t="shared" si="7"/>
        <v>11</v>
      </c>
      <c r="DT2" s="23">
        <f t="shared" si="7"/>
        <v>11</v>
      </c>
      <c r="DU2" s="23">
        <f t="shared" si="7"/>
        <v>11</v>
      </c>
      <c r="DV2" s="23">
        <f t="shared" si="7"/>
        <v>11</v>
      </c>
      <c r="DW2" s="23">
        <f t="shared" si="7"/>
        <v>11</v>
      </c>
      <c r="DX2" s="23">
        <f t="shared" si="7"/>
        <v>11</v>
      </c>
      <c r="DY2" s="23">
        <f t="shared" si="7"/>
        <v>11</v>
      </c>
      <c r="DZ2" s="23">
        <f t="shared" ref="DZ2:GK2" si="8">ROUNDUP(DZ3/12,0)</f>
        <v>11</v>
      </c>
      <c r="EA2" s="23">
        <f t="shared" si="8"/>
        <v>11</v>
      </c>
      <c r="EB2" s="23">
        <f t="shared" si="8"/>
        <v>11</v>
      </c>
      <c r="EC2" s="23">
        <f t="shared" si="8"/>
        <v>11</v>
      </c>
      <c r="ED2" s="23">
        <f t="shared" si="8"/>
        <v>11</v>
      </c>
      <c r="EE2" s="23">
        <f t="shared" si="8"/>
        <v>12</v>
      </c>
      <c r="EF2" s="23">
        <f t="shared" si="8"/>
        <v>12</v>
      </c>
      <c r="EG2" s="23">
        <f t="shared" si="8"/>
        <v>12</v>
      </c>
      <c r="EH2" s="23">
        <f t="shared" si="8"/>
        <v>12</v>
      </c>
      <c r="EI2" s="23">
        <f t="shared" si="8"/>
        <v>12</v>
      </c>
      <c r="EJ2" s="23">
        <f t="shared" si="8"/>
        <v>12</v>
      </c>
      <c r="EK2" s="23">
        <f t="shared" si="8"/>
        <v>12</v>
      </c>
      <c r="EL2" s="23">
        <f t="shared" si="8"/>
        <v>12</v>
      </c>
      <c r="EM2" s="23">
        <f t="shared" si="8"/>
        <v>12</v>
      </c>
      <c r="EN2" s="23">
        <f t="shared" si="8"/>
        <v>12</v>
      </c>
      <c r="EO2" s="23">
        <f t="shared" si="8"/>
        <v>12</v>
      </c>
      <c r="EP2" s="23">
        <f t="shared" si="8"/>
        <v>12</v>
      </c>
      <c r="EQ2" s="23">
        <f t="shared" si="8"/>
        <v>13</v>
      </c>
      <c r="ER2" s="23">
        <f t="shared" si="8"/>
        <v>13</v>
      </c>
      <c r="ES2" s="23">
        <f t="shared" si="8"/>
        <v>13</v>
      </c>
      <c r="ET2" s="23">
        <f t="shared" si="8"/>
        <v>13</v>
      </c>
      <c r="EU2" s="23">
        <f t="shared" si="8"/>
        <v>13</v>
      </c>
      <c r="EV2" s="23">
        <f t="shared" si="8"/>
        <v>13</v>
      </c>
      <c r="EW2" s="23">
        <f t="shared" si="8"/>
        <v>13</v>
      </c>
      <c r="EX2" s="23">
        <f t="shared" si="8"/>
        <v>13</v>
      </c>
      <c r="EY2" s="23">
        <f t="shared" si="8"/>
        <v>13</v>
      </c>
      <c r="EZ2" s="23">
        <f t="shared" si="8"/>
        <v>13</v>
      </c>
      <c r="FA2" s="23">
        <f t="shared" si="8"/>
        <v>13</v>
      </c>
      <c r="FB2" s="23">
        <f t="shared" si="8"/>
        <v>13</v>
      </c>
      <c r="FC2" s="23">
        <f t="shared" si="8"/>
        <v>14</v>
      </c>
      <c r="FD2" s="23">
        <f t="shared" si="8"/>
        <v>14</v>
      </c>
      <c r="FE2" s="23">
        <f t="shared" si="8"/>
        <v>14</v>
      </c>
      <c r="FF2" s="23">
        <f t="shared" si="8"/>
        <v>14</v>
      </c>
      <c r="FG2" s="23">
        <f t="shared" si="8"/>
        <v>14</v>
      </c>
      <c r="FH2" s="23">
        <f t="shared" si="8"/>
        <v>14</v>
      </c>
      <c r="FI2" s="23">
        <f t="shared" si="8"/>
        <v>14</v>
      </c>
      <c r="FJ2" s="23">
        <f t="shared" si="8"/>
        <v>14</v>
      </c>
      <c r="FK2" s="23">
        <f t="shared" si="8"/>
        <v>14</v>
      </c>
      <c r="FL2" s="23">
        <f t="shared" si="8"/>
        <v>14</v>
      </c>
      <c r="FM2" s="23">
        <f t="shared" si="8"/>
        <v>14</v>
      </c>
      <c r="FN2" s="23">
        <f t="shared" si="8"/>
        <v>14</v>
      </c>
      <c r="FO2" s="23">
        <f t="shared" si="8"/>
        <v>15</v>
      </c>
      <c r="FP2" s="23">
        <f t="shared" si="8"/>
        <v>15</v>
      </c>
      <c r="FQ2" s="23">
        <f t="shared" si="8"/>
        <v>15</v>
      </c>
      <c r="FR2" s="23">
        <f t="shared" si="8"/>
        <v>15</v>
      </c>
      <c r="FS2" s="23">
        <f t="shared" si="8"/>
        <v>15</v>
      </c>
      <c r="FT2" s="23">
        <f t="shared" si="8"/>
        <v>15</v>
      </c>
      <c r="FU2" s="23">
        <f t="shared" si="8"/>
        <v>15</v>
      </c>
      <c r="FV2" s="23">
        <f t="shared" si="8"/>
        <v>15</v>
      </c>
      <c r="FW2" s="23">
        <f t="shared" si="8"/>
        <v>15</v>
      </c>
      <c r="FX2" s="23">
        <f t="shared" si="8"/>
        <v>15</v>
      </c>
      <c r="FY2" s="23">
        <f t="shared" si="8"/>
        <v>15</v>
      </c>
      <c r="FZ2" s="23">
        <f t="shared" si="8"/>
        <v>15</v>
      </c>
      <c r="GA2" s="23">
        <f t="shared" si="8"/>
        <v>16</v>
      </c>
      <c r="GB2" s="23">
        <f t="shared" si="8"/>
        <v>16</v>
      </c>
      <c r="GC2" s="23">
        <f t="shared" si="8"/>
        <v>16</v>
      </c>
      <c r="GD2" s="23">
        <f t="shared" si="8"/>
        <v>16</v>
      </c>
      <c r="GE2" s="23">
        <f t="shared" si="8"/>
        <v>16</v>
      </c>
      <c r="GF2" s="23">
        <f t="shared" si="8"/>
        <v>16</v>
      </c>
      <c r="GG2" s="23">
        <f t="shared" si="8"/>
        <v>16</v>
      </c>
      <c r="GH2" s="23">
        <f t="shared" si="8"/>
        <v>16</v>
      </c>
      <c r="GI2" s="23">
        <f t="shared" si="8"/>
        <v>16</v>
      </c>
      <c r="GJ2" s="23">
        <f t="shared" si="8"/>
        <v>16</v>
      </c>
      <c r="GK2" s="23">
        <f t="shared" si="8"/>
        <v>16</v>
      </c>
      <c r="GL2" s="23">
        <f t="shared" ref="GL2:IW2" si="9">ROUNDUP(GL3/12,0)</f>
        <v>16</v>
      </c>
      <c r="GM2" s="23">
        <f t="shared" si="9"/>
        <v>17</v>
      </c>
      <c r="GN2" s="23">
        <f t="shared" si="9"/>
        <v>17</v>
      </c>
      <c r="GO2" s="23">
        <f t="shared" si="9"/>
        <v>17</v>
      </c>
      <c r="GP2" s="23">
        <f t="shared" si="9"/>
        <v>17</v>
      </c>
      <c r="GQ2" s="23">
        <f t="shared" si="9"/>
        <v>17</v>
      </c>
      <c r="GR2" s="23">
        <f t="shared" si="9"/>
        <v>17</v>
      </c>
      <c r="GS2" s="23">
        <f t="shared" si="9"/>
        <v>17</v>
      </c>
      <c r="GT2" s="23">
        <f t="shared" si="9"/>
        <v>17</v>
      </c>
      <c r="GU2" s="23">
        <f t="shared" si="9"/>
        <v>17</v>
      </c>
      <c r="GV2" s="23">
        <f t="shared" si="9"/>
        <v>17</v>
      </c>
      <c r="GW2" s="23">
        <f t="shared" si="9"/>
        <v>17</v>
      </c>
      <c r="GX2" s="23">
        <f t="shared" si="9"/>
        <v>17</v>
      </c>
      <c r="GY2" s="23">
        <f t="shared" si="9"/>
        <v>18</v>
      </c>
      <c r="GZ2" s="23">
        <f t="shared" si="9"/>
        <v>18</v>
      </c>
      <c r="HA2" s="23">
        <f t="shared" si="9"/>
        <v>18</v>
      </c>
      <c r="HB2" s="23">
        <f t="shared" si="9"/>
        <v>18</v>
      </c>
      <c r="HC2" s="23">
        <f t="shared" si="9"/>
        <v>18</v>
      </c>
      <c r="HD2" s="23">
        <f t="shared" si="9"/>
        <v>18</v>
      </c>
      <c r="HE2" s="23">
        <f t="shared" si="9"/>
        <v>18</v>
      </c>
      <c r="HF2" s="23">
        <f t="shared" si="9"/>
        <v>18</v>
      </c>
      <c r="HG2" s="23">
        <f t="shared" si="9"/>
        <v>18</v>
      </c>
      <c r="HH2" s="23">
        <f t="shared" si="9"/>
        <v>18</v>
      </c>
      <c r="HI2" s="23">
        <f t="shared" si="9"/>
        <v>18</v>
      </c>
      <c r="HJ2" s="23">
        <f t="shared" si="9"/>
        <v>18</v>
      </c>
      <c r="HK2" s="23">
        <f t="shared" si="9"/>
        <v>19</v>
      </c>
      <c r="HL2" s="23">
        <f t="shared" si="9"/>
        <v>19</v>
      </c>
      <c r="HM2" s="23">
        <f t="shared" si="9"/>
        <v>19</v>
      </c>
      <c r="HN2" s="23">
        <f t="shared" si="9"/>
        <v>19</v>
      </c>
      <c r="HO2" s="23">
        <f t="shared" si="9"/>
        <v>19</v>
      </c>
      <c r="HP2" s="23">
        <f t="shared" si="9"/>
        <v>19</v>
      </c>
      <c r="HQ2" s="23">
        <f t="shared" si="9"/>
        <v>19</v>
      </c>
      <c r="HR2" s="23">
        <f t="shared" si="9"/>
        <v>19</v>
      </c>
      <c r="HS2" s="23">
        <f t="shared" si="9"/>
        <v>19</v>
      </c>
      <c r="HT2" s="23">
        <f t="shared" si="9"/>
        <v>19</v>
      </c>
      <c r="HU2" s="23">
        <f t="shared" si="9"/>
        <v>19</v>
      </c>
      <c r="HV2" s="23">
        <f t="shared" si="9"/>
        <v>19</v>
      </c>
      <c r="HW2" s="23">
        <f t="shared" si="9"/>
        <v>20</v>
      </c>
      <c r="HX2" s="23">
        <f t="shared" si="9"/>
        <v>20</v>
      </c>
      <c r="HY2" s="23">
        <f t="shared" si="9"/>
        <v>20</v>
      </c>
      <c r="HZ2" s="23">
        <f t="shared" si="9"/>
        <v>20</v>
      </c>
      <c r="IA2" s="23">
        <f t="shared" si="9"/>
        <v>20</v>
      </c>
      <c r="IB2" s="23">
        <f t="shared" si="9"/>
        <v>20</v>
      </c>
      <c r="IC2" s="23">
        <f t="shared" si="9"/>
        <v>20</v>
      </c>
      <c r="ID2" s="23">
        <f t="shared" si="9"/>
        <v>20</v>
      </c>
      <c r="IE2" s="23">
        <f t="shared" si="9"/>
        <v>20</v>
      </c>
      <c r="IF2" s="23">
        <f t="shared" si="9"/>
        <v>20</v>
      </c>
      <c r="IG2" s="23">
        <f t="shared" si="9"/>
        <v>20</v>
      </c>
      <c r="IH2" s="23">
        <f t="shared" si="9"/>
        <v>20</v>
      </c>
      <c r="II2" s="23">
        <f t="shared" si="9"/>
        <v>21</v>
      </c>
      <c r="IJ2" s="23">
        <f t="shared" si="9"/>
        <v>21</v>
      </c>
      <c r="IK2" s="23">
        <f t="shared" si="9"/>
        <v>21</v>
      </c>
      <c r="IL2" s="23">
        <f t="shared" si="9"/>
        <v>21</v>
      </c>
      <c r="IM2" s="23">
        <f t="shared" si="9"/>
        <v>21</v>
      </c>
      <c r="IN2" s="23">
        <f t="shared" si="9"/>
        <v>21</v>
      </c>
      <c r="IO2" s="23">
        <f t="shared" si="9"/>
        <v>21</v>
      </c>
      <c r="IP2" s="23">
        <f t="shared" si="9"/>
        <v>21</v>
      </c>
      <c r="IQ2" s="23">
        <f t="shared" si="9"/>
        <v>21</v>
      </c>
      <c r="IR2" s="23">
        <f t="shared" si="9"/>
        <v>21</v>
      </c>
      <c r="IS2" s="23">
        <f t="shared" si="9"/>
        <v>21</v>
      </c>
      <c r="IT2" s="23">
        <f t="shared" si="9"/>
        <v>21</v>
      </c>
      <c r="IU2" s="23">
        <f t="shared" si="9"/>
        <v>22</v>
      </c>
      <c r="IV2" s="23">
        <f t="shared" si="9"/>
        <v>22</v>
      </c>
      <c r="IW2" s="23">
        <f t="shared" si="9"/>
        <v>22</v>
      </c>
      <c r="IX2" s="23">
        <f t="shared" ref="IX2:LI2" si="10">ROUNDUP(IX3/12,0)</f>
        <v>22</v>
      </c>
      <c r="IY2" s="23">
        <f t="shared" si="10"/>
        <v>22</v>
      </c>
      <c r="IZ2" s="23">
        <f t="shared" si="10"/>
        <v>22</v>
      </c>
      <c r="JA2" s="23">
        <f t="shared" si="10"/>
        <v>22</v>
      </c>
      <c r="JB2" s="23">
        <f t="shared" si="10"/>
        <v>22</v>
      </c>
      <c r="JC2" s="23">
        <f t="shared" si="10"/>
        <v>22</v>
      </c>
      <c r="JD2" s="23">
        <f t="shared" si="10"/>
        <v>22</v>
      </c>
      <c r="JE2" s="23">
        <f t="shared" si="10"/>
        <v>22</v>
      </c>
      <c r="JF2" s="23">
        <f t="shared" si="10"/>
        <v>22</v>
      </c>
      <c r="JG2" s="23">
        <f t="shared" si="10"/>
        <v>23</v>
      </c>
      <c r="JH2" s="23">
        <f t="shared" si="10"/>
        <v>23</v>
      </c>
      <c r="JI2" s="23">
        <f t="shared" si="10"/>
        <v>23</v>
      </c>
      <c r="JJ2" s="23">
        <f t="shared" si="10"/>
        <v>23</v>
      </c>
      <c r="JK2" s="23">
        <f t="shared" si="10"/>
        <v>23</v>
      </c>
      <c r="JL2" s="23">
        <f t="shared" si="10"/>
        <v>23</v>
      </c>
      <c r="JM2" s="23">
        <f t="shared" si="10"/>
        <v>23</v>
      </c>
      <c r="JN2" s="23">
        <f t="shared" si="10"/>
        <v>23</v>
      </c>
      <c r="JO2" s="23">
        <f t="shared" si="10"/>
        <v>23</v>
      </c>
      <c r="JP2" s="23">
        <f t="shared" si="10"/>
        <v>23</v>
      </c>
      <c r="JQ2" s="23">
        <f t="shared" si="10"/>
        <v>23</v>
      </c>
      <c r="JR2" s="23">
        <f t="shared" si="10"/>
        <v>23</v>
      </c>
      <c r="JS2" s="23">
        <f t="shared" si="10"/>
        <v>24</v>
      </c>
      <c r="JT2" s="23">
        <f t="shared" si="10"/>
        <v>24</v>
      </c>
      <c r="JU2" s="23">
        <f t="shared" si="10"/>
        <v>24</v>
      </c>
      <c r="JV2" s="23">
        <f t="shared" si="10"/>
        <v>24</v>
      </c>
      <c r="JW2" s="23">
        <f t="shared" si="10"/>
        <v>24</v>
      </c>
      <c r="JX2" s="23">
        <f t="shared" si="10"/>
        <v>24</v>
      </c>
      <c r="JY2" s="23">
        <f t="shared" si="10"/>
        <v>24</v>
      </c>
      <c r="JZ2" s="23">
        <f t="shared" si="10"/>
        <v>24</v>
      </c>
      <c r="KA2" s="23">
        <f t="shared" si="10"/>
        <v>24</v>
      </c>
      <c r="KB2" s="23">
        <f t="shared" si="10"/>
        <v>24</v>
      </c>
      <c r="KC2" s="23">
        <f t="shared" si="10"/>
        <v>24</v>
      </c>
      <c r="KD2" s="23">
        <f t="shared" si="10"/>
        <v>24</v>
      </c>
      <c r="KE2" s="23">
        <f t="shared" si="10"/>
        <v>25</v>
      </c>
      <c r="KF2" s="23">
        <f t="shared" si="10"/>
        <v>25</v>
      </c>
      <c r="KG2" s="23">
        <f t="shared" si="10"/>
        <v>25</v>
      </c>
      <c r="KH2" s="23">
        <f t="shared" si="10"/>
        <v>25</v>
      </c>
      <c r="KI2" s="23">
        <f t="shared" si="10"/>
        <v>25</v>
      </c>
      <c r="KJ2" s="23">
        <f t="shared" si="10"/>
        <v>25</v>
      </c>
      <c r="KK2" s="23">
        <f t="shared" si="10"/>
        <v>25</v>
      </c>
      <c r="KL2" s="23">
        <f t="shared" si="10"/>
        <v>25</v>
      </c>
      <c r="KM2" s="23">
        <f t="shared" si="10"/>
        <v>25</v>
      </c>
      <c r="KN2" s="23">
        <f t="shared" si="10"/>
        <v>25</v>
      </c>
      <c r="KO2" s="23">
        <f t="shared" si="10"/>
        <v>25</v>
      </c>
      <c r="KP2" s="23">
        <f t="shared" si="10"/>
        <v>25</v>
      </c>
      <c r="KQ2" s="23">
        <f t="shared" si="10"/>
        <v>26</v>
      </c>
      <c r="KR2" s="23">
        <f t="shared" si="10"/>
        <v>26</v>
      </c>
      <c r="KS2" s="23">
        <f t="shared" si="10"/>
        <v>26</v>
      </c>
      <c r="KT2" s="23">
        <f t="shared" si="10"/>
        <v>26</v>
      </c>
      <c r="KU2" s="23">
        <f t="shared" si="10"/>
        <v>26</v>
      </c>
      <c r="KV2" s="23">
        <f t="shared" si="10"/>
        <v>26</v>
      </c>
      <c r="KW2" s="23">
        <f t="shared" si="10"/>
        <v>26</v>
      </c>
      <c r="KX2" s="23">
        <f t="shared" si="10"/>
        <v>26</v>
      </c>
      <c r="KY2" s="23">
        <f t="shared" si="10"/>
        <v>26</v>
      </c>
      <c r="KZ2" s="23">
        <f t="shared" si="10"/>
        <v>26</v>
      </c>
      <c r="LA2" s="23">
        <f t="shared" si="10"/>
        <v>26</v>
      </c>
      <c r="LB2" s="23">
        <f t="shared" si="10"/>
        <v>26</v>
      </c>
      <c r="LC2" s="23">
        <f t="shared" si="10"/>
        <v>27</v>
      </c>
      <c r="LD2" s="23">
        <f t="shared" si="10"/>
        <v>27</v>
      </c>
      <c r="LE2" s="23">
        <f t="shared" si="10"/>
        <v>27</v>
      </c>
      <c r="LF2" s="23">
        <f t="shared" si="10"/>
        <v>27</v>
      </c>
      <c r="LG2" s="23">
        <f t="shared" si="10"/>
        <v>27</v>
      </c>
      <c r="LH2" s="23">
        <f t="shared" si="10"/>
        <v>27</v>
      </c>
      <c r="LI2" s="23">
        <f t="shared" si="10"/>
        <v>27</v>
      </c>
      <c r="LJ2" s="23">
        <f t="shared" ref="LJ2:MX2" si="11">ROUNDUP(LJ3/12,0)</f>
        <v>27</v>
      </c>
      <c r="LK2" s="23">
        <f t="shared" si="11"/>
        <v>27</v>
      </c>
      <c r="LL2" s="23">
        <f t="shared" si="11"/>
        <v>27</v>
      </c>
      <c r="LM2" s="23">
        <f t="shared" si="11"/>
        <v>27</v>
      </c>
      <c r="LN2" s="23">
        <f t="shared" si="11"/>
        <v>27</v>
      </c>
      <c r="LO2" s="23">
        <f t="shared" si="11"/>
        <v>28</v>
      </c>
      <c r="LP2" s="23">
        <f t="shared" si="11"/>
        <v>28</v>
      </c>
      <c r="LQ2" s="23">
        <f t="shared" si="11"/>
        <v>28</v>
      </c>
      <c r="LR2" s="23">
        <f t="shared" si="11"/>
        <v>28</v>
      </c>
      <c r="LS2" s="23">
        <f t="shared" si="11"/>
        <v>28</v>
      </c>
      <c r="LT2" s="23">
        <f t="shared" si="11"/>
        <v>28</v>
      </c>
      <c r="LU2" s="23">
        <f t="shared" si="11"/>
        <v>28</v>
      </c>
      <c r="LV2" s="23">
        <f t="shared" si="11"/>
        <v>28</v>
      </c>
      <c r="LW2" s="23">
        <f t="shared" si="11"/>
        <v>28</v>
      </c>
      <c r="LX2" s="23">
        <f t="shared" si="11"/>
        <v>28</v>
      </c>
      <c r="LY2" s="23">
        <f t="shared" si="11"/>
        <v>28</v>
      </c>
      <c r="LZ2" s="23">
        <f t="shared" si="11"/>
        <v>28</v>
      </c>
      <c r="MA2" s="23">
        <f t="shared" si="11"/>
        <v>29</v>
      </c>
      <c r="MB2" s="23">
        <f t="shared" si="11"/>
        <v>29</v>
      </c>
      <c r="MC2" s="23">
        <f t="shared" si="11"/>
        <v>29</v>
      </c>
      <c r="MD2" s="23">
        <f t="shared" si="11"/>
        <v>29</v>
      </c>
      <c r="ME2" s="23">
        <f t="shared" si="11"/>
        <v>29</v>
      </c>
      <c r="MF2" s="23">
        <f t="shared" si="11"/>
        <v>29</v>
      </c>
      <c r="MG2" s="23">
        <f t="shared" si="11"/>
        <v>29</v>
      </c>
      <c r="MH2" s="23">
        <f t="shared" si="11"/>
        <v>29</v>
      </c>
      <c r="MI2" s="23">
        <f t="shared" si="11"/>
        <v>29</v>
      </c>
      <c r="MJ2" s="23">
        <f t="shared" si="11"/>
        <v>29</v>
      </c>
      <c r="MK2" s="23">
        <f t="shared" si="11"/>
        <v>29</v>
      </c>
      <c r="ML2" s="23">
        <f t="shared" si="11"/>
        <v>29</v>
      </c>
      <c r="MM2" s="23">
        <f t="shared" si="11"/>
        <v>30</v>
      </c>
      <c r="MN2" s="23">
        <f t="shared" si="11"/>
        <v>30</v>
      </c>
      <c r="MO2" s="23">
        <f t="shared" si="11"/>
        <v>30</v>
      </c>
      <c r="MP2" s="23">
        <f t="shared" si="11"/>
        <v>30</v>
      </c>
      <c r="MQ2" s="23">
        <f t="shared" si="11"/>
        <v>30</v>
      </c>
      <c r="MR2" s="23">
        <f t="shared" si="11"/>
        <v>30</v>
      </c>
      <c r="MS2" s="23">
        <f t="shared" si="11"/>
        <v>30</v>
      </c>
      <c r="MT2" s="23">
        <f t="shared" si="11"/>
        <v>30</v>
      </c>
      <c r="MU2" s="23">
        <f t="shared" si="11"/>
        <v>30</v>
      </c>
      <c r="MV2" s="23">
        <f t="shared" si="11"/>
        <v>30</v>
      </c>
      <c r="MW2" s="23">
        <f t="shared" si="11"/>
        <v>30</v>
      </c>
      <c r="MX2" s="23">
        <f t="shared" si="11"/>
        <v>30</v>
      </c>
    </row>
    <row r="3" spans="1:362" x14ac:dyDescent="0.25">
      <c r="A3" s="23" t="s">
        <v>34</v>
      </c>
      <c r="B3" s="23">
        <v>0</v>
      </c>
      <c r="C3" s="23">
        <f t="shared" ref="C3:BN3" si="12">B3+1</f>
        <v>1</v>
      </c>
      <c r="D3" s="23">
        <f t="shared" si="12"/>
        <v>2</v>
      </c>
      <c r="E3" s="23">
        <f t="shared" si="12"/>
        <v>3</v>
      </c>
      <c r="F3" s="23">
        <f t="shared" si="12"/>
        <v>4</v>
      </c>
      <c r="G3" s="23">
        <f t="shared" si="12"/>
        <v>5</v>
      </c>
      <c r="H3" s="23">
        <f t="shared" si="12"/>
        <v>6</v>
      </c>
      <c r="I3" s="23">
        <f t="shared" si="12"/>
        <v>7</v>
      </c>
      <c r="J3" s="23">
        <f t="shared" si="12"/>
        <v>8</v>
      </c>
      <c r="K3" s="23">
        <f t="shared" si="12"/>
        <v>9</v>
      </c>
      <c r="L3" s="23">
        <f t="shared" si="12"/>
        <v>10</v>
      </c>
      <c r="M3" s="23">
        <f t="shared" si="12"/>
        <v>11</v>
      </c>
      <c r="N3" s="23">
        <f t="shared" si="12"/>
        <v>12</v>
      </c>
      <c r="O3" s="23">
        <f t="shared" si="12"/>
        <v>13</v>
      </c>
      <c r="P3" s="23">
        <f t="shared" si="12"/>
        <v>14</v>
      </c>
      <c r="Q3" s="23">
        <f t="shared" si="12"/>
        <v>15</v>
      </c>
      <c r="R3" s="23">
        <f t="shared" si="12"/>
        <v>16</v>
      </c>
      <c r="S3" s="23">
        <f t="shared" si="12"/>
        <v>17</v>
      </c>
      <c r="T3" s="23">
        <f t="shared" si="12"/>
        <v>18</v>
      </c>
      <c r="U3" s="23">
        <f t="shared" si="12"/>
        <v>19</v>
      </c>
      <c r="V3" s="23">
        <f t="shared" si="12"/>
        <v>20</v>
      </c>
      <c r="W3" s="23">
        <f t="shared" si="12"/>
        <v>21</v>
      </c>
      <c r="X3" s="23">
        <f t="shared" si="12"/>
        <v>22</v>
      </c>
      <c r="Y3" s="23">
        <f t="shared" si="12"/>
        <v>23</v>
      </c>
      <c r="Z3" s="23">
        <f t="shared" si="12"/>
        <v>24</v>
      </c>
      <c r="AA3" s="23">
        <f t="shared" si="12"/>
        <v>25</v>
      </c>
      <c r="AB3" s="23">
        <f t="shared" si="12"/>
        <v>26</v>
      </c>
      <c r="AC3" s="23">
        <f t="shared" si="12"/>
        <v>27</v>
      </c>
      <c r="AD3" s="23">
        <f t="shared" si="12"/>
        <v>28</v>
      </c>
      <c r="AE3" s="23">
        <f t="shared" si="12"/>
        <v>29</v>
      </c>
      <c r="AF3" s="23">
        <f t="shared" si="12"/>
        <v>30</v>
      </c>
      <c r="AG3" s="23">
        <f t="shared" si="12"/>
        <v>31</v>
      </c>
      <c r="AH3" s="23">
        <f t="shared" si="12"/>
        <v>32</v>
      </c>
      <c r="AI3" s="23">
        <f t="shared" si="12"/>
        <v>33</v>
      </c>
      <c r="AJ3" s="23">
        <f t="shared" si="12"/>
        <v>34</v>
      </c>
      <c r="AK3" s="23">
        <f t="shared" si="12"/>
        <v>35</v>
      </c>
      <c r="AL3" s="23">
        <f t="shared" si="12"/>
        <v>36</v>
      </c>
      <c r="AM3" s="23">
        <f t="shared" si="12"/>
        <v>37</v>
      </c>
      <c r="AN3" s="23">
        <f t="shared" si="12"/>
        <v>38</v>
      </c>
      <c r="AO3" s="23">
        <f t="shared" si="12"/>
        <v>39</v>
      </c>
      <c r="AP3" s="23">
        <f t="shared" si="12"/>
        <v>40</v>
      </c>
      <c r="AQ3" s="23">
        <f t="shared" si="12"/>
        <v>41</v>
      </c>
      <c r="AR3" s="23">
        <f t="shared" si="12"/>
        <v>42</v>
      </c>
      <c r="AS3" s="23">
        <f t="shared" si="12"/>
        <v>43</v>
      </c>
      <c r="AT3" s="23">
        <f t="shared" si="12"/>
        <v>44</v>
      </c>
      <c r="AU3" s="23">
        <f t="shared" si="12"/>
        <v>45</v>
      </c>
      <c r="AV3" s="23">
        <f t="shared" si="12"/>
        <v>46</v>
      </c>
      <c r="AW3" s="23">
        <f t="shared" si="12"/>
        <v>47</v>
      </c>
      <c r="AX3" s="23">
        <f t="shared" si="12"/>
        <v>48</v>
      </c>
      <c r="AY3" s="23">
        <f t="shared" si="12"/>
        <v>49</v>
      </c>
      <c r="AZ3" s="23">
        <f t="shared" si="12"/>
        <v>50</v>
      </c>
      <c r="BA3" s="23">
        <f t="shared" si="12"/>
        <v>51</v>
      </c>
      <c r="BB3" s="23">
        <f t="shared" si="12"/>
        <v>52</v>
      </c>
      <c r="BC3" s="23">
        <f t="shared" si="12"/>
        <v>53</v>
      </c>
      <c r="BD3" s="23">
        <f t="shared" si="12"/>
        <v>54</v>
      </c>
      <c r="BE3" s="23">
        <f t="shared" si="12"/>
        <v>55</v>
      </c>
      <c r="BF3" s="23">
        <f t="shared" si="12"/>
        <v>56</v>
      </c>
      <c r="BG3" s="23">
        <f t="shared" si="12"/>
        <v>57</v>
      </c>
      <c r="BH3" s="23">
        <f t="shared" si="12"/>
        <v>58</v>
      </c>
      <c r="BI3" s="23">
        <f t="shared" si="12"/>
        <v>59</v>
      </c>
      <c r="BJ3" s="23">
        <f t="shared" si="12"/>
        <v>60</v>
      </c>
      <c r="BK3" s="23">
        <f t="shared" si="12"/>
        <v>61</v>
      </c>
      <c r="BL3" s="23">
        <f t="shared" si="12"/>
        <v>62</v>
      </c>
      <c r="BM3" s="23">
        <f t="shared" si="12"/>
        <v>63</v>
      </c>
      <c r="BN3" s="23">
        <f t="shared" si="12"/>
        <v>64</v>
      </c>
      <c r="BO3" s="23">
        <f t="shared" ref="BO3:DZ3" si="13">BN3+1</f>
        <v>65</v>
      </c>
      <c r="BP3" s="23">
        <f t="shared" si="13"/>
        <v>66</v>
      </c>
      <c r="BQ3" s="23">
        <f t="shared" si="13"/>
        <v>67</v>
      </c>
      <c r="BR3" s="23">
        <f t="shared" si="13"/>
        <v>68</v>
      </c>
      <c r="BS3" s="23">
        <f t="shared" si="13"/>
        <v>69</v>
      </c>
      <c r="BT3" s="23">
        <f t="shared" si="13"/>
        <v>70</v>
      </c>
      <c r="BU3" s="23">
        <f t="shared" si="13"/>
        <v>71</v>
      </c>
      <c r="BV3" s="23">
        <f t="shared" si="13"/>
        <v>72</v>
      </c>
      <c r="BW3" s="23">
        <f t="shared" si="13"/>
        <v>73</v>
      </c>
      <c r="BX3" s="23">
        <f t="shared" si="13"/>
        <v>74</v>
      </c>
      <c r="BY3" s="23">
        <f t="shared" si="13"/>
        <v>75</v>
      </c>
      <c r="BZ3" s="23">
        <f t="shared" si="13"/>
        <v>76</v>
      </c>
      <c r="CA3" s="23">
        <f t="shared" si="13"/>
        <v>77</v>
      </c>
      <c r="CB3" s="23">
        <f t="shared" si="13"/>
        <v>78</v>
      </c>
      <c r="CC3" s="23">
        <f t="shared" si="13"/>
        <v>79</v>
      </c>
      <c r="CD3" s="23">
        <f t="shared" si="13"/>
        <v>80</v>
      </c>
      <c r="CE3" s="23">
        <f t="shared" si="13"/>
        <v>81</v>
      </c>
      <c r="CF3" s="23">
        <f t="shared" si="13"/>
        <v>82</v>
      </c>
      <c r="CG3" s="23">
        <f t="shared" si="13"/>
        <v>83</v>
      </c>
      <c r="CH3" s="23">
        <f t="shared" si="13"/>
        <v>84</v>
      </c>
      <c r="CI3" s="23">
        <f t="shared" si="13"/>
        <v>85</v>
      </c>
      <c r="CJ3" s="23">
        <f t="shared" si="13"/>
        <v>86</v>
      </c>
      <c r="CK3" s="23">
        <f t="shared" si="13"/>
        <v>87</v>
      </c>
      <c r="CL3" s="23">
        <f t="shared" si="13"/>
        <v>88</v>
      </c>
      <c r="CM3" s="23">
        <f t="shared" si="13"/>
        <v>89</v>
      </c>
      <c r="CN3" s="23">
        <f t="shared" si="13"/>
        <v>90</v>
      </c>
      <c r="CO3" s="23">
        <f t="shared" si="13"/>
        <v>91</v>
      </c>
      <c r="CP3" s="23">
        <f t="shared" si="13"/>
        <v>92</v>
      </c>
      <c r="CQ3" s="23">
        <f t="shared" si="13"/>
        <v>93</v>
      </c>
      <c r="CR3" s="23">
        <f t="shared" si="13"/>
        <v>94</v>
      </c>
      <c r="CS3" s="23">
        <f t="shared" si="13"/>
        <v>95</v>
      </c>
      <c r="CT3" s="23">
        <f t="shared" si="13"/>
        <v>96</v>
      </c>
      <c r="CU3" s="23">
        <f t="shared" si="13"/>
        <v>97</v>
      </c>
      <c r="CV3" s="23">
        <f t="shared" si="13"/>
        <v>98</v>
      </c>
      <c r="CW3" s="23">
        <f t="shared" si="13"/>
        <v>99</v>
      </c>
      <c r="CX3" s="23">
        <f t="shared" si="13"/>
        <v>100</v>
      </c>
      <c r="CY3" s="23">
        <f t="shared" si="13"/>
        <v>101</v>
      </c>
      <c r="CZ3" s="23">
        <f t="shared" si="13"/>
        <v>102</v>
      </c>
      <c r="DA3" s="23">
        <f t="shared" si="13"/>
        <v>103</v>
      </c>
      <c r="DB3" s="23">
        <f t="shared" si="13"/>
        <v>104</v>
      </c>
      <c r="DC3" s="23">
        <f t="shared" si="13"/>
        <v>105</v>
      </c>
      <c r="DD3" s="23">
        <f t="shared" si="13"/>
        <v>106</v>
      </c>
      <c r="DE3" s="23">
        <f t="shared" si="13"/>
        <v>107</v>
      </c>
      <c r="DF3" s="23">
        <f t="shared" si="13"/>
        <v>108</v>
      </c>
      <c r="DG3" s="23">
        <f t="shared" si="13"/>
        <v>109</v>
      </c>
      <c r="DH3" s="23">
        <f t="shared" si="13"/>
        <v>110</v>
      </c>
      <c r="DI3" s="23">
        <f t="shared" si="13"/>
        <v>111</v>
      </c>
      <c r="DJ3" s="23">
        <f t="shared" si="13"/>
        <v>112</v>
      </c>
      <c r="DK3" s="23">
        <f t="shared" si="13"/>
        <v>113</v>
      </c>
      <c r="DL3" s="23">
        <f t="shared" si="13"/>
        <v>114</v>
      </c>
      <c r="DM3" s="23">
        <f t="shared" si="13"/>
        <v>115</v>
      </c>
      <c r="DN3" s="23">
        <f t="shared" si="13"/>
        <v>116</v>
      </c>
      <c r="DO3" s="23">
        <f t="shared" si="13"/>
        <v>117</v>
      </c>
      <c r="DP3" s="23">
        <f t="shared" si="13"/>
        <v>118</v>
      </c>
      <c r="DQ3" s="23">
        <f t="shared" si="13"/>
        <v>119</v>
      </c>
      <c r="DR3" s="23">
        <f t="shared" si="13"/>
        <v>120</v>
      </c>
      <c r="DS3" s="23">
        <f t="shared" si="13"/>
        <v>121</v>
      </c>
      <c r="DT3" s="23">
        <f t="shared" si="13"/>
        <v>122</v>
      </c>
      <c r="DU3" s="23">
        <f t="shared" si="13"/>
        <v>123</v>
      </c>
      <c r="DV3" s="23">
        <f t="shared" si="13"/>
        <v>124</v>
      </c>
      <c r="DW3" s="23">
        <f t="shared" si="13"/>
        <v>125</v>
      </c>
      <c r="DX3" s="23">
        <f t="shared" si="13"/>
        <v>126</v>
      </c>
      <c r="DY3" s="23">
        <f t="shared" si="13"/>
        <v>127</v>
      </c>
      <c r="DZ3" s="23">
        <f t="shared" si="13"/>
        <v>128</v>
      </c>
      <c r="EA3" s="23">
        <f t="shared" ref="EA3:GL3" si="14">DZ3+1</f>
        <v>129</v>
      </c>
      <c r="EB3" s="23">
        <f t="shared" si="14"/>
        <v>130</v>
      </c>
      <c r="EC3" s="23">
        <f t="shared" si="14"/>
        <v>131</v>
      </c>
      <c r="ED3" s="23">
        <f t="shared" si="14"/>
        <v>132</v>
      </c>
      <c r="EE3" s="23">
        <f t="shared" si="14"/>
        <v>133</v>
      </c>
      <c r="EF3" s="23">
        <f t="shared" si="14"/>
        <v>134</v>
      </c>
      <c r="EG3" s="23">
        <f t="shared" si="14"/>
        <v>135</v>
      </c>
      <c r="EH3" s="23">
        <f t="shared" si="14"/>
        <v>136</v>
      </c>
      <c r="EI3" s="23">
        <f t="shared" si="14"/>
        <v>137</v>
      </c>
      <c r="EJ3" s="23">
        <f t="shared" si="14"/>
        <v>138</v>
      </c>
      <c r="EK3" s="23">
        <f t="shared" si="14"/>
        <v>139</v>
      </c>
      <c r="EL3" s="23">
        <f t="shared" si="14"/>
        <v>140</v>
      </c>
      <c r="EM3" s="23">
        <f t="shared" si="14"/>
        <v>141</v>
      </c>
      <c r="EN3" s="23">
        <f t="shared" si="14"/>
        <v>142</v>
      </c>
      <c r="EO3" s="23">
        <f t="shared" si="14"/>
        <v>143</v>
      </c>
      <c r="EP3" s="23">
        <f t="shared" si="14"/>
        <v>144</v>
      </c>
      <c r="EQ3" s="23">
        <f t="shared" si="14"/>
        <v>145</v>
      </c>
      <c r="ER3" s="23">
        <f t="shared" si="14"/>
        <v>146</v>
      </c>
      <c r="ES3" s="23">
        <f t="shared" si="14"/>
        <v>147</v>
      </c>
      <c r="ET3" s="23">
        <f t="shared" si="14"/>
        <v>148</v>
      </c>
      <c r="EU3" s="23">
        <f t="shared" si="14"/>
        <v>149</v>
      </c>
      <c r="EV3" s="23">
        <f t="shared" si="14"/>
        <v>150</v>
      </c>
      <c r="EW3" s="23">
        <f t="shared" si="14"/>
        <v>151</v>
      </c>
      <c r="EX3" s="23">
        <f t="shared" si="14"/>
        <v>152</v>
      </c>
      <c r="EY3" s="23">
        <f t="shared" si="14"/>
        <v>153</v>
      </c>
      <c r="EZ3" s="23">
        <f t="shared" si="14"/>
        <v>154</v>
      </c>
      <c r="FA3" s="23">
        <f t="shared" si="14"/>
        <v>155</v>
      </c>
      <c r="FB3" s="23">
        <f t="shared" si="14"/>
        <v>156</v>
      </c>
      <c r="FC3" s="23">
        <f t="shared" si="14"/>
        <v>157</v>
      </c>
      <c r="FD3" s="23">
        <f t="shared" si="14"/>
        <v>158</v>
      </c>
      <c r="FE3" s="23">
        <f t="shared" si="14"/>
        <v>159</v>
      </c>
      <c r="FF3" s="23">
        <f t="shared" si="14"/>
        <v>160</v>
      </c>
      <c r="FG3" s="23">
        <f t="shared" si="14"/>
        <v>161</v>
      </c>
      <c r="FH3" s="23">
        <f t="shared" si="14"/>
        <v>162</v>
      </c>
      <c r="FI3" s="23">
        <f t="shared" si="14"/>
        <v>163</v>
      </c>
      <c r="FJ3" s="23">
        <f t="shared" si="14"/>
        <v>164</v>
      </c>
      <c r="FK3" s="23">
        <f t="shared" si="14"/>
        <v>165</v>
      </c>
      <c r="FL3" s="23">
        <f t="shared" si="14"/>
        <v>166</v>
      </c>
      <c r="FM3" s="23">
        <f t="shared" si="14"/>
        <v>167</v>
      </c>
      <c r="FN3" s="23">
        <f t="shared" si="14"/>
        <v>168</v>
      </c>
      <c r="FO3" s="23">
        <f t="shared" si="14"/>
        <v>169</v>
      </c>
      <c r="FP3" s="23">
        <f t="shared" si="14"/>
        <v>170</v>
      </c>
      <c r="FQ3" s="23">
        <f t="shared" si="14"/>
        <v>171</v>
      </c>
      <c r="FR3" s="23">
        <f t="shared" si="14"/>
        <v>172</v>
      </c>
      <c r="FS3" s="23">
        <f t="shared" si="14"/>
        <v>173</v>
      </c>
      <c r="FT3" s="23">
        <f t="shared" si="14"/>
        <v>174</v>
      </c>
      <c r="FU3" s="23">
        <f t="shared" si="14"/>
        <v>175</v>
      </c>
      <c r="FV3" s="23">
        <f t="shared" si="14"/>
        <v>176</v>
      </c>
      <c r="FW3" s="23">
        <f t="shared" si="14"/>
        <v>177</v>
      </c>
      <c r="FX3" s="23">
        <f t="shared" si="14"/>
        <v>178</v>
      </c>
      <c r="FY3" s="23">
        <f t="shared" si="14"/>
        <v>179</v>
      </c>
      <c r="FZ3" s="23">
        <f t="shared" si="14"/>
        <v>180</v>
      </c>
      <c r="GA3" s="23">
        <f t="shared" si="14"/>
        <v>181</v>
      </c>
      <c r="GB3" s="23">
        <f t="shared" si="14"/>
        <v>182</v>
      </c>
      <c r="GC3" s="23">
        <f t="shared" si="14"/>
        <v>183</v>
      </c>
      <c r="GD3" s="23">
        <f t="shared" si="14"/>
        <v>184</v>
      </c>
      <c r="GE3" s="23">
        <f t="shared" si="14"/>
        <v>185</v>
      </c>
      <c r="GF3" s="23">
        <f t="shared" si="14"/>
        <v>186</v>
      </c>
      <c r="GG3" s="23">
        <f t="shared" si="14"/>
        <v>187</v>
      </c>
      <c r="GH3" s="23">
        <f t="shared" si="14"/>
        <v>188</v>
      </c>
      <c r="GI3" s="23">
        <f t="shared" si="14"/>
        <v>189</v>
      </c>
      <c r="GJ3" s="23">
        <f t="shared" si="14"/>
        <v>190</v>
      </c>
      <c r="GK3" s="23">
        <f t="shared" si="14"/>
        <v>191</v>
      </c>
      <c r="GL3" s="23">
        <f t="shared" si="14"/>
        <v>192</v>
      </c>
      <c r="GM3" s="23">
        <f t="shared" ref="GM3:IX3" si="15">GL3+1</f>
        <v>193</v>
      </c>
      <c r="GN3" s="23">
        <f t="shared" si="15"/>
        <v>194</v>
      </c>
      <c r="GO3" s="23">
        <f t="shared" si="15"/>
        <v>195</v>
      </c>
      <c r="GP3" s="23">
        <f t="shared" si="15"/>
        <v>196</v>
      </c>
      <c r="GQ3" s="23">
        <f t="shared" si="15"/>
        <v>197</v>
      </c>
      <c r="GR3" s="23">
        <f t="shared" si="15"/>
        <v>198</v>
      </c>
      <c r="GS3" s="23">
        <f t="shared" si="15"/>
        <v>199</v>
      </c>
      <c r="GT3" s="23">
        <f t="shared" si="15"/>
        <v>200</v>
      </c>
      <c r="GU3" s="23">
        <f t="shared" si="15"/>
        <v>201</v>
      </c>
      <c r="GV3" s="23">
        <f t="shared" si="15"/>
        <v>202</v>
      </c>
      <c r="GW3" s="23">
        <f t="shared" si="15"/>
        <v>203</v>
      </c>
      <c r="GX3" s="23">
        <f t="shared" si="15"/>
        <v>204</v>
      </c>
      <c r="GY3" s="23">
        <f t="shared" si="15"/>
        <v>205</v>
      </c>
      <c r="GZ3" s="23">
        <f t="shared" si="15"/>
        <v>206</v>
      </c>
      <c r="HA3" s="23">
        <f t="shared" si="15"/>
        <v>207</v>
      </c>
      <c r="HB3" s="23">
        <f t="shared" si="15"/>
        <v>208</v>
      </c>
      <c r="HC3" s="23">
        <f t="shared" si="15"/>
        <v>209</v>
      </c>
      <c r="HD3" s="23">
        <f t="shared" si="15"/>
        <v>210</v>
      </c>
      <c r="HE3" s="23">
        <f t="shared" si="15"/>
        <v>211</v>
      </c>
      <c r="HF3" s="23">
        <f t="shared" si="15"/>
        <v>212</v>
      </c>
      <c r="HG3" s="23">
        <f t="shared" si="15"/>
        <v>213</v>
      </c>
      <c r="HH3" s="23">
        <f t="shared" si="15"/>
        <v>214</v>
      </c>
      <c r="HI3" s="23">
        <f t="shared" si="15"/>
        <v>215</v>
      </c>
      <c r="HJ3" s="23">
        <f t="shared" si="15"/>
        <v>216</v>
      </c>
      <c r="HK3" s="23">
        <f t="shared" si="15"/>
        <v>217</v>
      </c>
      <c r="HL3" s="23">
        <f t="shared" si="15"/>
        <v>218</v>
      </c>
      <c r="HM3" s="23">
        <f t="shared" si="15"/>
        <v>219</v>
      </c>
      <c r="HN3" s="23">
        <f t="shared" si="15"/>
        <v>220</v>
      </c>
      <c r="HO3" s="23">
        <f t="shared" si="15"/>
        <v>221</v>
      </c>
      <c r="HP3" s="23">
        <f t="shared" si="15"/>
        <v>222</v>
      </c>
      <c r="HQ3" s="23">
        <f t="shared" si="15"/>
        <v>223</v>
      </c>
      <c r="HR3" s="23">
        <f t="shared" si="15"/>
        <v>224</v>
      </c>
      <c r="HS3" s="23">
        <f t="shared" si="15"/>
        <v>225</v>
      </c>
      <c r="HT3" s="23">
        <f t="shared" si="15"/>
        <v>226</v>
      </c>
      <c r="HU3" s="23">
        <f t="shared" si="15"/>
        <v>227</v>
      </c>
      <c r="HV3" s="23">
        <f t="shared" si="15"/>
        <v>228</v>
      </c>
      <c r="HW3" s="23">
        <f t="shared" si="15"/>
        <v>229</v>
      </c>
      <c r="HX3" s="23">
        <f t="shared" si="15"/>
        <v>230</v>
      </c>
      <c r="HY3" s="23">
        <f t="shared" si="15"/>
        <v>231</v>
      </c>
      <c r="HZ3" s="23">
        <f t="shared" si="15"/>
        <v>232</v>
      </c>
      <c r="IA3" s="23">
        <f t="shared" si="15"/>
        <v>233</v>
      </c>
      <c r="IB3" s="23">
        <f t="shared" si="15"/>
        <v>234</v>
      </c>
      <c r="IC3" s="23">
        <f t="shared" si="15"/>
        <v>235</v>
      </c>
      <c r="ID3" s="23">
        <f t="shared" si="15"/>
        <v>236</v>
      </c>
      <c r="IE3" s="23">
        <f t="shared" si="15"/>
        <v>237</v>
      </c>
      <c r="IF3" s="23">
        <f t="shared" si="15"/>
        <v>238</v>
      </c>
      <c r="IG3" s="23">
        <f t="shared" si="15"/>
        <v>239</v>
      </c>
      <c r="IH3" s="23">
        <f t="shared" si="15"/>
        <v>240</v>
      </c>
      <c r="II3" s="23">
        <f t="shared" si="15"/>
        <v>241</v>
      </c>
      <c r="IJ3" s="23">
        <f t="shared" si="15"/>
        <v>242</v>
      </c>
      <c r="IK3" s="23">
        <f t="shared" si="15"/>
        <v>243</v>
      </c>
      <c r="IL3" s="23">
        <f t="shared" si="15"/>
        <v>244</v>
      </c>
      <c r="IM3" s="23">
        <f t="shared" si="15"/>
        <v>245</v>
      </c>
      <c r="IN3" s="23">
        <f t="shared" si="15"/>
        <v>246</v>
      </c>
      <c r="IO3" s="23">
        <f t="shared" si="15"/>
        <v>247</v>
      </c>
      <c r="IP3" s="23">
        <f t="shared" si="15"/>
        <v>248</v>
      </c>
      <c r="IQ3" s="23">
        <f t="shared" si="15"/>
        <v>249</v>
      </c>
      <c r="IR3" s="23">
        <f t="shared" si="15"/>
        <v>250</v>
      </c>
      <c r="IS3" s="23">
        <f t="shared" si="15"/>
        <v>251</v>
      </c>
      <c r="IT3" s="23">
        <f t="shared" si="15"/>
        <v>252</v>
      </c>
      <c r="IU3" s="23">
        <f t="shared" si="15"/>
        <v>253</v>
      </c>
      <c r="IV3" s="23">
        <f t="shared" si="15"/>
        <v>254</v>
      </c>
      <c r="IW3" s="23">
        <f t="shared" si="15"/>
        <v>255</v>
      </c>
      <c r="IX3" s="23">
        <f t="shared" si="15"/>
        <v>256</v>
      </c>
      <c r="IY3" s="23">
        <f t="shared" ref="IY3:LJ3" si="16">IX3+1</f>
        <v>257</v>
      </c>
      <c r="IZ3" s="23">
        <f t="shared" si="16"/>
        <v>258</v>
      </c>
      <c r="JA3" s="23">
        <f t="shared" si="16"/>
        <v>259</v>
      </c>
      <c r="JB3" s="23">
        <f t="shared" si="16"/>
        <v>260</v>
      </c>
      <c r="JC3" s="23">
        <f t="shared" si="16"/>
        <v>261</v>
      </c>
      <c r="JD3" s="23">
        <f t="shared" si="16"/>
        <v>262</v>
      </c>
      <c r="JE3" s="23">
        <f t="shared" si="16"/>
        <v>263</v>
      </c>
      <c r="JF3" s="23">
        <f t="shared" si="16"/>
        <v>264</v>
      </c>
      <c r="JG3" s="23">
        <f t="shared" si="16"/>
        <v>265</v>
      </c>
      <c r="JH3" s="23">
        <f t="shared" si="16"/>
        <v>266</v>
      </c>
      <c r="JI3" s="23">
        <f t="shared" si="16"/>
        <v>267</v>
      </c>
      <c r="JJ3" s="23">
        <f t="shared" si="16"/>
        <v>268</v>
      </c>
      <c r="JK3" s="23">
        <f t="shared" si="16"/>
        <v>269</v>
      </c>
      <c r="JL3" s="23">
        <f t="shared" si="16"/>
        <v>270</v>
      </c>
      <c r="JM3" s="23">
        <f t="shared" si="16"/>
        <v>271</v>
      </c>
      <c r="JN3" s="23">
        <f t="shared" si="16"/>
        <v>272</v>
      </c>
      <c r="JO3" s="23">
        <f t="shared" si="16"/>
        <v>273</v>
      </c>
      <c r="JP3" s="23">
        <f t="shared" si="16"/>
        <v>274</v>
      </c>
      <c r="JQ3" s="23">
        <f t="shared" si="16"/>
        <v>275</v>
      </c>
      <c r="JR3" s="23">
        <f t="shared" si="16"/>
        <v>276</v>
      </c>
      <c r="JS3" s="23">
        <f t="shared" si="16"/>
        <v>277</v>
      </c>
      <c r="JT3" s="23">
        <f t="shared" si="16"/>
        <v>278</v>
      </c>
      <c r="JU3" s="23">
        <f t="shared" si="16"/>
        <v>279</v>
      </c>
      <c r="JV3" s="23">
        <f t="shared" si="16"/>
        <v>280</v>
      </c>
      <c r="JW3" s="23">
        <f t="shared" si="16"/>
        <v>281</v>
      </c>
      <c r="JX3" s="23">
        <f t="shared" si="16"/>
        <v>282</v>
      </c>
      <c r="JY3" s="23">
        <f t="shared" si="16"/>
        <v>283</v>
      </c>
      <c r="JZ3" s="23">
        <f t="shared" si="16"/>
        <v>284</v>
      </c>
      <c r="KA3" s="23">
        <f t="shared" si="16"/>
        <v>285</v>
      </c>
      <c r="KB3" s="23">
        <f t="shared" si="16"/>
        <v>286</v>
      </c>
      <c r="KC3" s="23">
        <f t="shared" si="16"/>
        <v>287</v>
      </c>
      <c r="KD3" s="23">
        <f t="shared" si="16"/>
        <v>288</v>
      </c>
      <c r="KE3" s="23">
        <f t="shared" si="16"/>
        <v>289</v>
      </c>
      <c r="KF3" s="23">
        <f t="shared" si="16"/>
        <v>290</v>
      </c>
      <c r="KG3" s="23">
        <f t="shared" si="16"/>
        <v>291</v>
      </c>
      <c r="KH3" s="23">
        <f t="shared" si="16"/>
        <v>292</v>
      </c>
      <c r="KI3" s="23">
        <f t="shared" si="16"/>
        <v>293</v>
      </c>
      <c r="KJ3" s="23">
        <f t="shared" si="16"/>
        <v>294</v>
      </c>
      <c r="KK3" s="23">
        <f t="shared" si="16"/>
        <v>295</v>
      </c>
      <c r="KL3" s="23">
        <f t="shared" si="16"/>
        <v>296</v>
      </c>
      <c r="KM3" s="23">
        <f t="shared" si="16"/>
        <v>297</v>
      </c>
      <c r="KN3" s="23">
        <f t="shared" si="16"/>
        <v>298</v>
      </c>
      <c r="KO3" s="23">
        <f t="shared" si="16"/>
        <v>299</v>
      </c>
      <c r="KP3" s="23">
        <f t="shared" si="16"/>
        <v>300</v>
      </c>
      <c r="KQ3" s="23">
        <f t="shared" si="16"/>
        <v>301</v>
      </c>
      <c r="KR3" s="23">
        <f t="shared" si="16"/>
        <v>302</v>
      </c>
      <c r="KS3" s="23">
        <f t="shared" si="16"/>
        <v>303</v>
      </c>
      <c r="KT3" s="23">
        <f t="shared" si="16"/>
        <v>304</v>
      </c>
      <c r="KU3" s="23">
        <f t="shared" si="16"/>
        <v>305</v>
      </c>
      <c r="KV3" s="23">
        <f t="shared" si="16"/>
        <v>306</v>
      </c>
      <c r="KW3" s="23">
        <f t="shared" si="16"/>
        <v>307</v>
      </c>
      <c r="KX3" s="23">
        <f t="shared" si="16"/>
        <v>308</v>
      </c>
      <c r="KY3" s="23">
        <f t="shared" si="16"/>
        <v>309</v>
      </c>
      <c r="KZ3" s="23">
        <f t="shared" si="16"/>
        <v>310</v>
      </c>
      <c r="LA3" s="23">
        <f t="shared" si="16"/>
        <v>311</v>
      </c>
      <c r="LB3" s="23">
        <f t="shared" si="16"/>
        <v>312</v>
      </c>
      <c r="LC3" s="23">
        <f t="shared" si="16"/>
        <v>313</v>
      </c>
      <c r="LD3" s="23">
        <f t="shared" si="16"/>
        <v>314</v>
      </c>
      <c r="LE3" s="23">
        <f t="shared" si="16"/>
        <v>315</v>
      </c>
      <c r="LF3" s="23">
        <f t="shared" si="16"/>
        <v>316</v>
      </c>
      <c r="LG3" s="23">
        <f t="shared" si="16"/>
        <v>317</v>
      </c>
      <c r="LH3" s="23">
        <f t="shared" si="16"/>
        <v>318</v>
      </c>
      <c r="LI3" s="23">
        <f t="shared" si="16"/>
        <v>319</v>
      </c>
      <c r="LJ3" s="23">
        <f t="shared" si="16"/>
        <v>320</v>
      </c>
      <c r="LK3" s="23">
        <f t="shared" ref="LK3:MX3" si="17">LJ3+1</f>
        <v>321</v>
      </c>
      <c r="LL3" s="23">
        <f t="shared" si="17"/>
        <v>322</v>
      </c>
      <c r="LM3" s="23">
        <f t="shared" si="17"/>
        <v>323</v>
      </c>
      <c r="LN3" s="23">
        <f t="shared" si="17"/>
        <v>324</v>
      </c>
      <c r="LO3" s="23">
        <f t="shared" si="17"/>
        <v>325</v>
      </c>
      <c r="LP3" s="23">
        <f t="shared" si="17"/>
        <v>326</v>
      </c>
      <c r="LQ3" s="23">
        <f t="shared" si="17"/>
        <v>327</v>
      </c>
      <c r="LR3" s="23">
        <f t="shared" si="17"/>
        <v>328</v>
      </c>
      <c r="LS3" s="23">
        <f t="shared" si="17"/>
        <v>329</v>
      </c>
      <c r="LT3" s="23">
        <f t="shared" si="17"/>
        <v>330</v>
      </c>
      <c r="LU3" s="23">
        <f t="shared" si="17"/>
        <v>331</v>
      </c>
      <c r="LV3" s="23">
        <f t="shared" si="17"/>
        <v>332</v>
      </c>
      <c r="LW3" s="23">
        <f t="shared" si="17"/>
        <v>333</v>
      </c>
      <c r="LX3" s="23">
        <f t="shared" si="17"/>
        <v>334</v>
      </c>
      <c r="LY3" s="23">
        <f t="shared" si="17"/>
        <v>335</v>
      </c>
      <c r="LZ3" s="23">
        <f t="shared" si="17"/>
        <v>336</v>
      </c>
      <c r="MA3" s="23">
        <f t="shared" si="17"/>
        <v>337</v>
      </c>
      <c r="MB3" s="23">
        <f t="shared" si="17"/>
        <v>338</v>
      </c>
      <c r="MC3" s="23">
        <f t="shared" si="17"/>
        <v>339</v>
      </c>
      <c r="MD3" s="23">
        <f t="shared" si="17"/>
        <v>340</v>
      </c>
      <c r="ME3" s="23">
        <f t="shared" si="17"/>
        <v>341</v>
      </c>
      <c r="MF3" s="23">
        <f t="shared" si="17"/>
        <v>342</v>
      </c>
      <c r="MG3" s="23">
        <f t="shared" si="17"/>
        <v>343</v>
      </c>
      <c r="MH3" s="23">
        <f t="shared" si="17"/>
        <v>344</v>
      </c>
      <c r="MI3" s="23">
        <f t="shared" si="17"/>
        <v>345</v>
      </c>
      <c r="MJ3" s="23">
        <f t="shared" si="17"/>
        <v>346</v>
      </c>
      <c r="MK3" s="23">
        <f t="shared" si="17"/>
        <v>347</v>
      </c>
      <c r="ML3" s="23">
        <f t="shared" si="17"/>
        <v>348</v>
      </c>
      <c r="MM3" s="23">
        <f t="shared" si="17"/>
        <v>349</v>
      </c>
      <c r="MN3" s="23">
        <f t="shared" si="17"/>
        <v>350</v>
      </c>
      <c r="MO3" s="23">
        <f t="shared" si="17"/>
        <v>351</v>
      </c>
      <c r="MP3" s="23">
        <f t="shared" si="17"/>
        <v>352</v>
      </c>
      <c r="MQ3" s="23">
        <f t="shared" si="17"/>
        <v>353</v>
      </c>
      <c r="MR3" s="23">
        <f t="shared" si="17"/>
        <v>354</v>
      </c>
      <c r="MS3" s="23">
        <f t="shared" si="17"/>
        <v>355</v>
      </c>
      <c r="MT3" s="23">
        <f t="shared" si="17"/>
        <v>356</v>
      </c>
      <c r="MU3" s="23">
        <f t="shared" si="17"/>
        <v>357</v>
      </c>
      <c r="MV3" s="23">
        <f t="shared" si="17"/>
        <v>358</v>
      </c>
      <c r="MW3" s="23">
        <f t="shared" si="17"/>
        <v>359</v>
      </c>
      <c r="MX3" s="23">
        <f t="shared" si="17"/>
        <v>360</v>
      </c>
    </row>
    <row r="4" spans="1:362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</row>
    <row r="5" spans="1:362" x14ac:dyDescent="0.25">
      <c r="A5" s="229" t="s">
        <v>241</v>
      </c>
    </row>
    <row r="6" spans="1:362" x14ac:dyDescent="0.25">
      <c r="A6" s="111" t="s">
        <v>35</v>
      </c>
      <c r="B6" s="26"/>
      <c r="C6" s="234">
        <f>'Project Summary'!$C$69*(1+'Project Summary'!$C$80)^((ROUNDUP('Cash Flow'!C3/12,0))-1)</f>
        <v>13500</v>
      </c>
      <c r="D6" s="234">
        <f>'Project Summary'!$C$69*(1+'Project Summary'!$C$80)^((ROUNDUP('Cash Flow'!D3/12,0))-1)</f>
        <v>13500</v>
      </c>
      <c r="E6" s="234">
        <f>'Project Summary'!$C$69*(1+'Project Summary'!$C$80)^((ROUNDUP('Cash Flow'!E3/12,0))-1)</f>
        <v>13500</v>
      </c>
      <c r="F6" s="234">
        <f>'Project Summary'!$C$69*(1+'Project Summary'!$C$80)^((ROUNDUP('Cash Flow'!F3/12,0))-1)</f>
        <v>13500</v>
      </c>
      <c r="G6" s="234">
        <f>'Project Summary'!$C$69*(1+'Project Summary'!$C$80)^((ROUNDUP('Cash Flow'!G3/12,0))-1)</f>
        <v>13500</v>
      </c>
      <c r="H6" s="234">
        <f>'Project Summary'!$C$69*(1+'Project Summary'!$C$80)^((ROUNDUP('Cash Flow'!H3/12,0))-1)</f>
        <v>13500</v>
      </c>
      <c r="I6" s="234">
        <f>'Project Summary'!$C$69*(1+'Project Summary'!$C$80)^((ROUNDUP('Cash Flow'!I3/12,0))-1)</f>
        <v>13500</v>
      </c>
      <c r="J6" s="234">
        <f>'Project Summary'!$C$69*(1+'Project Summary'!$C$80)^((ROUNDUP('Cash Flow'!J3/12,0))-1)</f>
        <v>13500</v>
      </c>
      <c r="K6" s="234">
        <f>'Project Summary'!$C$69*(1+'Project Summary'!$C$80)^((ROUNDUP('Cash Flow'!K3/12,0))-1)</f>
        <v>13500</v>
      </c>
      <c r="L6" s="234">
        <f>'Project Summary'!$C$69*(1+'Project Summary'!$C$80)^((ROUNDUP('Cash Flow'!L3/12,0))-1)</f>
        <v>13500</v>
      </c>
      <c r="M6" s="234">
        <f>'Project Summary'!$C$69*(1+'Project Summary'!$C$80)^((ROUNDUP('Cash Flow'!M3/12,0))-1)</f>
        <v>13500</v>
      </c>
      <c r="N6" s="234">
        <f>'Project Summary'!$C$69*(1+'Project Summary'!$C$80)^((ROUNDUP('Cash Flow'!N3/12,0))-1)</f>
        <v>13500</v>
      </c>
      <c r="O6" s="242">
        <f>'Project Summary'!$C$69*(1+'Project Summary'!$C$80)^((ROUNDUP('Cash Flow'!O3/12,0))-1)</f>
        <v>14107.499999999998</v>
      </c>
      <c r="P6" s="234">
        <f>'Project Summary'!$C$69*(1+'Project Summary'!$C$80)^(ROUNDDOWN('Cash Flow'!P3/12,0))</f>
        <v>14107.499999999998</v>
      </c>
      <c r="Q6" s="234">
        <f>'Project Summary'!$C$69*(1+'Project Summary'!$C$80)^(ROUNDDOWN('Cash Flow'!Q3/12,0))</f>
        <v>14107.499999999998</v>
      </c>
      <c r="R6" s="234">
        <f>'Project Summary'!$C$69*(1+'Project Summary'!$C$80)^(ROUNDDOWN('Cash Flow'!R3/12,0))</f>
        <v>14107.499999999998</v>
      </c>
      <c r="S6" s="234">
        <f>'Project Summary'!$C$69*(1+'Project Summary'!$C$80)^(ROUNDDOWN('Cash Flow'!S3/12,0))</f>
        <v>14107.499999999998</v>
      </c>
      <c r="T6" s="234">
        <f>'Project Summary'!$C$69*(1+'Project Summary'!$C$80)^(ROUNDDOWN('Cash Flow'!T3/12,0))</f>
        <v>14107.499999999998</v>
      </c>
      <c r="U6" s="234">
        <f>'Project Summary'!$C$69*(1+'Project Summary'!$C$80)^(ROUNDDOWN('Cash Flow'!U3/12,0))</f>
        <v>14107.499999999998</v>
      </c>
      <c r="V6" s="234">
        <f>'Project Summary'!$C$69*(1+'Project Summary'!$C$80)^(ROUNDDOWN('Cash Flow'!V3/12,0))</f>
        <v>14107.499999999998</v>
      </c>
      <c r="W6" s="234">
        <f>'Project Summary'!$C$69*(1+'Project Summary'!$C$80)^(ROUNDDOWN('Cash Flow'!W3/12,0))</f>
        <v>14107.499999999998</v>
      </c>
      <c r="X6" s="234">
        <f>'Project Summary'!$C$69*(1+'Project Summary'!$C$80)^(ROUNDDOWN('Cash Flow'!X3/12,0))</f>
        <v>14107.499999999998</v>
      </c>
      <c r="Y6" s="234">
        <f>'Project Summary'!$C$69*(1+'Project Summary'!$C$80)^(ROUNDDOWN('Cash Flow'!Y3/12,0))</f>
        <v>14107.499999999998</v>
      </c>
      <c r="Z6" s="234">
        <f>'Project Summary'!$C$69*(1+'Project Summary'!$C$80)^(ROUNDDOWN('Cash Flow'!Z3/12,0))</f>
        <v>14742.337499999998</v>
      </c>
      <c r="AA6" s="234">
        <f>'Project Summary'!$C$69*(1+'Project Summary'!$C$80)^(ROUNDDOWN('Cash Flow'!AA3/12,0))</f>
        <v>14742.337499999998</v>
      </c>
      <c r="AB6" s="234">
        <f>'Project Summary'!$C$69*(1+'Project Summary'!$C$80)^(ROUNDDOWN('Cash Flow'!AB3/12,0))</f>
        <v>14742.337499999998</v>
      </c>
      <c r="AC6" s="234">
        <f>'Project Summary'!$C$69*(1+'Project Summary'!$C$80)^(ROUNDDOWN('Cash Flow'!AC3/12,0))</f>
        <v>14742.337499999998</v>
      </c>
      <c r="AD6" s="234">
        <f>'Project Summary'!$C$69*(1+'Project Summary'!$C$80)^(ROUNDDOWN('Cash Flow'!AD3/12,0))</f>
        <v>14742.337499999998</v>
      </c>
      <c r="AE6" s="234">
        <f>'Project Summary'!$C$69*(1+'Project Summary'!$C$80)^(ROUNDDOWN('Cash Flow'!AE3/12,0))</f>
        <v>14742.337499999998</v>
      </c>
      <c r="AF6" s="234">
        <f>'Project Summary'!$C$69*(1+'Project Summary'!$C$80)^(ROUNDDOWN('Cash Flow'!AF3/12,0))</f>
        <v>14742.337499999998</v>
      </c>
      <c r="AG6" s="234">
        <f>'Project Summary'!$C$69*(1+'Project Summary'!$C$80)^(ROUNDDOWN('Cash Flow'!AG3/12,0))</f>
        <v>14742.337499999998</v>
      </c>
      <c r="AH6" s="234">
        <f>'Project Summary'!$C$69*(1+'Project Summary'!$C$80)^(ROUNDDOWN('Cash Flow'!AH3/12,0))</f>
        <v>14742.337499999998</v>
      </c>
      <c r="AI6" s="234">
        <f>'Project Summary'!$C$69*(1+'Project Summary'!$C$80)^(ROUNDDOWN('Cash Flow'!AI3/12,0))</f>
        <v>14742.337499999998</v>
      </c>
      <c r="AJ6" s="234">
        <f>'Project Summary'!$C$69*(1+'Project Summary'!$C$80)^(ROUNDDOWN('Cash Flow'!AJ3/12,0))</f>
        <v>14742.337499999998</v>
      </c>
      <c r="AK6" s="234">
        <f>'Project Summary'!$C$69*(1+'Project Summary'!$C$80)^(ROUNDDOWN('Cash Flow'!AK3/12,0))</f>
        <v>14742.337499999998</v>
      </c>
      <c r="AL6" s="234">
        <f>'Project Summary'!$C$69*(1+'Project Summary'!$C$80)^(ROUNDDOWN('Cash Flow'!AL3/12,0))</f>
        <v>15405.742687499998</v>
      </c>
      <c r="AM6" s="234">
        <f>'Project Summary'!$C$69*(1+'Project Summary'!$C$80)^(ROUNDDOWN('Cash Flow'!AM3/12,0))</f>
        <v>15405.742687499998</v>
      </c>
      <c r="AN6" s="234">
        <f>'Project Summary'!$C$69*(1+'Project Summary'!$C$80)^(ROUNDDOWN('Cash Flow'!AN3/12,0))</f>
        <v>15405.742687499998</v>
      </c>
      <c r="AO6" s="234">
        <f>'Project Summary'!$C$69*(1+'Project Summary'!$C$80)^(ROUNDDOWN('Cash Flow'!AO3/12,0))</f>
        <v>15405.742687499998</v>
      </c>
      <c r="AP6" s="234">
        <f>'Project Summary'!$C$69*(1+'Project Summary'!$C$80)^(ROUNDDOWN('Cash Flow'!AP3/12,0))</f>
        <v>15405.742687499998</v>
      </c>
      <c r="AQ6" s="234">
        <f>'Project Summary'!$C$69*(1+'Project Summary'!$C$80)^(ROUNDDOWN('Cash Flow'!AQ3/12,0))</f>
        <v>15405.742687499998</v>
      </c>
      <c r="AR6" s="234">
        <f>'Project Summary'!$C$69*(1+'Project Summary'!$C$80)^(ROUNDDOWN('Cash Flow'!AR3/12,0))</f>
        <v>15405.742687499998</v>
      </c>
      <c r="AS6" s="234">
        <f>'Project Summary'!$C$69*(1+'Project Summary'!$C$80)^(ROUNDDOWN('Cash Flow'!AS3/12,0))</f>
        <v>15405.742687499998</v>
      </c>
      <c r="AT6" s="234">
        <f>'Project Summary'!$C$69*(1+'Project Summary'!$C$80)^(ROUNDDOWN('Cash Flow'!AT3/12,0))</f>
        <v>15405.742687499998</v>
      </c>
      <c r="AU6" s="234">
        <f>'Project Summary'!$C$69*(1+'Project Summary'!$C$80)^(ROUNDDOWN('Cash Flow'!AU3/12,0))</f>
        <v>15405.742687499998</v>
      </c>
      <c r="AV6" s="234">
        <f>'Project Summary'!$C$69*(1+'Project Summary'!$C$80)^(ROUNDDOWN('Cash Flow'!AV3/12,0))</f>
        <v>15405.742687499998</v>
      </c>
      <c r="AW6" s="234">
        <f>'Project Summary'!$C$69*(1+'Project Summary'!$C$80)^(ROUNDDOWN('Cash Flow'!AW3/12,0))</f>
        <v>15405.742687499998</v>
      </c>
      <c r="AX6" s="234">
        <f>'Project Summary'!$C$69*(1+'Project Summary'!$C$80)^(ROUNDDOWN('Cash Flow'!AX3/12,0))</f>
        <v>16099.001108437493</v>
      </c>
      <c r="AY6" s="234">
        <f>'Project Summary'!$C$69*(1+'Project Summary'!$C$80)^(ROUNDDOWN('Cash Flow'!AY3/12,0))</f>
        <v>16099.001108437493</v>
      </c>
      <c r="AZ6" s="234">
        <f>'Project Summary'!$C$69*(1+'Project Summary'!$C$80)^(ROUNDDOWN('Cash Flow'!AZ3/12,0))</f>
        <v>16099.001108437493</v>
      </c>
      <c r="BA6" s="234">
        <f>'Project Summary'!$C$69*(1+'Project Summary'!$C$80)^(ROUNDDOWN('Cash Flow'!BA3/12,0))</f>
        <v>16099.001108437493</v>
      </c>
      <c r="BB6" s="234">
        <f>'Project Summary'!$C$69*(1+'Project Summary'!$C$80)^(ROUNDDOWN('Cash Flow'!BB3/12,0))</f>
        <v>16099.001108437493</v>
      </c>
      <c r="BC6" s="234">
        <f>'Project Summary'!$C$69*(1+'Project Summary'!$C$80)^(ROUNDDOWN('Cash Flow'!BC3/12,0))</f>
        <v>16099.001108437493</v>
      </c>
      <c r="BD6" s="234">
        <f>'Project Summary'!$C$69*(1+'Project Summary'!$C$80)^(ROUNDDOWN('Cash Flow'!BD3/12,0))</f>
        <v>16099.001108437493</v>
      </c>
      <c r="BE6" s="234">
        <f>'Project Summary'!$C$69*(1+'Project Summary'!$C$80)^(ROUNDDOWN('Cash Flow'!BE3/12,0))</f>
        <v>16099.001108437493</v>
      </c>
      <c r="BF6" s="234">
        <f>'Project Summary'!$C$69*(1+'Project Summary'!$C$80)^(ROUNDDOWN('Cash Flow'!BF3/12,0))</f>
        <v>16099.001108437493</v>
      </c>
      <c r="BG6" s="234">
        <f>'Project Summary'!$C$69*(1+'Project Summary'!$C$80)^(ROUNDDOWN('Cash Flow'!BG3/12,0))</f>
        <v>16099.001108437493</v>
      </c>
      <c r="BH6" s="234">
        <f>'Project Summary'!$C$69*(1+'Project Summary'!$C$80)^(ROUNDDOWN('Cash Flow'!BH3/12,0))</f>
        <v>16099.001108437493</v>
      </c>
      <c r="BI6" s="234">
        <f>'Project Summary'!$C$69*(1+'Project Summary'!$C$80)^(ROUNDDOWN('Cash Flow'!BI3/12,0))</f>
        <v>16099.001108437493</v>
      </c>
      <c r="BJ6" s="234">
        <f>'Project Summary'!$C$69*(1+'Project Summary'!$C$80)^(ROUNDDOWN('Cash Flow'!BJ3/12,0))</f>
        <v>16823.456158317182</v>
      </c>
      <c r="BK6" s="234">
        <f>'Project Summary'!$C$69*(1+'Project Summary'!$C$80)^(ROUNDDOWN('Cash Flow'!BK3/12,0))</f>
        <v>16823.456158317182</v>
      </c>
      <c r="BL6" s="234">
        <f>'Project Summary'!$C$69*(1+'Project Summary'!$C$80)^(ROUNDDOWN('Cash Flow'!BL3/12,0))</f>
        <v>16823.456158317182</v>
      </c>
      <c r="BM6" s="234">
        <f>'Project Summary'!$C$69*(1+'Project Summary'!$C$80)^(ROUNDDOWN('Cash Flow'!BM3/12,0))</f>
        <v>16823.456158317182</v>
      </c>
      <c r="BN6" s="234">
        <f>'Project Summary'!$C$69*(1+'Project Summary'!$C$80)^(ROUNDDOWN('Cash Flow'!BN3/12,0))</f>
        <v>16823.456158317182</v>
      </c>
      <c r="BO6" s="234">
        <f>'Project Summary'!$C$69*(1+'Project Summary'!$C$80)^(ROUNDDOWN('Cash Flow'!BO3/12,0))</f>
        <v>16823.456158317182</v>
      </c>
      <c r="BP6" s="234">
        <f>'Project Summary'!$C$69*(1+'Project Summary'!$C$80)^(ROUNDDOWN('Cash Flow'!BP3/12,0))</f>
        <v>16823.456158317182</v>
      </c>
      <c r="BQ6" s="234">
        <f>'Project Summary'!$C$69*(1+'Project Summary'!$C$80)^(ROUNDDOWN('Cash Flow'!BQ3/12,0))</f>
        <v>16823.456158317182</v>
      </c>
      <c r="BR6" s="234">
        <f>'Project Summary'!$C$69*(1+'Project Summary'!$C$80)^(ROUNDDOWN('Cash Flow'!BR3/12,0))</f>
        <v>16823.456158317182</v>
      </c>
      <c r="BS6" s="234">
        <f>'Project Summary'!$C$69*(1+'Project Summary'!$C$80)^(ROUNDDOWN('Cash Flow'!BS3/12,0))</f>
        <v>16823.456158317182</v>
      </c>
      <c r="BT6" s="234">
        <f>'Project Summary'!$C$69*(1+'Project Summary'!$C$80)^(ROUNDDOWN('Cash Flow'!BT3/12,0))</f>
        <v>16823.456158317182</v>
      </c>
      <c r="BU6" s="234">
        <f>'Project Summary'!$C$69*(1+'Project Summary'!$C$80)^(ROUNDDOWN('Cash Flow'!BU3/12,0))</f>
        <v>16823.456158317182</v>
      </c>
      <c r="BV6" s="234">
        <f>'Project Summary'!$C$69*(1+'Project Summary'!$C$80)^(ROUNDDOWN('Cash Flow'!BV3/12,0))</f>
        <v>17580.511685441448</v>
      </c>
      <c r="BW6" s="234">
        <f>'Project Summary'!$C$69*(1+'Project Summary'!$C$80)^(ROUNDDOWN('Cash Flow'!BW3/12,0))</f>
        <v>17580.511685441448</v>
      </c>
      <c r="BX6" s="234">
        <f>'Project Summary'!$C$69*(1+'Project Summary'!$C$80)^(ROUNDDOWN('Cash Flow'!BX3/12,0))</f>
        <v>17580.511685441448</v>
      </c>
      <c r="BY6" s="234">
        <f>'Project Summary'!$C$69*(1+'Project Summary'!$C$80)^(ROUNDDOWN('Cash Flow'!BY3/12,0))</f>
        <v>17580.511685441448</v>
      </c>
      <c r="BZ6" s="234">
        <f>'Project Summary'!$C$69*(1+'Project Summary'!$C$80)^(ROUNDDOWN('Cash Flow'!BZ3/12,0))</f>
        <v>17580.511685441448</v>
      </c>
      <c r="CA6" s="234">
        <f>'Project Summary'!$C$69*(1+'Project Summary'!$C$80)^(ROUNDDOWN('Cash Flow'!CA3/12,0))</f>
        <v>17580.511685441448</v>
      </c>
      <c r="CB6" s="234">
        <f>'Project Summary'!$C$69*(1+'Project Summary'!$C$80)^(ROUNDDOWN('Cash Flow'!CB3/12,0))</f>
        <v>17580.511685441448</v>
      </c>
      <c r="CC6" s="234">
        <f>'Project Summary'!$C$69*(1+'Project Summary'!$C$80)^(ROUNDDOWN('Cash Flow'!CC3/12,0))</f>
        <v>17580.511685441448</v>
      </c>
      <c r="CD6" s="234">
        <f>'Project Summary'!$C$69*(1+'Project Summary'!$C$80)^(ROUNDDOWN('Cash Flow'!CD3/12,0))</f>
        <v>17580.511685441448</v>
      </c>
      <c r="CE6" s="234">
        <f>'Project Summary'!$C$69*(1+'Project Summary'!$C$80)^(ROUNDDOWN('Cash Flow'!CE3/12,0))</f>
        <v>17580.511685441448</v>
      </c>
      <c r="CF6" s="234">
        <f>'Project Summary'!$C$69*(1+'Project Summary'!$C$80)^(ROUNDDOWN('Cash Flow'!CF3/12,0))</f>
        <v>17580.511685441448</v>
      </c>
      <c r="CG6" s="234">
        <f>'Project Summary'!$C$69*(1+'Project Summary'!$C$80)^(ROUNDDOWN('Cash Flow'!CG3/12,0))</f>
        <v>17580.511685441448</v>
      </c>
      <c r="CH6" s="234">
        <f>'Project Summary'!$C$69*(1+'Project Summary'!$C$80)^(ROUNDDOWN('Cash Flow'!CH3/12,0))</f>
        <v>18371.634711286315</v>
      </c>
      <c r="CI6" s="234">
        <f>'Project Summary'!$C$69*(1+'Project Summary'!$C$80)^(ROUNDDOWN('Cash Flow'!CI3/12,0))</f>
        <v>18371.634711286315</v>
      </c>
      <c r="CJ6" s="234">
        <f>'Project Summary'!$C$69*(1+'Project Summary'!$C$80)^(ROUNDDOWN('Cash Flow'!CJ3/12,0))</f>
        <v>18371.634711286315</v>
      </c>
      <c r="CK6" s="234">
        <f>'Project Summary'!$C$69*(1+'Project Summary'!$C$80)^(ROUNDDOWN('Cash Flow'!CK3/12,0))</f>
        <v>18371.634711286315</v>
      </c>
      <c r="CL6" s="234">
        <f>'Project Summary'!$C$69*(1+'Project Summary'!$C$80)^(ROUNDDOWN('Cash Flow'!CL3/12,0))</f>
        <v>18371.634711286315</v>
      </c>
      <c r="CM6" s="234">
        <f>'Project Summary'!$C$69*(1+'Project Summary'!$C$80)^(ROUNDDOWN('Cash Flow'!CM3/12,0))</f>
        <v>18371.634711286315</v>
      </c>
      <c r="CN6" s="234">
        <f>'Project Summary'!$C$69*(1+'Project Summary'!$C$80)^(ROUNDDOWN('Cash Flow'!CN3/12,0))</f>
        <v>18371.634711286315</v>
      </c>
      <c r="CO6" s="234">
        <f>'Project Summary'!$C$69*(1+'Project Summary'!$C$80)^(ROUNDDOWN('Cash Flow'!CO3/12,0))</f>
        <v>18371.634711286315</v>
      </c>
      <c r="CP6" s="234">
        <f>'Project Summary'!$C$69*(1+'Project Summary'!$C$80)^(ROUNDDOWN('Cash Flow'!CP3/12,0))</f>
        <v>18371.634711286315</v>
      </c>
      <c r="CQ6" s="234">
        <f>'Project Summary'!$C$69*(1+'Project Summary'!$C$80)^(ROUNDDOWN('Cash Flow'!CQ3/12,0))</f>
        <v>18371.634711286315</v>
      </c>
      <c r="CR6" s="234">
        <f>'Project Summary'!$C$69*(1+'Project Summary'!$C$80)^(ROUNDDOWN('Cash Flow'!CR3/12,0))</f>
        <v>18371.634711286315</v>
      </c>
      <c r="CS6" s="234">
        <f>'Project Summary'!$C$69*(1+'Project Summary'!$C$80)^(ROUNDDOWN('Cash Flow'!CS3/12,0))</f>
        <v>18371.634711286315</v>
      </c>
      <c r="CT6" s="234">
        <f>'Project Summary'!$C$69*(1+'Project Summary'!$C$80)^(ROUNDDOWN('Cash Flow'!CT3/12,0))</f>
        <v>19198.358273294194</v>
      </c>
      <c r="CU6" s="234">
        <f>'Project Summary'!$C$69*(1+'Project Summary'!$C$80)^(ROUNDDOWN('Cash Flow'!CU3/12,0))</f>
        <v>19198.358273294194</v>
      </c>
      <c r="CV6" s="234">
        <f>'Project Summary'!$C$69*(1+'Project Summary'!$C$80)^(ROUNDDOWN('Cash Flow'!CV3/12,0))</f>
        <v>19198.358273294194</v>
      </c>
      <c r="CW6" s="234">
        <f>'Project Summary'!$C$69*(1+'Project Summary'!$C$80)^(ROUNDDOWN('Cash Flow'!CW3/12,0))</f>
        <v>19198.358273294194</v>
      </c>
      <c r="CX6" s="234">
        <f>'Project Summary'!$C$69*(1+'Project Summary'!$C$80)^(ROUNDDOWN('Cash Flow'!CX3/12,0))</f>
        <v>19198.358273294194</v>
      </c>
      <c r="CY6" s="234">
        <f>'Project Summary'!$C$69*(1+'Project Summary'!$C$80)^(ROUNDDOWN('Cash Flow'!CY3/12,0))</f>
        <v>19198.358273294194</v>
      </c>
      <c r="CZ6" s="234">
        <f>'Project Summary'!$C$69*(1+'Project Summary'!$C$80)^(ROUNDDOWN('Cash Flow'!CZ3/12,0))</f>
        <v>19198.358273294194</v>
      </c>
      <c r="DA6" s="234">
        <f>'Project Summary'!$C$69*(1+'Project Summary'!$C$80)^(ROUNDDOWN('Cash Flow'!DA3/12,0))</f>
        <v>19198.358273294194</v>
      </c>
      <c r="DB6" s="234">
        <f>'Project Summary'!$C$69*(1+'Project Summary'!$C$80)^(ROUNDDOWN('Cash Flow'!DB3/12,0))</f>
        <v>19198.358273294194</v>
      </c>
      <c r="DC6" s="234">
        <f>'Project Summary'!$C$69*(1+'Project Summary'!$C$80)^(ROUNDDOWN('Cash Flow'!DC3/12,0))</f>
        <v>19198.358273294194</v>
      </c>
      <c r="DD6" s="234">
        <f>'Project Summary'!$C$69*(1+'Project Summary'!$C$80)^(ROUNDDOWN('Cash Flow'!DD3/12,0))</f>
        <v>19198.358273294194</v>
      </c>
      <c r="DE6" s="234">
        <f>'Project Summary'!$C$69*(1+'Project Summary'!$C$80)^(ROUNDDOWN('Cash Flow'!DE3/12,0))</f>
        <v>19198.358273294194</v>
      </c>
      <c r="DF6" s="234">
        <f>'Project Summary'!$C$69*(1+'Project Summary'!$C$80)^(ROUNDDOWN('Cash Flow'!DF3/12,0))</f>
        <v>20062.284395592433</v>
      </c>
      <c r="DG6" s="234">
        <f>'Project Summary'!$C$69*(1+'Project Summary'!$C$80)^(ROUNDDOWN('Cash Flow'!DG3/12,0))</f>
        <v>20062.284395592433</v>
      </c>
      <c r="DH6" s="234">
        <f>'Project Summary'!$C$69*(1+'Project Summary'!$C$80)^(ROUNDDOWN('Cash Flow'!DH3/12,0))</f>
        <v>20062.284395592433</v>
      </c>
      <c r="DI6" s="234">
        <f>'Project Summary'!$C$69*(1+'Project Summary'!$C$80)^(ROUNDDOWN('Cash Flow'!DI3/12,0))</f>
        <v>20062.284395592433</v>
      </c>
      <c r="DJ6" s="234">
        <f>'Project Summary'!$C$69*(1+'Project Summary'!$C$80)^(ROUNDDOWN('Cash Flow'!DJ3/12,0))</f>
        <v>20062.284395592433</v>
      </c>
      <c r="DK6" s="234">
        <f>'Project Summary'!$C$69*(1+'Project Summary'!$C$80)^(ROUNDDOWN('Cash Flow'!DK3/12,0))</f>
        <v>20062.284395592433</v>
      </c>
      <c r="DL6" s="234">
        <f>'Project Summary'!$C$69*(1+'Project Summary'!$C$80)^(ROUNDDOWN('Cash Flow'!DL3/12,0))</f>
        <v>20062.284395592433</v>
      </c>
      <c r="DM6" s="234">
        <f>'Project Summary'!$C$69*(1+'Project Summary'!$C$80)^(ROUNDDOWN('Cash Flow'!DM3/12,0))</f>
        <v>20062.284395592433</v>
      </c>
      <c r="DN6" s="234">
        <f>'Project Summary'!$C$69*(1+'Project Summary'!$C$80)^(ROUNDDOWN('Cash Flow'!DN3/12,0))</f>
        <v>20062.284395592433</v>
      </c>
      <c r="DO6" s="234">
        <f>'Project Summary'!$C$69*(1+'Project Summary'!$C$80)^(ROUNDDOWN('Cash Flow'!DO3/12,0))</f>
        <v>20062.284395592433</v>
      </c>
      <c r="DP6" s="234">
        <f>'Project Summary'!$C$69*(1+'Project Summary'!$C$80)^(ROUNDDOWN('Cash Flow'!DP3/12,0))</f>
        <v>20062.284395592433</v>
      </c>
      <c r="DQ6" s="234">
        <f>'Project Summary'!$C$69*(1+'Project Summary'!$C$80)^(ROUNDDOWN('Cash Flow'!DQ3/12,0))</f>
        <v>20062.284395592433</v>
      </c>
      <c r="DR6" s="234">
        <f>'Project Summary'!$C$69*(1+'Project Summary'!$C$80)^(ROUNDDOWN('Cash Flow'!DR3/12,0))</f>
        <v>20965.087193394087</v>
      </c>
      <c r="DS6" s="234">
        <f>'Project Summary'!$C$69*(1+'Project Summary'!$C$80)^(ROUNDDOWN('Cash Flow'!DS3/12,0))</f>
        <v>20965.087193394087</v>
      </c>
      <c r="DT6" s="234">
        <f>'Project Summary'!$C$69*(1+'Project Summary'!$C$80)^(ROUNDDOWN('Cash Flow'!DT3/12,0))</f>
        <v>20965.087193394087</v>
      </c>
      <c r="DU6" s="234">
        <f>'Project Summary'!$C$69*(1+'Project Summary'!$C$80)^(ROUNDDOWN('Cash Flow'!DU3/12,0))</f>
        <v>20965.087193394087</v>
      </c>
      <c r="DV6" s="234">
        <f>'Project Summary'!$C$69*(1+'Project Summary'!$C$80)^(ROUNDDOWN('Cash Flow'!DV3/12,0))</f>
        <v>20965.087193394087</v>
      </c>
      <c r="DW6" s="234">
        <f>'Project Summary'!$C$69*(1+'Project Summary'!$C$80)^(ROUNDDOWN('Cash Flow'!DW3/12,0))</f>
        <v>20965.087193394087</v>
      </c>
      <c r="DX6" s="234">
        <f>'Project Summary'!$C$69*(1+'Project Summary'!$C$80)^(ROUNDDOWN('Cash Flow'!DX3/12,0))</f>
        <v>20965.087193394087</v>
      </c>
      <c r="DY6" s="234">
        <f>'Project Summary'!$C$69*(1+'Project Summary'!$C$80)^(ROUNDDOWN('Cash Flow'!DY3/12,0))</f>
        <v>20965.087193394087</v>
      </c>
      <c r="DZ6" s="234">
        <f>'Project Summary'!$C$69*(1+'Project Summary'!$C$80)^(ROUNDDOWN('Cash Flow'!DZ3/12,0))</f>
        <v>20965.087193394087</v>
      </c>
      <c r="EA6" s="234">
        <f>'Project Summary'!$C$69*(1+'Project Summary'!$C$80)^(ROUNDDOWN('Cash Flow'!EA3/12,0))</f>
        <v>20965.087193394087</v>
      </c>
      <c r="EB6" s="234">
        <f>'Project Summary'!$C$69*(1+'Project Summary'!$C$80)^(ROUNDDOWN('Cash Flow'!EB3/12,0))</f>
        <v>20965.087193394087</v>
      </c>
      <c r="EC6" s="234">
        <f>'Project Summary'!$C$69*(1+'Project Summary'!$C$80)^(ROUNDDOWN('Cash Flow'!EC3/12,0))</f>
        <v>20965.087193394087</v>
      </c>
      <c r="ED6" s="234">
        <f>'Project Summary'!$C$69*(1+'Project Summary'!$C$80)^(ROUNDDOWN('Cash Flow'!ED3/12,0))</f>
        <v>21908.51611709682</v>
      </c>
      <c r="EE6" s="234">
        <f>'Project Summary'!$C$69*(1+'Project Summary'!$C$80)^(ROUNDDOWN('Cash Flow'!EE3/12,0))</f>
        <v>21908.51611709682</v>
      </c>
      <c r="EF6" s="234">
        <f>'Project Summary'!$C$69*(1+'Project Summary'!$C$80)^(ROUNDDOWN('Cash Flow'!EF3/12,0))</f>
        <v>21908.51611709682</v>
      </c>
      <c r="EG6" s="234">
        <f>'Project Summary'!$C$69*(1+'Project Summary'!$C$80)^(ROUNDDOWN('Cash Flow'!EG3/12,0))</f>
        <v>21908.51611709682</v>
      </c>
      <c r="EH6" s="234">
        <f>'Project Summary'!$C$69*(1+'Project Summary'!$C$80)^(ROUNDDOWN('Cash Flow'!EH3/12,0))</f>
        <v>21908.51611709682</v>
      </c>
      <c r="EI6" s="234">
        <f>'Project Summary'!$C$69*(1+'Project Summary'!$C$80)^(ROUNDDOWN('Cash Flow'!EI3/12,0))</f>
        <v>21908.51611709682</v>
      </c>
      <c r="EJ6" s="234">
        <f>'Project Summary'!$C$69*(1+'Project Summary'!$C$80)^(ROUNDDOWN('Cash Flow'!EJ3/12,0))</f>
        <v>21908.51611709682</v>
      </c>
      <c r="EK6" s="234">
        <f>'Project Summary'!$C$69*(1+'Project Summary'!$C$80)^(ROUNDDOWN('Cash Flow'!EK3/12,0))</f>
        <v>21908.51611709682</v>
      </c>
      <c r="EL6" s="234">
        <f>'Project Summary'!$C$69*(1+'Project Summary'!$C$80)^(ROUNDDOWN('Cash Flow'!EL3/12,0))</f>
        <v>21908.51611709682</v>
      </c>
      <c r="EM6" s="234">
        <f>'Project Summary'!$C$69*(1+'Project Summary'!$C$80)^(ROUNDDOWN('Cash Flow'!EM3/12,0))</f>
        <v>21908.51611709682</v>
      </c>
      <c r="EN6" s="234">
        <f>'Project Summary'!$C$69*(1+'Project Summary'!$C$80)^(ROUNDDOWN('Cash Flow'!EN3/12,0))</f>
        <v>21908.51611709682</v>
      </c>
      <c r="EO6" s="234">
        <f>'Project Summary'!$C$69*(1+'Project Summary'!$C$80)^(ROUNDDOWN('Cash Flow'!EO3/12,0))</f>
        <v>21908.51611709682</v>
      </c>
      <c r="EP6" s="234">
        <f>'Project Summary'!$C$69*(1+'Project Summary'!$C$80)^(ROUNDDOWN('Cash Flow'!EP3/12,0))</f>
        <v>22894.399342366174</v>
      </c>
      <c r="EQ6" s="234">
        <f>'Project Summary'!$C$69*(1+'Project Summary'!$C$80)^(ROUNDDOWN('Cash Flow'!EQ3/12,0))</f>
        <v>22894.399342366174</v>
      </c>
      <c r="ER6" s="234">
        <f>'Project Summary'!$C$69*(1+'Project Summary'!$C$80)^(ROUNDDOWN('Cash Flow'!ER3/12,0))</f>
        <v>22894.399342366174</v>
      </c>
      <c r="ES6" s="234">
        <f>'Project Summary'!$C$69*(1+'Project Summary'!$C$80)^(ROUNDDOWN('Cash Flow'!ES3/12,0))</f>
        <v>22894.399342366174</v>
      </c>
      <c r="ET6" s="234">
        <f>'Project Summary'!$C$69*(1+'Project Summary'!$C$80)^(ROUNDDOWN('Cash Flow'!ET3/12,0))</f>
        <v>22894.399342366174</v>
      </c>
      <c r="EU6" s="234">
        <f>'Project Summary'!$C$69*(1+'Project Summary'!$C$80)^(ROUNDDOWN('Cash Flow'!EU3/12,0))</f>
        <v>22894.399342366174</v>
      </c>
      <c r="EV6" s="234">
        <f>'Project Summary'!$C$69*(1+'Project Summary'!$C$80)^(ROUNDDOWN('Cash Flow'!EV3/12,0))</f>
        <v>22894.399342366174</v>
      </c>
      <c r="EW6" s="234">
        <f>'Project Summary'!$C$69*(1+'Project Summary'!$C$80)^(ROUNDDOWN('Cash Flow'!EW3/12,0))</f>
        <v>22894.399342366174</v>
      </c>
      <c r="EX6" s="234">
        <f>'Project Summary'!$C$69*(1+'Project Summary'!$C$80)^(ROUNDDOWN('Cash Flow'!EX3/12,0))</f>
        <v>22894.399342366174</v>
      </c>
      <c r="EY6" s="234">
        <f>'Project Summary'!$C$69*(1+'Project Summary'!$C$80)^(ROUNDDOWN('Cash Flow'!EY3/12,0))</f>
        <v>22894.399342366174</v>
      </c>
      <c r="EZ6" s="234">
        <f>'Project Summary'!$C$69*(1+'Project Summary'!$C$80)^(ROUNDDOWN('Cash Flow'!EZ3/12,0))</f>
        <v>22894.399342366174</v>
      </c>
      <c r="FA6" s="234">
        <f>'Project Summary'!$C$69*(1+'Project Summary'!$C$80)^(ROUNDDOWN('Cash Flow'!FA3/12,0))</f>
        <v>22894.399342366174</v>
      </c>
      <c r="FB6" s="234">
        <f>'Project Summary'!$C$69*(1+'Project Summary'!$C$80)^(ROUNDDOWN('Cash Flow'!FB3/12,0))</f>
        <v>23924.647312772653</v>
      </c>
      <c r="FC6" s="234">
        <f>'Project Summary'!$C$69*(1+'Project Summary'!$C$80)^(ROUNDDOWN('Cash Flow'!FC3/12,0))</f>
        <v>23924.647312772653</v>
      </c>
      <c r="FD6" s="234">
        <f>'Project Summary'!$C$69*(1+'Project Summary'!$C$80)^(ROUNDDOWN('Cash Flow'!FD3/12,0))</f>
        <v>23924.647312772653</v>
      </c>
      <c r="FE6" s="234">
        <f>'Project Summary'!$C$69*(1+'Project Summary'!$C$80)^(ROUNDDOWN('Cash Flow'!FE3/12,0))</f>
        <v>23924.647312772653</v>
      </c>
      <c r="FF6" s="234">
        <f>'Project Summary'!$C$69*(1+'Project Summary'!$C$80)^(ROUNDDOWN('Cash Flow'!FF3/12,0))</f>
        <v>23924.647312772653</v>
      </c>
      <c r="FG6" s="234">
        <f>'Project Summary'!$C$69*(1+'Project Summary'!$C$80)^(ROUNDDOWN('Cash Flow'!FG3/12,0))</f>
        <v>23924.647312772653</v>
      </c>
      <c r="FH6" s="234">
        <f>'Project Summary'!$C$69*(1+'Project Summary'!$C$80)^(ROUNDDOWN('Cash Flow'!FH3/12,0))</f>
        <v>23924.647312772653</v>
      </c>
      <c r="FI6" s="234">
        <f>'Project Summary'!$C$69*(1+'Project Summary'!$C$80)^(ROUNDDOWN('Cash Flow'!FI3/12,0))</f>
        <v>23924.647312772653</v>
      </c>
      <c r="FJ6" s="234">
        <f>'Project Summary'!$C$69*(1+'Project Summary'!$C$80)^(ROUNDDOWN('Cash Flow'!FJ3/12,0))</f>
        <v>23924.647312772653</v>
      </c>
      <c r="FK6" s="234">
        <f>'Project Summary'!$C$69*(1+'Project Summary'!$C$80)^(ROUNDDOWN('Cash Flow'!FK3/12,0))</f>
        <v>23924.647312772653</v>
      </c>
      <c r="FL6" s="234">
        <f>'Project Summary'!$C$69*(1+'Project Summary'!$C$80)^(ROUNDDOWN('Cash Flow'!FL3/12,0))</f>
        <v>23924.647312772653</v>
      </c>
      <c r="FM6" s="234">
        <f>'Project Summary'!$C$69*(1+'Project Summary'!$C$80)^(ROUNDDOWN('Cash Flow'!FM3/12,0))</f>
        <v>23924.647312772653</v>
      </c>
      <c r="FN6" s="234">
        <f>'Project Summary'!$C$69*(1+'Project Summary'!$C$80)^(ROUNDDOWN('Cash Flow'!FN3/12,0))</f>
        <v>25001.256441847414</v>
      </c>
      <c r="FO6" s="234">
        <f>'Project Summary'!$C$69*(1+'Project Summary'!$C$80)^(ROUNDDOWN('Cash Flow'!FO3/12,0))</f>
        <v>25001.256441847414</v>
      </c>
      <c r="FP6" s="234">
        <f>'Project Summary'!$C$69*(1+'Project Summary'!$C$80)^(ROUNDDOWN('Cash Flow'!FP3/12,0))</f>
        <v>25001.256441847414</v>
      </c>
      <c r="FQ6" s="234">
        <f>'Project Summary'!$C$69*(1+'Project Summary'!$C$80)^(ROUNDDOWN('Cash Flow'!FQ3/12,0))</f>
        <v>25001.256441847414</v>
      </c>
      <c r="FR6" s="234">
        <f>'Project Summary'!$C$69*(1+'Project Summary'!$C$80)^(ROUNDDOWN('Cash Flow'!FR3/12,0))</f>
        <v>25001.256441847414</v>
      </c>
      <c r="FS6" s="234">
        <f>'Project Summary'!$C$69*(1+'Project Summary'!$C$80)^(ROUNDDOWN('Cash Flow'!FS3/12,0))</f>
        <v>25001.256441847414</v>
      </c>
      <c r="FT6" s="234">
        <f>'Project Summary'!$C$69*(1+'Project Summary'!$C$80)^(ROUNDDOWN('Cash Flow'!FT3/12,0))</f>
        <v>25001.256441847414</v>
      </c>
      <c r="FU6" s="234">
        <f>'Project Summary'!$C$69*(1+'Project Summary'!$C$80)^(ROUNDDOWN('Cash Flow'!FU3/12,0))</f>
        <v>25001.256441847414</v>
      </c>
      <c r="FV6" s="234">
        <f>'Project Summary'!$C$69*(1+'Project Summary'!$C$80)^(ROUNDDOWN('Cash Flow'!FV3/12,0))</f>
        <v>25001.256441847414</v>
      </c>
      <c r="FW6" s="234">
        <f>'Project Summary'!$C$69*(1+'Project Summary'!$C$80)^(ROUNDDOWN('Cash Flow'!FW3/12,0))</f>
        <v>25001.256441847414</v>
      </c>
      <c r="FX6" s="234">
        <f>'Project Summary'!$C$69*(1+'Project Summary'!$C$80)^(ROUNDDOWN('Cash Flow'!FX3/12,0))</f>
        <v>25001.256441847414</v>
      </c>
      <c r="FY6" s="234">
        <f>'Project Summary'!$C$69*(1+'Project Summary'!$C$80)^(ROUNDDOWN('Cash Flow'!FY3/12,0))</f>
        <v>25001.256441847414</v>
      </c>
      <c r="FZ6" s="234">
        <f>'Project Summary'!$C$69*(1+'Project Summary'!$C$80)^(ROUNDDOWN('Cash Flow'!FZ3/12,0))</f>
        <v>26126.312981730553</v>
      </c>
      <c r="GA6" s="234">
        <f>'Project Summary'!$C$69*(1+'Project Summary'!$C$80)^(ROUNDDOWN('Cash Flow'!GA3/12,0))</f>
        <v>26126.312981730553</v>
      </c>
      <c r="GB6" s="234">
        <f>'Project Summary'!$C$69*(1+'Project Summary'!$C$80)^(ROUNDDOWN('Cash Flow'!GB3/12,0))</f>
        <v>26126.312981730553</v>
      </c>
      <c r="GC6" s="234">
        <f>'Project Summary'!$C$69*(1+'Project Summary'!$C$80)^(ROUNDDOWN('Cash Flow'!GC3/12,0))</f>
        <v>26126.312981730553</v>
      </c>
      <c r="GD6" s="234">
        <f>'Project Summary'!$C$69*(1+'Project Summary'!$C$80)^(ROUNDDOWN('Cash Flow'!GD3/12,0))</f>
        <v>26126.312981730553</v>
      </c>
      <c r="GE6" s="234">
        <f>'Project Summary'!$C$69*(1+'Project Summary'!$C$80)^(ROUNDDOWN('Cash Flow'!GE3/12,0))</f>
        <v>26126.312981730553</v>
      </c>
      <c r="GF6" s="234">
        <f>'Project Summary'!$C$69*(1+'Project Summary'!$C$80)^(ROUNDDOWN('Cash Flow'!GF3/12,0))</f>
        <v>26126.312981730553</v>
      </c>
      <c r="GG6" s="234">
        <f>'Project Summary'!$C$69*(1+'Project Summary'!$C$80)^(ROUNDDOWN('Cash Flow'!GG3/12,0))</f>
        <v>26126.312981730553</v>
      </c>
      <c r="GH6" s="234">
        <f>'Project Summary'!$C$69*(1+'Project Summary'!$C$80)^(ROUNDDOWN('Cash Flow'!GH3/12,0))</f>
        <v>26126.312981730553</v>
      </c>
      <c r="GI6" s="234">
        <f>'Project Summary'!$C$69*(1+'Project Summary'!$C$80)^(ROUNDDOWN('Cash Flow'!GI3/12,0))</f>
        <v>26126.312981730553</v>
      </c>
      <c r="GJ6" s="234">
        <f>'Project Summary'!$C$69*(1+'Project Summary'!$C$80)^(ROUNDDOWN('Cash Flow'!GJ3/12,0))</f>
        <v>26126.312981730553</v>
      </c>
      <c r="GK6" s="234">
        <f>'Project Summary'!$C$69*(1+'Project Summary'!$C$80)^(ROUNDDOWN('Cash Flow'!GK3/12,0))</f>
        <v>26126.312981730553</v>
      </c>
      <c r="GL6" s="234">
        <f>'Project Summary'!$C$69*(1+'Project Summary'!$C$80)^(ROUNDDOWN('Cash Flow'!GL3/12,0))</f>
        <v>27301.997065908414</v>
      </c>
      <c r="GM6" s="234">
        <f>'Project Summary'!$C$69*(1+'Project Summary'!$C$80)^(ROUNDDOWN('Cash Flow'!GM3/12,0))</f>
        <v>27301.997065908414</v>
      </c>
      <c r="GN6" s="234">
        <f>'Project Summary'!$C$69*(1+'Project Summary'!$C$80)^(ROUNDDOWN('Cash Flow'!GN3/12,0))</f>
        <v>27301.997065908414</v>
      </c>
      <c r="GO6" s="234">
        <f>'Project Summary'!$C$69*(1+'Project Summary'!$C$80)^(ROUNDDOWN('Cash Flow'!GO3/12,0))</f>
        <v>27301.997065908414</v>
      </c>
      <c r="GP6" s="234">
        <f>'Project Summary'!$C$69*(1+'Project Summary'!$C$80)^(ROUNDDOWN('Cash Flow'!GP3/12,0))</f>
        <v>27301.997065908414</v>
      </c>
      <c r="GQ6" s="234">
        <f>'Project Summary'!$C$69*(1+'Project Summary'!$C$80)^(ROUNDDOWN('Cash Flow'!GQ3/12,0))</f>
        <v>27301.997065908414</v>
      </c>
      <c r="GR6" s="234">
        <f>'Project Summary'!$C$69*(1+'Project Summary'!$C$80)^(ROUNDDOWN('Cash Flow'!GR3/12,0))</f>
        <v>27301.997065908414</v>
      </c>
      <c r="GS6" s="234">
        <f>'Project Summary'!$C$69*(1+'Project Summary'!$C$80)^(ROUNDDOWN('Cash Flow'!GS3/12,0))</f>
        <v>27301.997065908414</v>
      </c>
      <c r="GT6" s="234">
        <f>'Project Summary'!$C$69*(1+'Project Summary'!$C$80)^(ROUNDDOWN('Cash Flow'!GT3/12,0))</f>
        <v>27301.997065908414</v>
      </c>
      <c r="GU6" s="234">
        <f>'Project Summary'!$C$69*(1+'Project Summary'!$C$80)^(ROUNDDOWN('Cash Flow'!GU3/12,0))</f>
        <v>27301.997065908414</v>
      </c>
      <c r="GV6" s="234">
        <f>'Project Summary'!$C$69*(1+'Project Summary'!$C$80)^(ROUNDDOWN('Cash Flow'!GV3/12,0))</f>
        <v>27301.997065908414</v>
      </c>
      <c r="GW6" s="234">
        <f>'Project Summary'!$C$69*(1+'Project Summary'!$C$80)^(ROUNDDOWN('Cash Flow'!GW3/12,0))</f>
        <v>27301.997065908414</v>
      </c>
      <c r="GX6" s="234">
        <f>'Project Summary'!$C$69*(1+'Project Summary'!$C$80)^(ROUNDDOWN('Cash Flow'!GX3/12,0))</f>
        <v>28530.586933874292</v>
      </c>
      <c r="GY6" s="234">
        <f>'Project Summary'!$C$69*(1+'Project Summary'!$C$80)^(ROUNDDOWN('Cash Flow'!GY3/12,0))</f>
        <v>28530.586933874292</v>
      </c>
      <c r="GZ6" s="234">
        <f>'Project Summary'!$C$69*(1+'Project Summary'!$C$80)^(ROUNDDOWN('Cash Flow'!GZ3/12,0))</f>
        <v>28530.586933874292</v>
      </c>
      <c r="HA6" s="234">
        <f>'Project Summary'!$C$69*(1+'Project Summary'!$C$80)^(ROUNDDOWN('Cash Flow'!HA3/12,0))</f>
        <v>28530.586933874292</v>
      </c>
      <c r="HB6" s="234">
        <f>'Project Summary'!$C$69*(1+'Project Summary'!$C$80)^(ROUNDDOWN('Cash Flow'!HB3/12,0))</f>
        <v>28530.586933874292</v>
      </c>
      <c r="HC6" s="234">
        <f>'Project Summary'!$C$69*(1+'Project Summary'!$C$80)^(ROUNDDOWN('Cash Flow'!HC3/12,0))</f>
        <v>28530.586933874292</v>
      </c>
      <c r="HD6" s="234">
        <f>'Project Summary'!$C$69*(1+'Project Summary'!$C$80)^(ROUNDDOWN('Cash Flow'!HD3/12,0))</f>
        <v>28530.586933874292</v>
      </c>
      <c r="HE6" s="234">
        <f>'Project Summary'!$C$69*(1+'Project Summary'!$C$80)^(ROUNDDOWN('Cash Flow'!HE3/12,0))</f>
        <v>28530.586933874292</v>
      </c>
      <c r="HF6" s="234">
        <f>'Project Summary'!$C$69*(1+'Project Summary'!$C$80)^(ROUNDDOWN('Cash Flow'!HF3/12,0))</f>
        <v>28530.586933874292</v>
      </c>
      <c r="HG6" s="234">
        <f>'Project Summary'!$C$69*(1+'Project Summary'!$C$80)^(ROUNDDOWN('Cash Flow'!HG3/12,0))</f>
        <v>28530.586933874292</v>
      </c>
      <c r="HH6" s="234">
        <f>'Project Summary'!$C$69*(1+'Project Summary'!$C$80)^(ROUNDDOWN('Cash Flow'!HH3/12,0))</f>
        <v>28530.586933874292</v>
      </c>
      <c r="HI6" s="234">
        <f>'Project Summary'!$C$69*(1+'Project Summary'!$C$80)^(ROUNDDOWN('Cash Flow'!HI3/12,0))</f>
        <v>28530.586933874292</v>
      </c>
      <c r="HJ6" s="234">
        <f>'Project Summary'!$C$69*(1+'Project Summary'!$C$80)^(ROUNDDOWN('Cash Flow'!HJ3/12,0))</f>
        <v>29814.463345898632</v>
      </c>
      <c r="HK6" s="234">
        <f>'Project Summary'!$C$69*(1+'Project Summary'!$C$80)^(ROUNDDOWN('Cash Flow'!HK3/12,0))</f>
        <v>29814.463345898632</v>
      </c>
      <c r="HL6" s="234">
        <f>'Project Summary'!$C$69*(1+'Project Summary'!$C$80)^(ROUNDDOWN('Cash Flow'!HL3/12,0))</f>
        <v>29814.463345898632</v>
      </c>
      <c r="HM6" s="234">
        <f>'Project Summary'!$C$69*(1+'Project Summary'!$C$80)^(ROUNDDOWN('Cash Flow'!HM3/12,0))</f>
        <v>29814.463345898632</v>
      </c>
      <c r="HN6" s="234">
        <f>'Project Summary'!$C$69*(1+'Project Summary'!$C$80)^(ROUNDDOWN('Cash Flow'!HN3/12,0))</f>
        <v>29814.463345898632</v>
      </c>
      <c r="HO6" s="234">
        <f>'Project Summary'!$C$69*(1+'Project Summary'!$C$80)^(ROUNDDOWN('Cash Flow'!HO3/12,0))</f>
        <v>29814.463345898632</v>
      </c>
      <c r="HP6" s="234">
        <f>'Project Summary'!$C$69*(1+'Project Summary'!$C$80)^(ROUNDDOWN('Cash Flow'!HP3/12,0))</f>
        <v>29814.463345898632</v>
      </c>
      <c r="HQ6" s="234">
        <f>'Project Summary'!$C$69*(1+'Project Summary'!$C$80)^(ROUNDDOWN('Cash Flow'!HQ3/12,0))</f>
        <v>29814.463345898632</v>
      </c>
      <c r="HR6" s="234">
        <f>'Project Summary'!$C$69*(1+'Project Summary'!$C$80)^(ROUNDDOWN('Cash Flow'!HR3/12,0))</f>
        <v>29814.463345898632</v>
      </c>
      <c r="HS6" s="234">
        <f>'Project Summary'!$C$69*(1+'Project Summary'!$C$80)^(ROUNDDOWN('Cash Flow'!HS3/12,0))</f>
        <v>29814.463345898632</v>
      </c>
      <c r="HT6" s="234">
        <f>'Project Summary'!$C$69*(1+'Project Summary'!$C$80)^(ROUNDDOWN('Cash Flow'!HT3/12,0))</f>
        <v>29814.463345898632</v>
      </c>
      <c r="HU6" s="234">
        <f>'Project Summary'!$C$69*(1+'Project Summary'!$C$80)^(ROUNDDOWN('Cash Flow'!HU3/12,0))</f>
        <v>29814.463345898632</v>
      </c>
      <c r="HV6" s="234">
        <f>'Project Summary'!$C$69*(1+'Project Summary'!$C$80)^(ROUNDDOWN('Cash Flow'!HV3/12,0))</f>
        <v>31156.114196464066</v>
      </c>
      <c r="HW6" s="234">
        <f>'Project Summary'!$C$69*(1+'Project Summary'!$C$80)^(ROUNDDOWN('Cash Flow'!HW3/12,0))</f>
        <v>31156.114196464066</v>
      </c>
      <c r="HX6" s="234">
        <f>'Project Summary'!$C$69*(1+'Project Summary'!$C$80)^(ROUNDDOWN('Cash Flow'!HX3/12,0))</f>
        <v>31156.114196464066</v>
      </c>
      <c r="HY6" s="234">
        <f>'Project Summary'!$C$69*(1+'Project Summary'!$C$80)^(ROUNDDOWN('Cash Flow'!HY3/12,0))</f>
        <v>31156.114196464066</v>
      </c>
      <c r="HZ6" s="234">
        <f>'Project Summary'!$C$69*(1+'Project Summary'!$C$80)^(ROUNDDOWN('Cash Flow'!HZ3/12,0))</f>
        <v>31156.114196464066</v>
      </c>
      <c r="IA6" s="234">
        <f>'Project Summary'!$C$69*(1+'Project Summary'!$C$80)^(ROUNDDOWN('Cash Flow'!IA3/12,0))</f>
        <v>31156.114196464066</v>
      </c>
      <c r="IB6" s="234">
        <f>'Project Summary'!$C$69*(1+'Project Summary'!$C$80)^(ROUNDDOWN('Cash Flow'!IB3/12,0))</f>
        <v>31156.114196464066</v>
      </c>
      <c r="IC6" s="234">
        <f>'Project Summary'!$C$69*(1+'Project Summary'!$C$80)^(ROUNDDOWN('Cash Flow'!IC3/12,0))</f>
        <v>31156.114196464066</v>
      </c>
      <c r="ID6" s="234">
        <f>'Project Summary'!$C$69*(1+'Project Summary'!$C$80)^(ROUNDDOWN('Cash Flow'!ID3/12,0))</f>
        <v>31156.114196464066</v>
      </c>
      <c r="IE6" s="234">
        <f>'Project Summary'!$C$69*(1+'Project Summary'!$C$80)^(ROUNDDOWN('Cash Flow'!IE3/12,0))</f>
        <v>31156.114196464066</v>
      </c>
      <c r="IF6" s="234">
        <f>'Project Summary'!$C$69*(1+'Project Summary'!$C$80)^(ROUNDDOWN('Cash Flow'!IF3/12,0))</f>
        <v>31156.114196464066</v>
      </c>
      <c r="IG6" s="234">
        <f>'Project Summary'!$C$69*(1+'Project Summary'!$C$80)^(ROUNDDOWN('Cash Flow'!IG3/12,0))</f>
        <v>31156.114196464066</v>
      </c>
      <c r="IH6" s="234">
        <f>'Project Summary'!$C$69*(1+'Project Summary'!$C$80)^(ROUNDDOWN('Cash Flow'!IH3/12,0))</f>
        <v>32558.139335304943</v>
      </c>
      <c r="II6" s="234">
        <f>'Project Summary'!$C$69*(1+'Project Summary'!$C$80)^(ROUNDDOWN('Cash Flow'!II3/12,0))</f>
        <v>32558.139335304943</v>
      </c>
      <c r="IJ6" s="234">
        <f>'Project Summary'!$C$69*(1+'Project Summary'!$C$80)^(ROUNDDOWN('Cash Flow'!IJ3/12,0))</f>
        <v>32558.139335304943</v>
      </c>
      <c r="IK6" s="234">
        <f>'Project Summary'!$C$69*(1+'Project Summary'!$C$80)^(ROUNDDOWN('Cash Flow'!IK3/12,0))</f>
        <v>32558.139335304943</v>
      </c>
      <c r="IL6" s="234">
        <f>'Project Summary'!$C$69*(1+'Project Summary'!$C$80)^(ROUNDDOWN('Cash Flow'!IL3/12,0))</f>
        <v>32558.139335304943</v>
      </c>
      <c r="IM6" s="234">
        <f>'Project Summary'!$C$69*(1+'Project Summary'!$C$80)^(ROUNDDOWN('Cash Flow'!IM3/12,0))</f>
        <v>32558.139335304943</v>
      </c>
      <c r="IN6" s="234">
        <f>'Project Summary'!$C$69*(1+'Project Summary'!$C$80)^(ROUNDDOWN('Cash Flow'!IN3/12,0))</f>
        <v>32558.139335304943</v>
      </c>
      <c r="IO6" s="234">
        <f>'Project Summary'!$C$69*(1+'Project Summary'!$C$80)^(ROUNDDOWN('Cash Flow'!IO3/12,0))</f>
        <v>32558.139335304943</v>
      </c>
      <c r="IP6" s="234">
        <f>'Project Summary'!$C$69*(1+'Project Summary'!$C$80)^(ROUNDDOWN('Cash Flow'!IP3/12,0))</f>
        <v>32558.139335304943</v>
      </c>
      <c r="IQ6" s="234">
        <f>'Project Summary'!$C$69*(1+'Project Summary'!$C$80)^(ROUNDDOWN('Cash Flow'!IQ3/12,0))</f>
        <v>32558.139335304943</v>
      </c>
      <c r="IR6" s="234">
        <f>'Project Summary'!$C$69*(1+'Project Summary'!$C$80)^(ROUNDDOWN('Cash Flow'!IR3/12,0))</f>
        <v>32558.139335304943</v>
      </c>
      <c r="IS6" s="234">
        <f>'Project Summary'!$C$69*(1+'Project Summary'!$C$80)^(ROUNDDOWN('Cash Flow'!IS3/12,0))</f>
        <v>32558.139335304943</v>
      </c>
      <c r="IT6" s="234">
        <f>'Project Summary'!$C$69*(1+'Project Summary'!$C$80)^(ROUNDDOWN('Cash Flow'!IT3/12,0))</f>
        <v>34023.255605393671</v>
      </c>
      <c r="IU6" s="234">
        <f>'Project Summary'!$C$69*(1+'Project Summary'!$C$80)^(ROUNDDOWN('Cash Flow'!IU3/12,0))</f>
        <v>34023.255605393671</v>
      </c>
      <c r="IV6" s="234">
        <f>'Project Summary'!$C$69*(1+'Project Summary'!$C$80)^(ROUNDDOWN('Cash Flow'!IV3/12,0))</f>
        <v>34023.255605393671</v>
      </c>
      <c r="IW6" s="234">
        <f>'Project Summary'!$C$69*(1+'Project Summary'!$C$80)^(ROUNDDOWN('Cash Flow'!IW3/12,0))</f>
        <v>34023.255605393671</v>
      </c>
      <c r="IX6" s="234">
        <f>'Project Summary'!$C$69*(1+'Project Summary'!$C$80)^(ROUNDDOWN('Cash Flow'!IX3/12,0))</f>
        <v>34023.255605393671</v>
      </c>
      <c r="IY6" s="234">
        <f>'Project Summary'!$C$69*(1+'Project Summary'!$C$80)^(ROUNDDOWN('Cash Flow'!IY3/12,0))</f>
        <v>34023.255605393671</v>
      </c>
      <c r="IZ6" s="234">
        <f>'Project Summary'!$C$69*(1+'Project Summary'!$C$80)^(ROUNDDOWN('Cash Flow'!IZ3/12,0))</f>
        <v>34023.255605393671</v>
      </c>
      <c r="JA6" s="234">
        <f>'Project Summary'!$C$69*(1+'Project Summary'!$C$80)^(ROUNDDOWN('Cash Flow'!JA3/12,0))</f>
        <v>34023.255605393671</v>
      </c>
      <c r="JB6" s="234">
        <f>'Project Summary'!$C$69*(1+'Project Summary'!$C$80)^(ROUNDDOWN('Cash Flow'!JB3/12,0))</f>
        <v>34023.255605393671</v>
      </c>
      <c r="JC6" s="234">
        <f>'Project Summary'!$C$69*(1+'Project Summary'!$C$80)^(ROUNDDOWN('Cash Flow'!JC3/12,0))</f>
        <v>34023.255605393671</v>
      </c>
      <c r="JD6" s="234">
        <f>'Project Summary'!$C$69*(1+'Project Summary'!$C$80)^(ROUNDDOWN('Cash Flow'!JD3/12,0))</f>
        <v>34023.255605393671</v>
      </c>
      <c r="JE6" s="234">
        <f>'Project Summary'!$C$69*(1+'Project Summary'!$C$80)^(ROUNDDOWN('Cash Flow'!JE3/12,0))</f>
        <v>34023.255605393671</v>
      </c>
      <c r="JF6" s="234">
        <f>'Project Summary'!$C$69*(1+'Project Summary'!$C$80)^(ROUNDDOWN('Cash Flow'!JF3/12,0))</f>
        <v>35554.302107636373</v>
      </c>
      <c r="JG6" s="234">
        <f>'Project Summary'!$C$69*(1+'Project Summary'!$C$80)^(ROUNDDOWN('Cash Flow'!JG3/12,0))</f>
        <v>35554.302107636373</v>
      </c>
      <c r="JH6" s="234">
        <f>'Project Summary'!$C$69*(1+'Project Summary'!$C$80)^(ROUNDDOWN('Cash Flow'!JH3/12,0))</f>
        <v>35554.302107636373</v>
      </c>
      <c r="JI6" s="234">
        <f>'Project Summary'!$C$69*(1+'Project Summary'!$C$80)^(ROUNDDOWN('Cash Flow'!JI3/12,0))</f>
        <v>35554.302107636373</v>
      </c>
      <c r="JJ6" s="234">
        <f>'Project Summary'!$C$69*(1+'Project Summary'!$C$80)^(ROUNDDOWN('Cash Flow'!JJ3/12,0))</f>
        <v>35554.302107636373</v>
      </c>
      <c r="JK6" s="234">
        <f>'Project Summary'!$C$69*(1+'Project Summary'!$C$80)^(ROUNDDOWN('Cash Flow'!JK3/12,0))</f>
        <v>35554.302107636373</v>
      </c>
      <c r="JL6" s="234">
        <f>'Project Summary'!$C$69*(1+'Project Summary'!$C$80)^(ROUNDDOWN('Cash Flow'!JL3/12,0))</f>
        <v>35554.302107636373</v>
      </c>
      <c r="JM6" s="234">
        <f>'Project Summary'!$C$69*(1+'Project Summary'!$C$80)^(ROUNDDOWN('Cash Flow'!JM3/12,0))</f>
        <v>35554.302107636373</v>
      </c>
      <c r="JN6" s="234">
        <f>'Project Summary'!$C$69*(1+'Project Summary'!$C$80)^(ROUNDDOWN('Cash Flow'!JN3/12,0))</f>
        <v>35554.302107636373</v>
      </c>
      <c r="JO6" s="234">
        <f>'Project Summary'!$C$69*(1+'Project Summary'!$C$80)^(ROUNDDOWN('Cash Flow'!JO3/12,0))</f>
        <v>35554.302107636373</v>
      </c>
      <c r="JP6" s="234">
        <f>'Project Summary'!$C$69*(1+'Project Summary'!$C$80)^(ROUNDDOWN('Cash Flow'!JP3/12,0))</f>
        <v>35554.302107636373</v>
      </c>
      <c r="JQ6" s="234">
        <f>'Project Summary'!$C$69*(1+'Project Summary'!$C$80)^(ROUNDDOWN('Cash Flow'!JQ3/12,0))</f>
        <v>35554.302107636373</v>
      </c>
      <c r="JR6" s="234">
        <f>'Project Summary'!$C$69*(1+'Project Summary'!$C$80)^(ROUNDDOWN('Cash Flow'!JR3/12,0))</f>
        <v>37154.24570248001</v>
      </c>
      <c r="JS6" s="234">
        <f>'Project Summary'!$C$69*(1+'Project Summary'!$C$80)^(ROUNDDOWN('Cash Flow'!JS3/12,0))</f>
        <v>37154.24570248001</v>
      </c>
      <c r="JT6" s="234">
        <f>'Project Summary'!$C$69*(1+'Project Summary'!$C$80)^(ROUNDDOWN('Cash Flow'!JT3/12,0))</f>
        <v>37154.24570248001</v>
      </c>
      <c r="JU6" s="234">
        <f>'Project Summary'!$C$69*(1+'Project Summary'!$C$80)^(ROUNDDOWN('Cash Flow'!JU3/12,0))</f>
        <v>37154.24570248001</v>
      </c>
      <c r="JV6" s="234">
        <f>'Project Summary'!$C$69*(1+'Project Summary'!$C$80)^(ROUNDDOWN('Cash Flow'!JV3/12,0))</f>
        <v>37154.24570248001</v>
      </c>
      <c r="JW6" s="234">
        <f>'Project Summary'!$C$69*(1+'Project Summary'!$C$80)^(ROUNDDOWN('Cash Flow'!JW3/12,0))</f>
        <v>37154.24570248001</v>
      </c>
      <c r="JX6" s="234">
        <f>'Project Summary'!$C$69*(1+'Project Summary'!$C$80)^(ROUNDDOWN('Cash Flow'!JX3/12,0))</f>
        <v>37154.24570248001</v>
      </c>
      <c r="JY6" s="234">
        <f>'Project Summary'!$C$69*(1+'Project Summary'!$C$80)^(ROUNDDOWN('Cash Flow'!JY3/12,0))</f>
        <v>37154.24570248001</v>
      </c>
      <c r="JZ6" s="234">
        <f>'Project Summary'!$C$69*(1+'Project Summary'!$C$80)^(ROUNDDOWN('Cash Flow'!JZ3/12,0))</f>
        <v>37154.24570248001</v>
      </c>
      <c r="KA6" s="234">
        <f>'Project Summary'!$C$69*(1+'Project Summary'!$C$80)^(ROUNDDOWN('Cash Flow'!KA3/12,0))</f>
        <v>37154.24570248001</v>
      </c>
      <c r="KB6" s="234">
        <f>'Project Summary'!$C$69*(1+'Project Summary'!$C$80)^(ROUNDDOWN('Cash Flow'!KB3/12,0))</f>
        <v>37154.24570248001</v>
      </c>
      <c r="KC6" s="234">
        <f>'Project Summary'!$C$69*(1+'Project Summary'!$C$80)^(ROUNDDOWN('Cash Flow'!KC3/12,0))</f>
        <v>37154.24570248001</v>
      </c>
      <c r="KD6" s="234">
        <f>'Project Summary'!$C$69*(1+'Project Summary'!$C$80)^(ROUNDDOWN('Cash Flow'!KD3/12,0))</f>
        <v>38826.186759091601</v>
      </c>
      <c r="KE6" s="234">
        <f>'Project Summary'!$C$69*(1+'Project Summary'!$C$80)^(ROUNDDOWN('Cash Flow'!KE3/12,0))</f>
        <v>38826.186759091601</v>
      </c>
      <c r="KF6" s="234">
        <f>'Project Summary'!$C$69*(1+'Project Summary'!$C$80)^(ROUNDDOWN('Cash Flow'!KF3/12,0))</f>
        <v>38826.186759091601</v>
      </c>
      <c r="KG6" s="234">
        <f>'Project Summary'!$C$69*(1+'Project Summary'!$C$80)^(ROUNDDOWN('Cash Flow'!KG3/12,0))</f>
        <v>38826.186759091601</v>
      </c>
      <c r="KH6" s="234">
        <f>'Project Summary'!$C$69*(1+'Project Summary'!$C$80)^(ROUNDDOWN('Cash Flow'!KH3/12,0))</f>
        <v>38826.186759091601</v>
      </c>
      <c r="KI6" s="234">
        <f>'Project Summary'!$C$69*(1+'Project Summary'!$C$80)^(ROUNDDOWN('Cash Flow'!KI3/12,0))</f>
        <v>38826.186759091601</v>
      </c>
      <c r="KJ6" s="234">
        <f>'Project Summary'!$C$69*(1+'Project Summary'!$C$80)^(ROUNDDOWN('Cash Flow'!KJ3/12,0))</f>
        <v>38826.186759091601</v>
      </c>
      <c r="KK6" s="234">
        <f>'Project Summary'!$C$69*(1+'Project Summary'!$C$80)^(ROUNDDOWN('Cash Flow'!KK3/12,0))</f>
        <v>38826.186759091601</v>
      </c>
      <c r="KL6" s="234">
        <f>'Project Summary'!$C$69*(1+'Project Summary'!$C$80)^(ROUNDDOWN('Cash Flow'!KL3/12,0))</f>
        <v>38826.186759091601</v>
      </c>
      <c r="KM6" s="234">
        <f>'Project Summary'!$C$69*(1+'Project Summary'!$C$80)^(ROUNDDOWN('Cash Flow'!KM3/12,0))</f>
        <v>38826.186759091601</v>
      </c>
      <c r="KN6" s="234">
        <f>'Project Summary'!$C$69*(1+'Project Summary'!$C$80)^(ROUNDDOWN('Cash Flow'!KN3/12,0))</f>
        <v>38826.186759091601</v>
      </c>
      <c r="KO6" s="234">
        <f>'Project Summary'!$C$69*(1+'Project Summary'!$C$80)^(ROUNDDOWN('Cash Flow'!KO3/12,0))</f>
        <v>38826.186759091601</v>
      </c>
      <c r="KP6" s="234">
        <f>'Project Summary'!$C$69*(1+'Project Summary'!$C$80)^(ROUNDDOWN('Cash Flow'!KP3/12,0))</f>
        <v>40573.365163250724</v>
      </c>
      <c r="KQ6" s="234">
        <f>'Project Summary'!$C$69*(1+'Project Summary'!$C$80)^(ROUNDDOWN('Cash Flow'!KQ3/12,0))</f>
        <v>40573.365163250724</v>
      </c>
      <c r="KR6" s="234">
        <f>'Project Summary'!$C$69*(1+'Project Summary'!$C$80)^(ROUNDDOWN('Cash Flow'!KR3/12,0))</f>
        <v>40573.365163250724</v>
      </c>
      <c r="KS6" s="234">
        <f>'Project Summary'!$C$69*(1+'Project Summary'!$C$80)^(ROUNDDOWN('Cash Flow'!KS3/12,0))</f>
        <v>40573.365163250724</v>
      </c>
      <c r="KT6" s="234">
        <f>'Project Summary'!$C$69*(1+'Project Summary'!$C$80)^(ROUNDDOWN('Cash Flow'!KT3/12,0))</f>
        <v>40573.365163250724</v>
      </c>
      <c r="KU6" s="234">
        <f>'Project Summary'!$C$69*(1+'Project Summary'!$C$80)^(ROUNDDOWN('Cash Flow'!KU3/12,0))</f>
        <v>40573.365163250724</v>
      </c>
      <c r="KV6" s="234">
        <f>'Project Summary'!$C$69*(1+'Project Summary'!$C$80)^(ROUNDDOWN('Cash Flow'!KV3/12,0))</f>
        <v>40573.365163250724</v>
      </c>
      <c r="KW6" s="234">
        <f>'Project Summary'!$C$69*(1+'Project Summary'!$C$80)^(ROUNDDOWN('Cash Flow'!KW3/12,0))</f>
        <v>40573.365163250724</v>
      </c>
      <c r="KX6" s="234">
        <f>'Project Summary'!$C$69*(1+'Project Summary'!$C$80)^(ROUNDDOWN('Cash Flow'!KX3/12,0))</f>
        <v>40573.365163250724</v>
      </c>
      <c r="KY6" s="234">
        <f>'Project Summary'!$C$69*(1+'Project Summary'!$C$80)^(ROUNDDOWN('Cash Flow'!KY3/12,0))</f>
        <v>40573.365163250724</v>
      </c>
      <c r="KZ6" s="234">
        <f>'Project Summary'!$C$69*(1+'Project Summary'!$C$80)^(ROUNDDOWN('Cash Flow'!KZ3/12,0))</f>
        <v>40573.365163250724</v>
      </c>
      <c r="LA6" s="234">
        <f>'Project Summary'!$C$69*(1+'Project Summary'!$C$80)^(ROUNDDOWN('Cash Flow'!LA3/12,0))</f>
        <v>40573.365163250724</v>
      </c>
      <c r="LB6" s="234">
        <f>'Project Summary'!$C$69*(1+'Project Summary'!$C$80)^(ROUNDDOWN('Cash Flow'!LB3/12,0))</f>
        <v>42399.166595596995</v>
      </c>
      <c r="LC6" s="234">
        <f>'Project Summary'!$C$69*(1+'Project Summary'!$C$80)^(ROUNDDOWN('Cash Flow'!LC3/12,0))</f>
        <v>42399.166595596995</v>
      </c>
      <c r="LD6" s="234">
        <f>'Project Summary'!$C$69*(1+'Project Summary'!$C$80)^(ROUNDDOWN('Cash Flow'!LD3/12,0))</f>
        <v>42399.166595596995</v>
      </c>
      <c r="LE6" s="234">
        <f>'Project Summary'!$C$69*(1+'Project Summary'!$C$80)^(ROUNDDOWN('Cash Flow'!LE3/12,0))</f>
        <v>42399.166595596995</v>
      </c>
      <c r="LF6" s="234">
        <f>'Project Summary'!$C$69*(1+'Project Summary'!$C$80)^(ROUNDDOWN('Cash Flow'!LF3/12,0))</f>
        <v>42399.166595596995</v>
      </c>
      <c r="LG6" s="234">
        <f>'Project Summary'!$C$69*(1+'Project Summary'!$C$80)^(ROUNDDOWN('Cash Flow'!LG3/12,0))</f>
        <v>42399.166595596995</v>
      </c>
      <c r="LH6" s="234">
        <f>'Project Summary'!$C$69*(1+'Project Summary'!$C$80)^(ROUNDDOWN('Cash Flow'!LH3/12,0))</f>
        <v>42399.166595596995</v>
      </c>
      <c r="LI6" s="234">
        <f>'Project Summary'!$C$69*(1+'Project Summary'!$C$80)^(ROUNDDOWN('Cash Flow'!LI3/12,0))</f>
        <v>42399.166595596995</v>
      </c>
      <c r="LJ6" s="234">
        <f>'Project Summary'!$C$69*(1+'Project Summary'!$C$80)^(ROUNDDOWN('Cash Flow'!LJ3/12,0))</f>
        <v>42399.166595596995</v>
      </c>
      <c r="LK6" s="234">
        <f>'Project Summary'!$C$69*(1+'Project Summary'!$C$80)^(ROUNDDOWN('Cash Flow'!LK3/12,0))</f>
        <v>42399.166595596995</v>
      </c>
      <c r="LL6" s="234">
        <f>'Project Summary'!$C$69*(1+'Project Summary'!$C$80)^(ROUNDDOWN('Cash Flow'!LL3/12,0))</f>
        <v>42399.166595596995</v>
      </c>
      <c r="LM6" s="234">
        <f>'Project Summary'!$C$69*(1+'Project Summary'!$C$80)^(ROUNDDOWN('Cash Flow'!LM3/12,0))</f>
        <v>42399.166595596995</v>
      </c>
      <c r="LN6" s="234">
        <f>'Project Summary'!$C$69*(1+'Project Summary'!$C$80)^(ROUNDDOWN('Cash Flow'!LN3/12,0))</f>
        <v>44307.129092398856</v>
      </c>
      <c r="LO6" s="234">
        <f>'Project Summary'!$C$69*(1+'Project Summary'!$C$80)^(ROUNDDOWN('Cash Flow'!LO3/12,0))</f>
        <v>44307.129092398856</v>
      </c>
      <c r="LP6" s="234">
        <f>'Project Summary'!$C$69*(1+'Project Summary'!$C$80)^(ROUNDDOWN('Cash Flow'!LP3/12,0))</f>
        <v>44307.129092398856</v>
      </c>
      <c r="LQ6" s="234">
        <f>'Project Summary'!$C$69*(1+'Project Summary'!$C$80)^(ROUNDDOWN('Cash Flow'!LQ3/12,0))</f>
        <v>44307.129092398856</v>
      </c>
      <c r="LR6" s="234">
        <f>'Project Summary'!$C$69*(1+'Project Summary'!$C$80)^(ROUNDDOWN('Cash Flow'!LR3/12,0))</f>
        <v>44307.129092398856</v>
      </c>
      <c r="LS6" s="234">
        <f>'Project Summary'!$C$69*(1+'Project Summary'!$C$80)^(ROUNDDOWN('Cash Flow'!LS3/12,0))</f>
        <v>44307.129092398856</v>
      </c>
      <c r="LT6" s="234">
        <f>'Project Summary'!$C$69*(1+'Project Summary'!$C$80)^(ROUNDDOWN('Cash Flow'!LT3/12,0))</f>
        <v>44307.129092398856</v>
      </c>
      <c r="LU6" s="234">
        <f>'Project Summary'!$C$69*(1+'Project Summary'!$C$80)^(ROUNDDOWN('Cash Flow'!LU3/12,0))</f>
        <v>44307.129092398856</v>
      </c>
      <c r="LV6" s="234">
        <f>'Project Summary'!$C$69*(1+'Project Summary'!$C$80)^(ROUNDDOWN('Cash Flow'!LV3/12,0))</f>
        <v>44307.129092398856</v>
      </c>
      <c r="LW6" s="234">
        <f>'Project Summary'!$C$69*(1+'Project Summary'!$C$80)^(ROUNDDOWN('Cash Flow'!LW3/12,0))</f>
        <v>44307.129092398856</v>
      </c>
      <c r="LX6" s="234">
        <f>'Project Summary'!$C$69*(1+'Project Summary'!$C$80)^(ROUNDDOWN('Cash Flow'!LX3/12,0))</f>
        <v>44307.129092398856</v>
      </c>
      <c r="LY6" s="234">
        <f>'Project Summary'!$C$69*(1+'Project Summary'!$C$80)^(ROUNDDOWN('Cash Flow'!LY3/12,0))</f>
        <v>44307.129092398856</v>
      </c>
      <c r="LZ6" s="234">
        <f>'Project Summary'!$C$69*(1+'Project Summary'!$C$80)^(ROUNDDOWN('Cash Flow'!LZ3/12,0))</f>
        <v>46300.949901556793</v>
      </c>
      <c r="MA6" s="234">
        <f>'Project Summary'!$C$69*(1+'Project Summary'!$C$80)^(ROUNDDOWN('Cash Flow'!MA3/12,0))</f>
        <v>46300.949901556793</v>
      </c>
      <c r="MB6" s="234">
        <f>'Project Summary'!$C$69*(1+'Project Summary'!$C$80)^(ROUNDDOWN('Cash Flow'!MB3/12,0))</f>
        <v>46300.949901556793</v>
      </c>
      <c r="MC6" s="234">
        <f>'Project Summary'!$C$69*(1+'Project Summary'!$C$80)^(ROUNDDOWN('Cash Flow'!MC3/12,0))</f>
        <v>46300.949901556793</v>
      </c>
      <c r="MD6" s="234">
        <f>'Project Summary'!$C$69*(1+'Project Summary'!$C$80)^(ROUNDDOWN('Cash Flow'!MD3/12,0))</f>
        <v>46300.949901556793</v>
      </c>
      <c r="ME6" s="234">
        <f>'Project Summary'!$C$69*(1+'Project Summary'!$C$80)^(ROUNDDOWN('Cash Flow'!ME3/12,0))</f>
        <v>46300.949901556793</v>
      </c>
      <c r="MF6" s="234">
        <f>'Project Summary'!$C$69*(1+'Project Summary'!$C$80)^(ROUNDDOWN('Cash Flow'!MF3/12,0))</f>
        <v>46300.949901556793</v>
      </c>
      <c r="MG6" s="234">
        <f>'Project Summary'!$C$69*(1+'Project Summary'!$C$80)^(ROUNDDOWN('Cash Flow'!MG3/12,0))</f>
        <v>46300.949901556793</v>
      </c>
      <c r="MH6" s="234">
        <f>'Project Summary'!$C$69*(1+'Project Summary'!$C$80)^(ROUNDDOWN('Cash Flow'!MH3/12,0))</f>
        <v>46300.949901556793</v>
      </c>
      <c r="MI6" s="234">
        <f>'Project Summary'!$C$69*(1+'Project Summary'!$C$80)^(ROUNDDOWN('Cash Flow'!MI3/12,0))</f>
        <v>46300.949901556793</v>
      </c>
      <c r="MJ6" s="234">
        <f>'Project Summary'!$C$69*(1+'Project Summary'!$C$80)^(ROUNDDOWN('Cash Flow'!MJ3/12,0))</f>
        <v>46300.949901556793</v>
      </c>
      <c r="MK6" s="234">
        <f>'Project Summary'!$C$69*(1+'Project Summary'!$C$80)^(ROUNDDOWN('Cash Flow'!MK3/12,0))</f>
        <v>46300.949901556793</v>
      </c>
      <c r="ML6" s="234">
        <f>'Project Summary'!$C$69*(1+'Project Summary'!$C$80)^(ROUNDDOWN('Cash Flow'!ML3/12,0))</f>
        <v>48384.492647126863</v>
      </c>
      <c r="MM6" s="234">
        <f>'Project Summary'!$C$69*(1+'Project Summary'!$C$80)^(ROUNDDOWN('Cash Flow'!MM3/12,0))</f>
        <v>48384.492647126863</v>
      </c>
      <c r="MN6" s="234">
        <f>'Project Summary'!$C$69*(1+'Project Summary'!$C$80)^(ROUNDDOWN('Cash Flow'!MN3/12,0))</f>
        <v>48384.492647126863</v>
      </c>
      <c r="MO6" s="234">
        <f>'Project Summary'!$C$69*(1+'Project Summary'!$C$80)^(ROUNDDOWN('Cash Flow'!MO3/12,0))</f>
        <v>48384.492647126863</v>
      </c>
      <c r="MP6" s="234">
        <f>'Project Summary'!$C$69*(1+'Project Summary'!$C$80)^(ROUNDDOWN('Cash Flow'!MP3/12,0))</f>
        <v>48384.492647126863</v>
      </c>
      <c r="MQ6" s="234">
        <f>'Project Summary'!$C$69*(1+'Project Summary'!$C$80)^(ROUNDDOWN('Cash Flow'!MQ3/12,0))</f>
        <v>48384.492647126863</v>
      </c>
      <c r="MR6" s="234">
        <f>'Project Summary'!$C$69*(1+'Project Summary'!$C$80)^(ROUNDDOWN('Cash Flow'!MR3/12,0))</f>
        <v>48384.492647126863</v>
      </c>
      <c r="MS6" s="234">
        <f>'Project Summary'!$C$69*(1+'Project Summary'!$C$80)^(ROUNDDOWN('Cash Flow'!MS3/12,0))</f>
        <v>48384.492647126863</v>
      </c>
      <c r="MT6" s="234">
        <f>'Project Summary'!$C$69*(1+'Project Summary'!$C$80)^(ROUNDDOWN('Cash Flow'!MT3/12,0))</f>
        <v>48384.492647126863</v>
      </c>
      <c r="MU6" s="234">
        <f>'Project Summary'!$C$69*(1+'Project Summary'!$C$80)^(ROUNDDOWN('Cash Flow'!MU3/12,0))</f>
        <v>48384.492647126863</v>
      </c>
      <c r="MV6" s="234">
        <f>'Project Summary'!$C$69*(1+'Project Summary'!$C$80)^(ROUNDDOWN('Cash Flow'!MV3/12,0))</f>
        <v>48384.492647126863</v>
      </c>
      <c r="MW6" s="234">
        <f>'Project Summary'!$C$69*(1+'Project Summary'!$C$80)^(ROUNDDOWN('Cash Flow'!MW3/12,0))</f>
        <v>48384.492647126863</v>
      </c>
      <c r="MX6" s="234">
        <f>'Project Summary'!$C$69*(1+'Project Summary'!$C$80)^(ROUNDDOWN('Cash Flow'!MX3/12,0))</f>
        <v>50561.794816247551</v>
      </c>
    </row>
    <row r="7" spans="1:362" x14ac:dyDescent="0.25">
      <c r="A7" s="111"/>
      <c r="B7" s="33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  <c r="AF7" s="234"/>
      <c r="AG7" s="234"/>
      <c r="AH7" s="234"/>
      <c r="AI7" s="234"/>
      <c r="AJ7" s="234"/>
      <c r="AK7" s="234"/>
      <c r="AL7" s="234"/>
      <c r="AM7" s="234"/>
      <c r="AN7" s="234"/>
      <c r="AO7" s="234"/>
      <c r="AP7" s="234"/>
      <c r="AQ7" s="234"/>
      <c r="AR7" s="234"/>
      <c r="AS7" s="234"/>
      <c r="AT7" s="234"/>
      <c r="AU7" s="234"/>
      <c r="AV7" s="234"/>
      <c r="AW7" s="234"/>
      <c r="AX7" s="234"/>
      <c r="AY7" s="234"/>
      <c r="AZ7" s="234"/>
      <c r="BA7" s="234"/>
      <c r="BB7" s="234"/>
      <c r="BC7" s="234"/>
      <c r="BD7" s="234"/>
      <c r="BE7" s="234"/>
      <c r="BF7" s="234"/>
      <c r="BG7" s="234"/>
      <c r="BH7" s="234"/>
      <c r="BI7" s="234"/>
      <c r="BJ7" s="234"/>
      <c r="BK7" s="234"/>
      <c r="BL7" s="234"/>
      <c r="BM7" s="234"/>
      <c r="BN7" s="234"/>
      <c r="BO7" s="234"/>
      <c r="BP7" s="234"/>
      <c r="BQ7" s="234"/>
      <c r="BR7" s="234"/>
      <c r="BS7" s="234"/>
      <c r="BT7" s="234"/>
      <c r="BU7" s="234"/>
      <c r="BV7" s="234"/>
      <c r="BW7" s="234"/>
      <c r="BX7" s="234"/>
      <c r="BY7" s="234"/>
      <c r="BZ7" s="234"/>
      <c r="CA7" s="234"/>
      <c r="CB7" s="234"/>
      <c r="CC7" s="234"/>
      <c r="CD7" s="234"/>
      <c r="CE7" s="234"/>
      <c r="CF7" s="234"/>
      <c r="CG7" s="234"/>
      <c r="CH7" s="234"/>
      <c r="CI7" s="234"/>
      <c r="CJ7" s="234"/>
      <c r="CK7" s="234"/>
      <c r="CL7" s="234"/>
      <c r="CM7" s="234"/>
      <c r="CN7" s="234"/>
      <c r="CO7" s="234"/>
      <c r="CP7" s="234"/>
      <c r="CQ7" s="234"/>
      <c r="CR7" s="234"/>
      <c r="CS7" s="234"/>
      <c r="CT7" s="234"/>
      <c r="CU7" s="234"/>
      <c r="CV7" s="234"/>
      <c r="CW7" s="234"/>
      <c r="CX7" s="234"/>
      <c r="CY7" s="234"/>
      <c r="CZ7" s="234"/>
      <c r="DA7" s="234"/>
      <c r="DB7" s="234"/>
      <c r="DC7" s="234"/>
      <c r="DD7" s="234"/>
      <c r="DE7" s="234"/>
      <c r="DF7" s="234"/>
      <c r="DG7" s="234"/>
      <c r="DH7" s="234"/>
      <c r="DI7" s="234"/>
      <c r="DJ7" s="234"/>
      <c r="DK7" s="234"/>
      <c r="DL7" s="234"/>
      <c r="DM7" s="234"/>
      <c r="DN7" s="234"/>
      <c r="DO7" s="234"/>
      <c r="DP7" s="234"/>
      <c r="DQ7" s="234"/>
      <c r="DR7" s="234"/>
      <c r="DS7" s="234"/>
      <c r="DT7" s="234"/>
      <c r="DU7" s="234"/>
      <c r="DV7" s="234"/>
      <c r="DW7" s="234"/>
      <c r="DX7" s="234"/>
      <c r="DY7" s="234"/>
      <c r="DZ7" s="234"/>
      <c r="EA7" s="234"/>
      <c r="EB7" s="234"/>
      <c r="EC7" s="234"/>
      <c r="ED7" s="234"/>
      <c r="EE7" s="234"/>
      <c r="EF7" s="234"/>
      <c r="EG7" s="234"/>
      <c r="EH7" s="234"/>
      <c r="EI7" s="234"/>
      <c r="EJ7" s="234"/>
      <c r="EK7" s="234"/>
      <c r="EL7" s="234"/>
      <c r="EM7" s="234"/>
      <c r="EN7" s="234"/>
      <c r="EO7" s="234"/>
      <c r="EP7" s="234"/>
      <c r="EQ7" s="234"/>
      <c r="ER7" s="234"/>
      <c r="ES7" s="234"/>
      <c r="ET7" s="234"/>
      <c r="EU7" s="234"/>
      <c r="EV7" s="234"/>
      <c r="EW7" s="234"/>
      <c r="EX7" s="234"/>
      <c r="EY7" s="234"/>
      <c r="EZ7" s="234"/>
      <c r="FA7" s="234"/>
      <c r="FB7" s="234"/>
      <c r="FC7" s="234"/>
      <c r="FD7" s="234"/>
      <c r="FE7" s="234"/>
      <c r="FF7" s="234"/>
      <c r="FG7" s="234"/>
      <c r="FH7" s="234"/>
      <c r="FI7" s="234"/>
      <c r="FJ7" s="234"/>
      <c r="FK7" s="234"/>
      <c r="FL7" s="234"/>
      <c r="FM7" s="234"/>
      <c r="FN7" s="234"/>
      <c r="FO7" s="234"/>
      <c r="FP7" s="234"/>
      <c r="FQ7" s="234"/>
      <c r="FR7" s="234"/>
      <c r="FS7" s="234"/>
      <c r="FT7" s="234"/>
      <c r="FU7" s="234"/>
      <c r="FV7" s="234"/>
      <c r="FW7" s="234"/>
      <c r="FX7" s="234"/>
      <c r="FY7" s="234"/>
      <c r="FZ7" s="234"/>
      <c r="GA7" s="234"/>
      <c r="GB7" s="234"/>
      <c r="GC7" s="234"/>
      <c r="GD7" s="234"/>
      <c r="GE7" s="234"/>
      <c r="GF7" s="234"/>
      <c r="GG7" s="234"/>
      <c r="GH7" s="234"/>
      <c r="GI7" s="234"/>
      <c r="GJ7" s="234"/>
      <c r="GK7" s="234"/>
      <c r="GL7" s="234"/>
      <c r="GM7" s="234"/>
      <c r="GN7" s="234"/>
      <c r="GO7" s="234"/>
      <c r="GP7" s="234"/>
      <c r="GQ7" s="234"/>
      <c r="GR7" s="234"/>
      <c r="GS7" s="234"/>
      <c r="GT7" s="234"/>
      <c r="GU7" s="234"/>
      <c r="GV7" s="234"/>
      <c r="GW7" s="234"/>
      <c r="GX7" s="234"/>
      <c r="GY7" s="234"/>
      <c r="GZ7" s="234"/>
      <c r="HA7" s="234"/>
      <c r="HB7" s="234"/>
      <c r="HC7" s="234"/>
      <c r="HD7" s="234"/>
      <c r="HE7" s="234"/>
      <c r="HF7" s="234"/>
      <c r="HG7" s="234"/>
      <c r="HH7" s="234"/>
      <c r="HI7" s="234"/>
      <c r="HJ7" s="234"/>
      <c r="HK7" s="234"/>
      <c r="HL7" s="234"/>
      <c r="HM7" s="234"/>
      <c r="HN7" s="234"/>
      <c r="HO7" s="234"/>
      <c r="HP7" s="234"/>
      <c r="HQ7" s="234"/>
      <c r="HR7" s="234"/>
      <c r="HS7" s="234"/>
      <c r="HT7" s="234"/>
      <c r="HU7" s="234"/>
      <c r="HV7" s="234"/>
      <c r="HW7" s="234"/>
      <c r="HX7" s="234"/>
      <c r="HY7" s="234"/>
      <c r="HZ7" s="234"/>
      <c r="IA7" s="234"/>
      <c r="IB7" s="234"/>
      <c r="IC7" s="234"/>
      <c r="ID7" s="234"/>
      <c r="IE7" s="234"/>
      <c r="IF7" s="234"/>
      <c r="IG7" s="234"/>
      <c r="IH7" s="234"/>
      <c r="II7" s="234"/>
      <c r="IJ7" s="234"/>
      <c r="IK7" s="234"/>
      <c r="IL7" s="234"/>
      <c r="IM7" s="234"/>
      <c r="IN7" s="234"/>
      <c r="IO7" s="234"/>
      <c r="IP7" s="234"/>
      <c r="IQ7" s="234"/>
      <c r="IR7" s="234"/>
      <c r="IS7" s="234"/>
      <c r="IT7" s="234"/>
      <c r="IU7" s="234"/>
      <c r="IV7" s="234"/>
      <c r="IW7" s="234"/>
      <c r="IX7" s="234"/>
      <c r="IY7" s="234"/>
      <c r="IZ7" s="234"/>
      <c r="JA7" s="234"/>
      <c r="JB7" s="234"/>
      <c r="JC7" s="234"/>
      <c r="JD7" s="234"/>
      <c r="JE7" s="234"/>
      <c r="JF7" s="234"/>
      <c r="JG7" s="234"/>
      <c r="JH7" s="234"/>
      <c r="JI7" s="234"/>
      <c r="JJ7" s="234"/>
      <c r="JK7" s="234"/>
      <c r="JL7" s="234"/>
      <c r="JM7" s="234"/>
      <c r="JN7" s="234"/>
      <c r="JO7" s="234"/>
      <c r="JP7" s="234"/>
      <c r="JQ7" s="234"/>
      <c r="JR7" s="234"/>
      <c r="JS7" s="234"/>
      <c r="JT7" s="234"/>
      <c r="JU7" s="234"/>
      <c r="JV7" s="234"/>
      <c r="JW7" s="234"/>
      <c r="JX7" s="234"/>
      <c r="JY7" s="234"/>
      <c r="JZ7" s="234"/>
      <c r="KA7" s="234"/>
      <c r="KB7" s="234"/>
      <c r="KC7" s="234"/>
      <c r="KD7" s="234"/>
      <c r="KE7" s="234"/>
      <c r="KF7" s="234"/>
      <c r="KG7" s="234"/>
      <c r="KH7" s="234"/>
      <c r="KI7" s="234"/>
      <c r="KJ7" s="234"/>
      <c r="KK7" s="234"/>
      <c r="KL7" s="234"/>
      <c r="KM7" s="234"/>
      <c r="KN7" s="234"/>
      <c r="KO7" s="234"/>
      <c r="KP7" s="234"/>
      <c r="KQ7" s="234"/>
      <c r="KR7" s="234"/>
      <c r="KS7" s="234"/>
      <c r="KT7" s="234"/>
      <c r="KU7" s="234"/>
      <c r="KV7" s="234"/>
      <c r="KW7" s="234"/>
      <c r="KX7" s="234"/>
      <c r="KY7" s="234"/>
      <c r="KZ7" s="234"/>
      <c r="LA7" s="234"/>
      <c r="LB7" s="234"/>
      <c r="LC7" s="234"/>
      <c r="LD7" s="234"/>
      <c r="LE7" s="234"/>
      <c r="LF7" s="234"/>
      <c r="LG7" s="234"/>
      <c r="LH7" s="234"/>
      <c r="LI7" s="234"/>
      <c r="LJ7" s="234"/>
      <c r="LK7" s="234"/>
      <c r="LL7" s="234"/>
      <c r="LM7" s="234"/>
      <c r="LN7" s="234"/>
      <c r="LO7" s="234"/>
      <c r="LP7" s="234"/>
      <c r="LQ7" s="234"/>
      <c r="LR7" s="234"/>
      <c r="LS7" s="234"/>
      <c r="LT7" s="234"/>
      <c r="LU7" s="234"/>
      <c r="LV7" s="234"/>
      <c r="LW7" s="234"/>
      <c r="LX7" s="234"/>
      <c r="LY7" s="234"/>
      <c r="LZ7" s="234"/>
      <c r="MA7" s="234"/>
      <c r="MB7" s="234"/>
      <c r="MC7" s="234"/>
      <c r="MD7" s="234"/>
      <c r="ME7" s="234"/>
      <c r="MF7" s="234"/>
      <c r="MG7" s="234"/>
      <c r="MH7" s="234"/>
      <c r="MI7" s="234"/>
      <c r="MJ7" s="234"/>
      <c r="MK7" s="234"/>
      <c r="ML7" s="234"/>
      <c r="MM7" s="234"/>
      <c r="MN7" s="234"/>
      <c r="MO7" s="234"/>
      <c r="MP7" s="234"/>
      <c r="MQ7" s="234"/>
      <c r="MR7" s="234"/>
      <c r="MS7" s="234"/>
      <c r="MT7" s="234"/>
      <c r="MU7" s="234"/>
      <c r="MV7" s="234"/>
      <c r="MW7" s="234"/>
      <c r="MX7" s="234"/>
    </row>
    <row r="8" spans="1:362" x14ac:dyDescent="0.25">
      <c r="A8" s="229" t="s">
        <v>242</v>
      </c>
      <c r="B8" s="33"/>
      <c r="C8" s="234"/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4"/>
      <c r="W8" s="234"/>
      <c r="X8" s="234"/>
      <c r="Y8" s="234"/>
      <c r="Z8" s="234"/>
      <c r="AA8" s="234"/>
      <c r="AB8" s="234"/>
      <c r="AC8" s="234"/>
      <c r="AD8" s="234"/>
      <c r="AE8" s="234"/>
      <c r="AF8" s="234"/>
      <c r="AG8" s="234"/>
      <c r="AH8" s="234"/>
      <c r="AI8" s="234"/>
      <c r="AJ8" s="234"/>
      <c r="AK8" s="234"/>
      <c r="AL8" s="234"/>
      <c r="AM8" s="234"/>
      <c r="AN8" s="234"/>
      <c r="AO8" s="234"/>
      <c r="AP8" s="234"/>
      <c r="AQ8" s="234"/>
      <c r="AR8" s="234"/>
      <c r="AS8" s="234"/>
      <c r="AT8" s="234"/>
      <c r="AU8" s="234"/>
      <c r="AV8" s="234"/>
      <c r="AW8" s="234"/>
      <c r="AX8" s="234"/>
      <c r="AY8" s="234"/>
      <c r="AZ8" s="234"/>
      <c r="BA8" s="234"/>
      <c r="BB8" s="234"/>
      <c r="BC8" s="234"/>
      <c r="BD8" s="234"/>
      <c r="BE8" s="234"/>
      <c r="BF8" s="234"/>
      <c r="BG8" s="234"/>
      <c r="BH8" s="234"/>
      <c r="BI8" s="234"/>
      <c r="BJ8" s="234"/>
      <c r="BK8" s="234"/>
      <c r="BL8" s="234"/>
      <c r="BM8" s="234"/>
      <c r="BN8" s="234"/>
      <c r="BO8" s="234"/>
      <c r="BP8" s="234"/>
      <c r="BQ8" s="234"/>
      <c r="BR8" s="234"/>
      <c r="BS8" s="234"/>
      <c r="BT8" s="234"/>
      <c r="BU8" s="234"/>
      <c r="BV8" s="234"/>
      <c r="BW8" s="234"/>
      <c r="BX8" s="234"/>
      <c r="BY8" s="234"/>
      <c r="BZ8" s="234"/>
      <c r="CA8" s="234"/>
      <c r="CB8" s="234"/>
      <c r="CC8" s="234"/>
      <c r="CD8" s="234"/>
      <c r="CE8" s="234"/>
      <c r="CF8" s="234"/>
      <c r="CG8" s="234"/>
      <c r="CH8" s="234"/>
      <c r="CI8" s="234"/>
      <c r="CJ8" s="234"/>
      <c r="CK8" s="234"/>
      <c r="CL8" s="234"/>
      <c r="CM8" s="234"/>
      <c r="CN8" s="234"/>
      <c r="CO8" s="234"/>
      <c r="CP8" s="234"/>
      <c r="CQ8" s="234"/>
      <c r="CR8" s="234"/>
      <c r="CS8" s="234"/>
      <c r="CT8" s="234"/>
      <c r="CU8" s="234"/>
      <c r="CV8" s="234"/>
      <c r="CW8" s="234"/>
      <c r="CX8" s="234"/>
      <c r="CY8" s="234"/>
      <c r="CZ8" s="234"/>
      <c r="DA8" s="234"/>
      <c r="DB8" s="234"/>
      <c r="DC8" s="234"/>
      <c r="DD8" s="234"/>
      <c r="DE8" s="234"/>
      <c r="DF8" s="234"/>
      <c r="DG8" s="234"/>
      <c r="DH8" s="234"/>
      <c r="DI8" s="234"/>
      <c r="DJ8" s="234"/>
      <c r="DK8" s="234"/>
      <c r="DL8" s="234"/>
      <c r="DM8" s="234"/>
      <c r="DN8" s="234"/>
      <c r="DO8" s="234"/>
      <c r="DP8" s="234"/>
      <c r="DQ8" s="234"/>
      <c r="DR8" s="234"/>
      <c r="DS8" s="234"/>
      <c r="DT8" s="234"/>
      <c r="DU8" s="234"/>
      <c r="DV8" s="234"/>
      <c r="DW8" s="234"/>
      <c r="DX8" s="234"/>
      <c r="DY8" s="234"/>
      <c r="DZ8" s="234"/>
      <c r="EA8" s="234"/>
      <c r="EB8" s="234"/>
      <c r="EC8" s="234"/>
      <c r="ED8" s="234"/>
      <c r="EE8" s="234"/>
      <c r="EF8" s="234"/>
      <c r="EG8" s="234"/>
      <c r="EH8" s="234"/>
      <c r="EI8" s="234"/>
      <c r="EJ8" s="234"/>
      <c r="EK8" s="234"/>
      <c r="EL8" s="234"/>
      <c r="EM8" s="234"/>
      <c r="EN8" s="234"/>
      <c r="EO8" s="234"/>
      <c r="EP8" s="234"/>
      <c r="EQ8" s="234"/>
      <c r="ER8" s="234"/>
      <c r="ES8" s="234"/>
      <c r="ET8" s="234"/>
      <c r="EU8" s="234"/>
      <c r="EV8" s="234"/>
      <c r="EW8" s="234"/>
      <c r="EX8" s="234"/>
      <c r="EY8" s="234"/>
      <c r="EZ8" s="234"/>
      <c r="FA8" s="234"/>
      <c r="FB8" s="234"/>
      <c r="FC8" s="234"/>
      <c r="FD8" s="234"/>
      <c r="FE8" s="234"/>
      <c r="FF8" s="234"/>
      <c r="FG8" s="234"/>
      <c r="FH8" s="234"/>
      <c r="FI8" s="234"/>
      <c r="FJ8" s="234"/>
      <c r="FK8" s="234"/>
      <c r="FL8" s="234"/>
      <c r="FM8" s="234"/>
      <c r="FN8" s="234"/>
      <c r="FO8" s="234"/>
      <c r="FP8" s="234"/>
      <c r="FQ8" s="234"/>
      <c r="FR8" s="234"/>
      <c r="FS8" s="234"/>
      <c r="FT8" s="234"/>
      <c r="FU8" s="234"/>
      <c r="FV8" s="234"/>
      <c r="FW8" s="234"/>
      <c r="FX8" s="234"/>
      <c r="FY8" s="234"/>
      <c r="FZ8" s="234"/>
      <c r="GA8" s="234"/>
      <c r="GB8" s="234"/>
      <c r="GC8" s="234"/>
      <c r="GD8" s="234"/>
      <c r="GE8" s="234"/>
      <c r="GF8" s="234"/>
      <c r="GG8" s="234"/>
      <c r="GH8" s="234"/>
      <c r="GI8" s="234"/>
      <c r="GJ8" s="234"/>
      <c r="GK8" s="234"/>
      <c r="GL8" s="234"/>
      <c r="GM8" s="234"/>
      <c r="GN8" s="234"/>
      <c r="GO8" s="234"/>
      <c r="GP8" s="234"/>
      <c r="GQ8" s="234"/>
      <c r="GR8" s="234"/>
      <c r="GS8" s="234"/>
      <c r="GT8" s="234"/>
      <c r="GU8" s="234"/>
      <c r="GV8" s="234"/>
      <c r="GW8" s="234"/>
      <c r="GX8" s="234"/>
      <c r="GY8" s="234"/>
      <c r="GZ8" s="234"/>
      <c r="HA8" s="234"/>
      <c r="HB8" s="234"/>
      <c r="HC8" s="234"/>
      <c r="HD8" s="234"/>
      <c r="HE8" s="234"/>
      <c r="HF8" s="234"/>
      <c r="HG8" s="234"/>
      <c r="HH8" s="234"/>
      <c r="HI8" s="234"/>
      <c r="HJ8" s="234"/>
      <c r="HK8" s="234"/>
      <c r="HL8" s="234"/>
      <c r="HM8" s="234"/>
      <c r="HN8" s="234"/>
      <c r="HO8" s="234"/>
      <c r="HP8" s="234"/>
      <c r="HQ8" s="234"/>
      <c r="HR8" s="234"/>
      <c r="HS8" s="234"/>
      <c r="HT8" s="234"/>
      <c r="HU8" s="234"/>
      <c r="HV8" s="234"/>
      <c r="HW8" s="234"/>
      <c r="HX8" s="234"/>
      <c r="HY8" s="234"/>
      <c r="HZ8" s="234"/>
      <c r="IA8" s="234"/>
      <c r="IB8" s="234"/>
      <c r="IC8" s="234"/>
      <c r="ID8" s="234"/>
      <c r="IE8" s="234"/>
      <c r="IF8" s="234"/>
      <c r="IG8" s="234"/>
      <c r="IH8" s="234"/>
      <c r="II8" s="234"/>
      <c r="IJ8" s="234"/>
      <c r="IK8" s="234"/>
      <c r="IL8" s="234"/>
      <c r="IM8" s="234"/>
      <c r="IN8" s="234"/>
      <c r="IO8" s="234"/>
      <c r="IP8" s="234"/>
      <c r="IQ8" s="234"/>
      <c r="IR8" s="234"/>
      <c r="IS8" s="234"/>
      <c r="IT8" s="234"/>
      <c r="IU8" s="234"/>
      <c r="IV8" s="234"/>
      <c r="IW8" s="234"/>
      <c r="IX8" s="234"/>
      <c r="IY8" s="234"/>
      <c r="IZ8" s="234"/>
      <c r="JA8" s="234"/>
      <c r="JB8" s="234"/>
      <c r="JC8" s="234"/>
      <c r="JD8" s="234"/>
      <c r="JE8" s="234"/>
      <c r="JF8" s="234"/>
      <c r="JG8" s="234"/>
      <c r="JH8" s="234"/>
      <c r="JI8" s="234"/>
      <c r="JJ8" s="234"/>
      <c r="JK8" s="234"/>
      <c r="JL8" s="234"/>
      <c r="JM8" s="234"/>
      <c r="JN8" s="234"/>
      <c r="JO8" s="234"/>
      <c r="JP8" s="234"/>
      <c r="JQ8" s="234"/>
      <c r="JR8" s="234"/>
      <c r="JS8" s="234"/>
      <c r="JT8" s="234"/>
      <c r="JU8" s="234"/>
      <c r="JV8" s="234"/>
      <c r="JW8" s="234"/>
      <c r="JX8" s="234"/>
      <c r="JY8" s="234"/>
      <c r="JZ8" s="234"/>
      <c r="KA8" s="234"/>
      <c r="KB8" s="234"/>
      <c r="KC8" s="234"/>
      <c r="KD8" s="234"/>
      <c r="KE8" s="234"/>
      <c r="KF8" s="234"/>
      <c r="KG8" s="234"/>
      <c r="KH8" s="234"/>
      <c r="KI8" s="234"/>
      <c r="KJ8" s="234"/>
      <c r="KK8" s="234"/>
      <c r="KL8" s="234"/>
      <c r="KM8" s="234"/>
      <c r="KN8" s="234"/>
      <c r="KO8" s="234"/>
      <c r="KP8" s="234"/>
      <c r="KQ8" s="234"/>
      <c r="KR8" s="234"/>
      <c r="KS8" s="234"/>
      <c r="KT8" s="234"/>
      <c r="KU8" s="234"/>
      <c r="KV8" s="234"/>
      <c r="KW8" s="234"/>
      <c r="KX8" s="234"/>
      <c r="KY8" s="234"/>
      <c r="KZ8" s="234"/>
      <c r="LA8" s="234"/>
      <c r="LB8" s="234"/>
      <c r="LC8" s="234"/>
      <c r="LD8" s="234"/>
      <c r="LE8" s="234"/>
      <c r="LF8" s="234"/>
      <c r="LG8" s="234"/>
      <c r="LH8" s="234"/>
      <c r="LI8" s="234"/>
      <c r="LJ8" s="234"/>
      <c r="LK8" s="234"/>
      <c r="LL8" s="234"/>
      <c r="LM8" s="234"/>
      <c r="LN8" s="234"/>
      <c r="LO8" s="234"/>
      <c r="LP8" s="234"/>
      <c r="LQ8" s="234"/>
      <c r="LR8" s="234"/>
      <c r="LS8" s="234"/>
      <c r="LT8" s="234"/>
      <c r="LU8" s="234"/>
      <c r="LV8" s="234"/>
      <c r="LW8" s="234"/>
      <c r="LX8" s="234"/>
      <c r="LY8" s="234"/>
      <c r="LZ8" s="234"/>
      <c r="MA8" s="234"/>
      <c r="MB8" s="234"/>
      <c r="MC8" s="234"/>
      <c r="MD8" s="234"/>
      <c r="ME8" s="234"/>
      <c r="MF8" s="234"/>
      <c r="MG8" s="234"/>
      <c r="MH8" s="234"/>
      <c r="MI8" s="234"/>
      <c r="MJ8" s="234"/>
      <c r="MK8" s="234"/>
      <c r="ML8" s="234"/>
      <c r="MM8" s="234"/>
      <c r="MN8" s="234"/>
      <c r="MO8" s="234"/>
      <c r="MP8" s="234"/>
      <c r="MQ8" s="234"/>
      <c r="MR8" s="234"/>
      <c r="MS8" s="234"/>
      <c r="MT8" s="234"/>
      <c r="MU8" s="234"/>
      <c r="MV8" s="234"/>
      <c r="MW8" s="234"/>
      <c r="MX8" s="234"/>
    </row>
    <row r="9" spans="1:362" x14ac:dyDescent="0.25">
      <c r="A9" s="111" t="s">
        <v>181</v>
      </c>
      <c r="B9" s="33"/>
      <c r="C9" s="234">
        <f>'Project Summary'!$C$36*(1+'Project Summary'!$C$81)^((ROUNDUP('Cash Flow'!C3/12,0))-1)</f>
        <v>0</v>
      </c>
      <c r="D9" s="234">
        <f>'Project Summary'!$C$36*(1+'Project Summary'!$C$81)^((ROUNDUP('Cash Flow'!D3/12,0))-1)</f>
        <v>0</v>
      </c>
      <c r="E9" s="234">
        <f>'Project Summary'!$C$36*(1+'Project Summary'!$C$81)^((ROUNDUP('Cash Flow'!E3/12,0))-1)</f>
        <v>0</v>
      </c>
      <c r="F9" s="234">
        <f>'Project Summary'!$C$36*(1+'Project Summary'!$C$81)^((ROUNDUP('Cash Flow'!F3/12,0))-1)</f>
        <v>0</v>
      </c>
      <c r="G9" s="234">
        <f>'Project Summary'!$C$36*(1+'Project Summary'!$C$81)^((ROUNDUP('Cash Flow'!G3/12,0))-1)</f>
        <v>0</v>
      </c>
      <c r="H9" s="234">
        <f>'Project Summary'!$C$36*(1+'Project Summary'!$C$81)^((ROUNDUP('Cash Flow'!H3/12,0))-1)</f>
        <v>0</v>
      </c>
      <c r="I9" s="234">
        <f>'Project Summary'!$C$36*(1+'Project Summary'!$C$81)^((ROUNDUP('Cash Flow'!I3/12,0))-1)</f>
        <v>0</v>
      </c>
      <c r="J9" s="234">
        <f>'Project Summary'!$C$36*(1+'Project Summary'!$C$81)^((ROUNDUP('Cash Flow'!J3/12,0))-1)</f>
        <v>0</v>
      </c>
      <c r="K9" s="234">
        <f>'Project Summary'!$C$36*(1+'Project Summary'!$C$81)^((ROUNDUP('Cash Flow'!K3/12,0))-1)</f>
        <v>0</v>
      </c>
      <c r="L9" s="234">
        <f>'Project Summary'!$C$36*(1+'Project Summary'!$C$81)^((ROUNDUP('Cash Flow'!L3/12,0))-1)</f>
        <v>0</v>
      </c>
      <c r="M9" s="234">
        <f>'Project Summary'!$C$36*(1+'Project Summary'!$C$81)^((ROUNDUP('Cash Flow'!M3/12,0))-1)</f>
        <v>0</v>
      </c>
      <c r="N9" s="234">
        <f>'Project Summary'!$C$36*(1+'Project Summary'!$C$81)^((ROUNDUP('Cash Flow'!N3/12,0))-1)</f>
        <v>0</v>
      </c>
      <c r="O9" s="234">
        <f>'Project Summary'!$C$36*(1+'Project Summary'!$C$81)^((ROUNDUP('Cash Flow'!O3/12,0))-1)</f>
        <v>0</v>
      </c>
      <c r="P9" s="234">
        <f>'Project Summary'!$C$36*(1+'Project Summary'!$C$81)^((ROUNDUP('Cash Flow'!P3/12,0))-1)</f>
        <v>0</v>
      </c>
      <c r="Q9" s="234">
        <f>'Project Summary'!$C$36*(1+'Project Summary'!$C$81)^((ROUNDUP('Cash Flow'!Q3/12,0))-1)</f>
        <v>0</v>
      </c>
      <c r="R9" s="234">
        <f>'Project Summary'!$C$36*(1+'Project Summary'!$C$81)^((ROUNDUP('Cash Flow'!R3/12,0))-1)</f>
        <v>0</v>
      </c>
      <c r="S9" s="234">
        <f>'Project Summary'!$C$36*(1+'Project Summary'!$C$81)^((ROUNDUP('Cash Flow'!S3/12,0))-1)</f>
        <v>0</v>
      </c>
      <c r="T9" s="234">
        <f>'Project Summary'!$C$36*(1+'Project Summary'!$C$81)^((ROUNDUP('Cash Flow'!T3/12,0))-1)</f>
        <v>0</v>
      </c>
      <c r="U9" s="234">
        <f>'Project Summary'!$C$36*(1+'Project Summary'!$C$81)^((ROUNDUP('Cash Flow'!U3/12,0))-1)</f>
        <v>0</v>
      </c>
      <c r="V9" s="234">
        <f>'Project Summary'!$C$36*(1+'Project Summary'!$C$81)^((ROUNDUP('Cash Flow'!V3/12,0))-1)</f>
        <v>0</v>
      </c>
      <c r="W9" s="234">
        <f>'Project Summary'!$C$36*(1+'Project Summary'!$C$81)^((ROUNDUP('Cash Flow'!W3/12,0))-1)</f>
        <v>0</v>
      </c>
      <c r="X9" s="234">
        <f>'Project Summary'!$C$36*(1+'Project Summary'!$C$81)^((ROUNDUP('Cash Flow'!X3/12,0))-1)</f>
        <v>0</v>
      </c>
      <c r="Y9" s="234">
        <f>'Project Summary'!$C$36*(1+'Project Summary'!$C$81)^((ROUNDUP('Cash Flow'!Y3/12,0))-1)</f>
        <v>0</v>
      </c>
      <c r="Z9" s="234">
        <f>'Project Summary'!$C$36*(1+'Project Summary'!$C$81)^((ROUNDUP('Cash Flow'!Z3/12,0))-1)</f>
        <v>0</v>
      </c>
      <c r="AA9" s="234">
        <f>'Project Summary'!$C$36*(1+'Project Summary'!$C$81)^((ROUNDUP('Cash Flow'!AA3/12,0))-1)</f>
        <v>0</v>
      </c>
      <c r="AB9" s="234">
        <f>'Project Summary'!$C$36*(1+'Project Summary'!$C$81)^((ROUNDUP('Cash Flow'!AB3/12,0))-1)</f>
        <v>0</v>
      </c>
      <c r="AC9" s="234">
        <f>'Project Summary'!$C$36*(1+'Project Summary'!$C$81)^((ROUNDUP('Cash Flow'!AC3/12,0))-1)</f>
        <v>0</v>
      </c>
      <c r="AD9" s="234">
        <f>'Project Summary'!$C$36*(1+'Project Summary'!$C$81)^((ROUNDUP('Cash Flow'!AD3/12,0))-1)</f>
        <v>0</v>
      </c>
      <c r="AE9" s="234">
        <f>'Project Summary'!$C$36*(1+'Project Summary'!$C$81)^((ROUNDUP('Cash Flow'!AE3/12,0))-1)</f>
        <v>0</v>
      </c>
      <c r="AF9" s="234">
        <f>'Project Summary'!$C$36*(1+'Project Summary'!$C$81)^((ROUNDUP('Cash Flow'!AF3/12,0))-1)</f>
        <v>0</v>
      </c>
      <c r="AG9" s="234">
        <f>'Project Summary'!$C$36*(1+'Project Summary'!$C$81)^((ROUNDUP('Cash Flow'!AG3/12,0))-1)</f>
        <v>0</v>
      </c>
      <c r="AH9" s="234">
        <f>'Project Summary'!$C$36*(1+'Project Summary'!$C$81)^((ROUNDUP('Cash Flow'!AH3/12,0))-1)</f>
        <v>0</v>
      </c>
      <c r="AI9" s="234">
        <f>'Project Summary'!$C$36*(1+'Project Summary'!$C$81)^((ROUNDUP('Cash Flow'!AI3/12,0))-1)</f>
        <v>0</v>
      </c>
      <c r="AJ9" s="234">
        <f>'Project Summary'!$C$36*(1+'Project Summary'!$C$81)^((ROUNDUP('Cash Flow'!AJ3/12,0))-1)</f>
        <v>0</v>
      </c>
      <c r="AK9" s="234">
        <f>'Project Summary'!$C$36*(1+'Project Summary'!$C$81)^((ROUNDUP('Cash Flow'!AK3/12,0))-1)</f>
        <v>0</v>
      </c>
      <c r="AL9" s="234">
        <f>'Project Summary'!$C$36*(1+'Project Summary'!$C$81)^((ROUNDUP('Cash Flow'!AL3/12,0))-1)</f>
        <v>0</v>
      </c>
      <c r="AM9" s="234">
        <f>'Project Summary'!$C$36*(1+'Project Summary'!$C$81)^((ROUNDUP('Cash Flow'!AM3/12,0))-1)</f>
        <v>0</v>
      </c>
      <c r="AN9" s="234">
        <f>'Project Summary'!$C$36*(1+'Project Summary'!$C$81)^((ROUNDUP('Cash Flow'!AN3/12,0))-1)</f>
        <v>0</v>
      </c>
      <c r="AO9" s="234">
        <f>'Project Summary'!$C$36*(1+'Project Summary'!$C$81)^((ROUNDUP('Cash Flow'!AO3/12,0))-1)</f>
        <v>0</v>
      </c>
      <c r="AP9" s="234">
        <f>'Project Summary'!$C$36*(1+'Project Summary'!$C$81)^((ROUNDUP('Cash Flow'!AP3/12,0))-1)</f>
        <v>0</v>
      </c>
      <c r="AQ9" s="234">
        <f>'Project Summary'!$C$36*(1+'Project Summary'!$C$81)^((ROUNDUP('Cash Flow'!AQ3/12,0))-1)</f>
        <v>0</v>
      </c>
      <c r="AR9" s="234">
        <f>'Project Summary'!$C$36*(1+'Project Summary'!$C$81)^((ROUNDUP('Cash Flow'!AR3/12,0))-1)</f>
        <v>0</v>
      </c>
      <c r="AS9" s="234">
        <f>'Project Summary'!$C$36*(1+'Project Summary'!$C$81)^((ROUNDUP('Cash Flow'!AS3/12,0))-1)</f>
        <v>0</v>
      </c>
      <c r="AT9" s="234">
        <f>'Project Summary'!$C$36*(1+'Project Summary'!$C$81)^((ROUNDUP('Cash Flow'!AT3/12,0))-1)</f>
        <v>0</v>
      </c>
      <c r="AU9" s="234">
        <f>'Project Summary'!$C$36*(1+'Project Summary'!$C$81)^((ROUNDUP('Cash Flow'!AU3/12,0))-1)</f>
        <v>0</v>
      </c>
      <c r="AV9" s="234">
        <f>'Project Summary'!$C$36*(1+'Project Summary'!$C$81)^((ROUNDUP('Cash Flow'!AV3/12,0))-1)</f>
        <v>0</v>
      </c>
      <c r="AW9" s="234">
        <f>'Project Summary'!$C$36*(1+'Project Summary'!$C$81)^((ROUNDUP('Cash Flow'!AW3/12,0))-1)</f>
        <v>0</v>
      </c>
      <c r="AX9" s="234">
        <f>'Project Summary'!$C$36*(1+'Project Summary'!$C$81)^((ROUNDUP('Cash Flow'!AX3/12,0))-1)</f>
        <v>0</v>
      </c>
      <c r="AY9" s="234">
        <f>'Project Summary'!$C$36*(1+'Project Summary'!$C$81)^((ROUNDUP('Cash Flow'!AY3/12,0))-1)</f>
        <v>0</v>
      </c>
      <c r="AZ9" s="234">
        <f>'Project Summary'!$C$36*(1+'Project Summary'!$C$81)^((ROUNDUP('Cash Flow'!AZ3/12,0))-1)</f>
        <v>0</v>
      </c>
      <c r="BA9" s="234">
        <f>'Project Summary'!$C$36*(1+'Project Summary'!$C$81)^((ROUNDUP('Cash Flow'!BA3/12,0))-1)</f>
        <v>0</v>
      </c>
      <c r="BB9" s="234">
        <f>'Project Summary'!$C$36*(1+'Project Summary'!$C$81)^((ROUNDUP('Cash Flow'!BB3/12,0))-1)</f>
        <v>0</v>
      </c>
      <c r="BC9" s="234">
        <f>'Project Summary'!$C$36*(1+'Project Summary'!$C$81)^((ROUNDUP('Cash Flow'!BC3/12,0))-1)</f>
        <v>0</v>
      </c>
      <c r="BD9" s="234">
        <f>'Project Summary'!$C$36*(1+'Project Summary'!$C$81)^((ROUNDUP('Cash Flow'!BD3/12,0))-1)</f>
        <v>0</v>
      </c>
      <c r="BE9" s="234">
        <f>'Project Summary'!$C$36*(1+'Project Summary'!$C$81)^((ROUNDUP('Cash Flow'!BE3/12,0))-1)</f>
        <v>0</v>
      </c>
      <c r="BF9" s="234">
        <f>'Project Summary'!$C$36*(1+'Project Summary'!$C$81)^((ROUNDUP('Cash Flow'!BF3/12,0))-1)</f>
        <v>0</v>
      </c>
      <c r="BG9" s="234">
        <f>'Project Summary'!$C$36*(1+'Project Summary'!$C$81)^((ROUNDUP('Cash Flow'!BG3/12,0))-1)</f>
        <v>0</v>
      </c>
      <c r="BH9" s="234">
        <f>'Project Summary'!$C$36*(1+'Project Summary'!$C$81)^((ROUNDUP('Cash Flow'!BH3/12,0))-1)</f>
        <v>0</v>
      </c>
      <c r="BI9" s="234">
        <f>'Project Summary'!$C$36*(1+'Project Summary'!$C$81)^((ROUNDUP('Cash Flow'!BI3/12,0))-1)</f>
        <v>0</v>
      </c>
      <c r="BJ9" s="234">
        <f>'Project Summary'!$C$36*(1+'Project Summary'!$C$81)^((ROUNDUP('Cash Flow'!BJ3/12,0))-1)</f>
        <v>0</v>
      </c>
      <c r="BK9" s="234">
        <f>'Project Summary'!$C$36*(1+'Project Summary'!$C$81)^((ROUNDUP('Cash Flow'!BK3/12,0))-1)</f>
        <v>0</v>
      </c>
      <c r="BL9" s="234">
        <f>'Project Summary'!$C$36*(1+'Project Summary'!$C$81)^((ROUNDUP('Cash Flow'!BL3/12,0))-1)</f>
        <v>0</v>
      </c>
      <c r="BM9" s="234">
        <f>'Project Summary'!$C$36*(1+'Project Summary'!$C$81)^((ROUNDUP('Cash Flow'!BM3/12,0))-1)</f>
        <v>0</v>
      </c>
      <c r="BN9" s="234">
        <f>'Project Summary'!$C$36*(1+'Project Summary'!$C$81)^((ROUNDUP('Cash Flow'!BN3/12,0))-1)</f>
        <v>0</v>
      </c>
      <c r="BO9" s="234">
        <f>'Project Summary'!$C$36*(1+'Project Summary'!$C$81)^((ROUNDUP('Cash Flow'!BO3/12,0))-1)</f>
        <v>0</v>
      </c>
      <c r="BP9" s="234">
        <f>'Project Summary'!$C$36*(1+'Project Summary'!$C$81)^((ROUNDUP('Cash Flow'!BP3/12,0))-1)</f>
        <v>0</v>
      </c>
      <c r="BQ9" s="234">
        <f>'Project Summary'!$C$36*(1+'Project Summary'!$C$81)^((ROUNDUP('Cash Flow'!BQ3/12,0))-1)</f>
        <v>0</v>
      </c>
      <c r="BR9" s="234">
        <f>'Project Summary'!$C$36*(1+'Project Summary'!$C$81)^((ROUNDUP('Cash Flow'!BR3/12,0))-1)</f>
        <v>0</v>
      </c>
      <c r="BS9" s="234">
        <f>'Project Summary'!$C$36*(1+'Project Summary'!$C$81)^((ROUNDUP('Cash Flow'!BS3/12,0))-1)</f>
        <v>0</v>
      </c>
      <c r="BT9" s="234">
        <f>'Project Summary'!$C$36*(1+'Project Summary'!$C$81)^((ROUNDUP('Cash Flow'!BT3/12,0))-1)</f>
        <v>0</v>
      </c>
      <c r="BU9" s="234">
        <f>'Project Summary'!$C$36*(1+'Project Summary'!$C$81)^((ROUNDUP('Cash Flow'!BU3/12,0))-1)</f>
        <v>0</v>
      </c>
      <c r="BV9" s="234">
        <f>'Project Summary'!$C$36*(1+'Project Summary'!$C$81)^((ROUNDUP('Cash Flow'!BV3/12,0))-1)</f>
        <v>0</v>
      </c>
      <c r="BW9" s="234">
        <f>'Project Summary'!$C$36*(1+'Project Summary'!$C$81)^((ROUNDUP('Cash Flow'!BW3/12,0))-1)</f>
        <v>0</v>
      </c>
      <c r="BX9" s="234">
        <f>'Project Summary'!$C$36*(1+'Project Summary'!$C$81)^((ROUNDUP('Cash Flow'!BX3/12,0))-1)</f>
        <v>0</v>
      </c>
      <c r="BY9" s="234">
        <f>'Project Summary'!$C$36*(1+'Project Summary'!$C$81)^((ROUNDUP('Cash Flow'!BY3/12,0))-1)</f>
        <v>0</v>
      </c>
      <c r="BZ9" s="234">
        <f>'Project Summary'!$C$36*(1+'Project Summary'!$C$81)^((ROUNDUP('Cash Flow'!BZ3/12,0))-1)</f>
        <v>0</v>
      </c>
      <c r="CA9" s="234">
        <f>'Project Summary'!$C$36*(1+'Project Summary'!$C$81)^((ROUNDUP('Cash Flow'!CA3/12,0))-1)</f>
        <v>0</v>
      </c>
      <c r="CB9" s="234">
        <f>'Project Summary'!$C$36*(1+'Project Summary'!$C$81)^((ROUNDUP('Cash Flow'!CB3/12,0))-1)</f>
        <v>0</v>
      </c>
      <c r="CC9" s="234">
        <f>'Project Summary'!$C$36*(1+'Project Summary'!$C$81)^((ROUNDUP('Cash Flow'!CC3/12,0))-1)</f>
        <v>0</v>
      </c>
      <c r="CD9" s="234">
        <f>'Project Summary'!$C$36*(1+'Project Summary'!$C$81)^((ROUNDUP('Cash Flow'!CD3/12,0))-1)</f>
        <v>0</v>
      </c>
      <c r="CE9" s="234">
        <f>'Project Summary'!$C$36*(1+'Project Summary'!$C$81)^((ROUNDUP('Cash Flow'!CE3/12,0))-1)</f>
        <v>0</v>
      </c>
      <c r="CF9" s="234">
        <f>'Project Summary'!$C$36*(1+'Project Summary'!$C$81)^((ROUNDUP('Cash Flow'!CF3/12,0))-1)</f>
        <v>0</v>
      </c>
      <c r="CG9" s="234">
        <f>'Project Summary'!$C$36*(1+'Project Summary'!$C$81)^((ROUNDUP('Cash Flow'!CG3/12,0))-1)</f>
        <v>0</v>
      </c>
      <c r="CH9" s="234">
        <f>'Project Summary'!$C$36*(1+'Project Summary'!$C$81)^((ROUNDUP('Cash Flow'!CH3/12,0))-1)</f>
        <v>0</v>
      </c>
      <c r="CI9" s="234">
        <f>'Project Summary'!$C$36*(1+'Project Summary'!$C$81)^((ROUNDUP('Cash Flow'!CI3/12,0))-1)</f>
        <v>0</v>
      </c>
      <c r="CJ9" s="234">
        <f>'Project Summary'!$C$36*(1+'Project Summary'!$C$81)^((ROUNDUP('Cash Flow'!CJ3/12,0))-1)</f>
        <v>0</v>
      </c>
      <c r="CK9" s="234">
        <f>'Project Summary'!$C$36*(1+'Project Summary'!$C$81)^((ROUNDUP('Cash Flow'!CK3/12,0))-1)</f>
        <v>0</v>
      </c>
      <c r="CL9" s="234">
        <f>'Project Summary'!$C$36*(1+'Project Summary'!$C$81)^((ROUNDUP('Cash Flow'!CL3/12,0))-1)</f>
        <v>0</v>
      </c>
      <c r="CM9" s="234">
        <f>'Project Summary'!$C$36*(1+'Project Summary'!$C$81)^((ROUNDUP('Cash Flow'!CM3/12,0))-1)</f>
        <v>0</v>
      </c>
      <c r="CN9" s="234">
        <f>'Project Summary'!$C$36*(1+'Project Summary'!$C$81)^((ROUNDUP('Cash Flow'!CN3/12,0))-1)</f>
        <v>0</v>
      </c>
      <c r="CO9" s="234">
        <f>'Project Summary'!$C$36*(1+'Project Summary'!$C$81)^((ROUNDUP('Cash Flow'!CO3/12,0))-1)</f>
        <v>0</v>
      </c>
      <c r="CP9" s="234">
        <f>'Project Summary'!$C$36*(1+'Project Summary'!$C$81)^((ROUNDUP('Cash Flow'!CP3/12,0))-1)</f>
        <v>0</v>
      </c>
      <c r="CQ9" s="234">
        <f>'Project Summary'!$C$36*(1+'Project Summary'!$C$81)^((ROUNDUP('Cash Flow'!CQ3/12,0))-1)</f>
        <v>0</v>
      </c>
      <c r="CR9" s="234">
        <f>'Project Summary'!$C$36*(1+'Project Summary'!$C$81)^((ROUNDUP('Cash Flow'!CR3/12,0))-1)</f>
        <v>0</v>
      </c>
      <c r="CS9" s="234">
        <f>'Project Summary'!$C$36*(1+'Project Summary'!$C$81)^((ROUNDUP('Cash Flow'!CS3/12,0))-1)</f>
        <v>0</v>
      </c>
      <c r="CT9" s="234">
        <f>'Project Summary'!$C$36*(1+'Project Summary'!$C$81)^((ROUNDUP('Cash Flow'!CT3/12,0))-1)</f>
        <v>0</v>
      </c>
      <c r="CU9" s="234">
        <f>'Project Summary'!$C$36*(1+'Project Summary'!$C$81)^((ROUNDUP('Cash Flow'!CU3/12,0))-1)</f>
        <v>0</v>
      </c>
      <c r="CV9" s="234">
        <f>'Project Summary'!$C$36*(1+'Project Summary'!$C$81)^((ROUNDUP('Cash Flow'!CV3/12,0))-1)</f>
        <v>0</v>
      </c>
      <c r="CW9" s="234">
        <f>'Project Summary'!$C$36*(1+'Project Summary'!$C$81)^((ROUNDUP('Cash Flow'!CW3/12,0))-1)</f>
        <v>0</v>
      </c>
      <c r="CX9" s="234">
        <f>'Project Summary'!$C$36*(1+'Project Summary'!$C$81)^((ROUNDUP('Cash Flow'!CX3/12,0))-1)</f>
        <v>0</v>
      </c>
      <c r="CY9" s="234">
        <f>'Project Summary'!$C$36*(1+'Project Summary'!$C$81)^((ROUNDUP('Cash Flow'!CY3/12,0))-1)</f>
        <v>0</v>
      </c>
      <c r="CZ9" s="234">
        <f>'Project Summary'!$C$36*(1+'Project Summary'!$C$81)^((ROUNDUP('Cash Flow'!CZ3/12,0))-1)</f>
        <v>0</v>
      </c>
      <c r="DA9" s="234">
        <f>'Project Summary'!$C$36*(1+'Project Summary'!$C$81)^((ROUNDUP('Cash Flow'!DA3/12,0))-1)</f>
        <v>0</v>
      </c>
      <c r="DB9" s="234">
        <f>'Project Summary'!$C$36*(1+'Project Summary'!$C$81)^((ROUNDUP('Cash Flow'!DB3/12,0))-1)</f>
        <v>0</v>
      </c>
      <c r="DC9" s="234">
        <f>'Project Summary'!$C$36*(1+'Project Summary'!$C$81)^((ROUNDUP('Cash Flow'!DC3/12,0))-1)</f>
        <v>0</v>
      </c>
      <c r="DD9" s="234">
        <f>'Project Summary'!$C$36*(1+'Project Summary'!$C$81)^((ROUNDUP('Cash Flow'!DD3/12,0))-1)</f>
        <v>0</v>
      </c>
      <c r="DE9" s="234">
        <f>'Project Summary'!$C$36*(1+'Project Summary'!$C$81)^((ROUNDUP('Cash Flow'!DE3/12,0))-1)</f>
        <v>0</v>
      </c>
      <c r="DF9" s="234">
        <f>'Project Summary'!$C$36*(1+'Project Summary'!$C$81)^((ROUNDUP('Cash Flow'!DF3/12,0))-1)</f>
        <v>0</v>
      </c>
      <c r="DG9" s="234">
        <f>'Project Summary'!$C$36*(1+'Project Summary'!$C$81)^((ROUNDUP('Cash Flow'!DG3/12,0))-1)</f>
        <v>0</v>
      </c>
      <c r="DH9" s="234">
        <f>'Project Summary'!$C$36*(1+'Project Summary'!$C$81)^((ROUNDUP('Cash Flow'!DH3/12,0))-1)</f>
        <v>0</v>
      </c>
      <c r="DI9" s="234">
        <f>'Project Summary'!$C$36*(1+'Project Summary'!$C$81)^((ROUNDUP('Cash Flow'!DI3/12,0))-1)</f>
        <v>0</v>
      </c>
      <c r="DJ9" s="234">
        <f>'Project Summary'!$C$36*(1+'Project Summary'!$C$81)^((ROUNDUP('Cash Flow'!DJ3/12,0))-1)</f>
        <v>0</v>
      </c>
      <c r="DK9" s="234">
        <f>'Project Summary'!$C$36*(1+'Project Summary'!$C$81)^((ROUNDUP('Cash Flow'!DK3/12,0))-1)</f>
        <v>0</v>
      </c>
      <c r="DL9" s="234">
        <f>'Project Summary'!$C$36*(1+'Project Summary'!$C$81)^((ROUNDUP('Cash Flow'!DL3/12,0))-1)</f>
        <v>0</v>
      </c>
      <c r="DM9" s="234">
        <f>'Project Summary'!$C$36*(1+'Project Summary'!$C$81)^((ROUNDUP('Cash Flow'!DM3/12,0))-1)</f>
        <v>0</v>
      </c>
      <c r="DN9" s="234">
        <f>'Project Summary'!$C$36*(1+'Project Summary'!$C$81)^((ROUNDUP('Cash Flow'!DN3/12,0))-1)</f>
        <v>0</v>
      </c>
      <c r="DO9" s="234">
        <f>'Project Summary'!$C$36*(1+'Project Summary'!$C$81)^((ROUNDUP('Cash Flow'!DO3/12,0))-1)</f>
        <v>0</v>
      </c>
      <c r="DP9" s="234">
        <f>'Project Summary'!$C$36*(1+'Project Summary'!$C$81)^((ROUNDUP('Cash Flow'!DP3/12,0))-1)</f>
        <v>0</v>
      </c>
      <c r="DQ9" s="234">
        <f>'Project Summary'!$C$36*(1+'Project Summary'!$C$81)^((ROUNDUP('Cash Flow'!DQ3/12,0))-1)</f>
        <v>0</v>
      </c>
      <c r="DR9" s="234">
        <f>'Project Summary'!$C$36*(1+'Project Summary'!$C$81)^((ROUNDUP('Cash Flow'!DR3/12,0))-1)</f>
        <v>0</v>
      </c>
      <c r="DS9" s="234">
        <f>'Project Summary'!$C$36*(1+'Project Summary'!$C$81)^((ROUNDUP('Cash Flow'!DS3/12,0))-1)</f>
        <v>0</v>
      </c>
      <c r="DT9" s="234">
        <f>'Project Summary'!$C$36*(1+'Project Summary'!$C$81)^((ROUNDUP('Cash Flow'!DT3/12,0))-1)</f>
        <v>0</v>
      </c>
      <c r="DU9" s="234">
        <f>'Project Summary'!$C$36*(1+'Project Summary'!$C$81)^((ROUNDUP('Cash Flow'!DU3/12,0))-1)</f>
        <v>0</v>
      </c>
      <c r="DV9" s="234">
        <f>'Project Summary'!$C$36*(1+'Project Summary'!$C$81)^((ROUNDUP('Cash Flow'!DV3/12,0))-1)</f>
        <v>0</v>
      </c>
      <c r="DW9" s="234">
        <f>'Project Summary'!$C$36*(1+'Project Summary'!$C$81)^((ROUNDUP('Cash Flow'!DW3/12,0))-1)</f>
        <v>0</v>
      </c>
      <c r="DX9" s="234">
        <f>'Project Summary'!$C$36*(1+'Project Summary'!$C$81)^((ROUNDUP('Cash Flow'!DX3/12,0))-1)</f>
        <v>0</v>
      </c>
      <c r="DY9" s="234">
        <f>'Project Summary'!$C$36*(1+'Project Summary'!$C$81)^((ROUNDUP('Cash Flow'!DY3/12,0))-1)</f>
        <v>0</v>
      </c>
      <c r="DZ9" s="234">
        <f>'Project Summary'!$C$36*(1+'Project Summary'!$C$81)^((ROUNDUP('Cash Flow'!DZ3/12,0))-1)</f>
        <v>0</v>
      </c>
      <c r="EA9" s="234">
        <f>'Project Summary'!$C$36*(1+'Project Summary'!$C$81)^((ROUNDUP('Cash Flow'!EA3/12,0))-1)</f>
        <v>0</v>
      </c>
      <c r="EB9" s="234">
        <f>'Project Summary'!$C$36*(1+'Project Summary'!$C$81)^((ROUNDUP('Cash Flow'!EB3/12,0))-1)</f>
        <v>0</v>
      </c>
      <c r="EC9" s="234">
        <f>'Project Summary'!$C$36*(1+'Project Summary'!$C$81)^((ROUNDUP('Cash Flow'!EC3/12,0))-1)</f>
        <v>0</v>
      </c>
      <c r="ED9" s="234">
        <f>'Project Summary'!$C$36*(1+'Project Summary'!$C$81)^((ROUNDUP('Cash Flow'!ED3/12,0))-1)</f>
        <v>0</v>
      </c>
      <c r="EE9" s="234">
        <f>'Project Summary'!$C$36*(1+'Project Summary'!$C$81)^((ROUNDUP('Cash Flow'!EE3/12,0))-1)</f>
        <v>0</v>
      </c>
      <c r="EF9" s="234">
        <f>'Project Summary'!$C$36*(1+'Project Summary'!$C$81)^((ROUNDUP('Cash Flow'!EF3/12,0))-1)</f>
        <v>0</v>
      </c>
      <c r="EG9" s="234">
        <f>'Project Summary'!$C$36*(1+'Project Summary'!$C$81)^((ROUNDUP('Cash Flow'!EG3/12,0))-1)</f>
        <v>0</v>
      </c>
      <c r="EH9" s="234">
        <f>'Project Summary'!$C$36*(1+'Project Summary'!$C$81)^((ROUNDUP('Cash Flow'!EH3/12,0))-1)</f>
        <v>0</v>
      </c>
      <c r="EI9" s="234">
        <f>'Project Summary'!$C$36*(1+'Project Summary'!$C$81)^((ROUNDUP('Cash Flow'!EI3/12,0))-1)</f>
        <v>0</v>
      </c>
      <c r="EJ9" s="234">
        <f>'Project Summary'!$C$36*(1+'Project Summary'!$C$81)^((ROUNDUP('Cash Flow'!EJ3/12,0))-1)</f>
        <v>0</v>
      </c>
      <c r="EK9" s="234">
        <f>'Project Summary'!$C$36*(1+'Project Summary'!$C$81)^((ROUNDUP('Cash Flow'!EK3/12,0))-1)</f>
        <v>0</v>
      </c>
      <c r="EL9" s="234">
        <f>'Project Summary'!$C$36*(1+'Project Summary'!$C$81)^((ROUNDUP('Cash Flow'!EL3/12,0))-1)</f>
        <v>0</v>
      </c>
      <c r="EM9" s="234">
        <f>'Project Summary'!$C$36*(1+'Project Summary'!$C$81)^((ROUNDUP('Cash Flow'!EM3/12,0))-1)</f>
        <v>0</v>
      </c>
      <c r="EN9" s="234">
        <f>'Project Summary'!$C$36*(1+'Project Summary'!$C$81)^((ROUNDUP('Cash Flow'!EN3/12,0))-1)</f>
        <v>0</v>
      </c>
      <c r="EO9" s="234">
        <f>'Project Summary'!$C$36*(1+'Project Summary'!$C$81)^((ROUNDUP('Cash Flow'!EO3/12,0))-1)</f>
        <v>0</v>
      </c>
      <c r="EP9" s="234">
        <f>'Project Summary'!$C$36*(1+'Project Summary'!$C$81)^((ROUNDUP('Cash Flow'!EP3/12,0))-1)</f>
        <v>0</v>
      </c>
      <c r="EQ9" s="234">
        <f>'Project Summary'!$C$36*(1+'Project Summary'!$C$81)^((ROUNDUP('Cash Flow'!EQ3/12,0))-1)</f>
        <v>0</v>
      </c>
      <c r="ER9" s="234">
        <f>'Project Summary'!$C$36*(1+'Project Summary'!$C$81)^((ROUNDUP('Cash Flow'!ER3/12,0))-1)</f>
        <v>0</v>
      </c>
      <c r="ES9" s="234">
        <f>'Project Summary'!$C$36*(1+'Project Summary'!$C$81)^((ROUNDUP('Cash Flow'!ES3/12,0))-1)</f>
        <v>0</v>
      </c>
      <c r="ET9" s="234">
        <f>'Project Summary'!$C$36*(1+'Project Summary'!$C$81)^((ROUNDUP('Cash Flow'!ET3/12,0))-1)</f>
        <v>0</v>
      </c>
      <c r="EU9" s="234">
        <f>'Project Summary'!$C$36*(1+'Project Summary'!$C$81)^((ROUNDUP('Cash Flow'!EU3/12,0))-1)</f>
        <v>0</v>
      </c>
      <c r="EV9" s="234">
        <f>'Project Summary'!$C$36*(1+'Project Summary'!$C$81)^((ROUNDUP('Cash Flow'!EV3/12,0))-1)</f>
        <v>0</v>
      </c>
      <c r="EW9" s="234">
        <f>'Project Summary'!$C$36*(1+'Project Summary'!$C$81)^((ROUNDUP('Cash Flow'!EW3/12,0))-1)</f>
        <v>0</v>
      </c>
      <c r="EX9" s="234">
        <f>'Project Summary'!$C$36*(1+'Project Summary'!$C$81)^((ROUNDUP('Cash Flow'!EX3/12,0))-1)</f>
        <v>0</v>
      </c>
      <c r="EY9" s="234">
        <f>'Project Summary'!$C$36*(1+'Project Summary'!$C$81)^((ROUNDUP('Cash Flow'!EY3/12,0))-1)</f>
        <v>0</v>
      </c>
      <c r="EZ9" s="234">
        <f>'Project Summary'!$C$36*(1+'Project Summary'!$C$81)^((ROUNDUP('Cash Flow'!EZ3/12,0))-1)</f>
        <v>0</v>
      </c>
      <c r="FA9" s="234">
        <f>'Project Summary'!$C$36*(1+'Project Summary'!$C$81)^((ROUNDUP('Cash Flow'!FA3/12,0))-1)</f>
        <v>0</v>
      </c>
      <c r="FB9" s="234">
        <f>'Project Summary'!$C$36*(1+'Project Summary'!$C$81)^((ROUNDUP('Cash Flow'!FB3/12,0))-1)</f>
        <v>0</v>
      </c>
      <c r="FC9" s="234">
        <f>'Project Summary'!$C$36*(1+'Project Summary'!$C$81)^((ROUNDUP('Cash Flow'!FC3/12,0))-1)</f>
        <v>0</v>
      </c>
      <c r="FD9" s="234">
        <f>'Project Summary'!$C$36*(1+'Project Summary'!$C$81)^((ROUNDUP('Cash Flow'!FD3/12,0))-1)</f>
        <v>0</v>
      </c>
      <c r="FE9" s="234">
        <f>'Project Summary'!$C$36*(1+'Project Summary'!$C$81)^((ROUNDUP('Cash Flow'!FE3/12,0))-1)</f>
        <v>0</v>
      </c>
      <c r="FF9" s="234">
        <f>'Project Summary'!$C$36*(1+'Project Summary'!$C$81)^((ROUNDUP('Cash Flow'!FF3/12,0))-1)</f>
        <v>0</v>
      </c>
      <c r="FG9" s="234">
        <f>'Project Summary'!$C$36*(1+'Project Summary'!$C$81)^((ROUNDUP('Cash Flow'!FG3/12,0))-1)</f>
        <v>0</v>
      </c>
      <c r="FH9" s="234">
        <f>'Project Summary'!$C$36*(1+'Project Summary'!$C$81)^((ROUNDUP('Cash Flow'!FH3/12,0))-1)</f>
        <v>0</v>
      </c>
      <c r="FI9" s="234">
        <f>'Project Summary'!$C$36*(1+'Project Summary'!$C$81)^((ROUNDUP('Cash Flow'!FI3/12,0))-1)</f>
        <v>0</v>
      </c>
      <c r="FJ9" s="234">
        <f>'Project Summary'!$C$36*(1+'Project Summary'!$C$81)^((ROUNDUP('Cash Flow'!FJ3/12,0))-1)</f>
        <v>0</v>
      </c>
      <c r="FK9" s="234">
        <f>'Project Summary'!$C$36*(1+'Project Summary'!$C$81)^((ROUNDUP('Cash Flow'!FK3/12,0))-1)</f>
        <v>0</v>
      </c>
      <c r="FL9" s="234">
        <f>'Project Summary'!$C$36*(1+'Project Summary'!$C$81)^((ROUNDUP('Cash Flow'!FL3/12,0))-1)</f>
        <v>0</v>
      </c>
      <c r="FM9" s="234">
        <f>'Project Summary'!$C$36*(1+'Project Summary'!$C$81)^((ROUNDUP('Cash Flow'!FM3/12,0))-1)</f>
        <v>0</v>
      </c>
      <c r="FN9" s="234">
        <f>'Project Summary'!$C$36*(1+'Project Summary'!$C$81)^((ROUNDUP('Cash Flow'!FN3/12,0))-1)</f>
        <v>0</v>
      </c>
      <c r="FO9" s="234">
        <f>'Project Summary'!$C$36*(1+'Project Summary'!$C$81)^((ROUNDUP('Cash Flow'!FO3/12,0))-1)</f>
        <v>0</v>
      </c>
      <c r="FP9" s="234">
        <f>'Project Summary'!$C$36*(1+'Project Summary'!$C$81)^((ROUNDUP('Cash Flow'!FP3/12,0))-1)</f>
        <v>0</v>
      </c>
      <c r="FQ9" s="234">
        <f>'Project Summary'!$C$36*(1+'Project Summary'!$C$81)^((ROUNDUP('Cash Flow'!FQ3/12,0))-1)</f>
        <v>0</v>
      </c>
      <c r="FR9" s="234">
        <f>'Project Summary'!$C$36*(1+'Project Summary'!$C$81)^((ROUNDUP('Cash Flow'!FR3/12,0))-1)</f>
        <v>0</v>
      </c>
      <c r="FS9" s="234">
        <f>'Project Summary'!$C$36*(1+'Project Summary'!$C$81)^((ROUNDUP('Cash Flow'!FS3/12,0))-1)</f>
        <v>0</v>
      </c>
      <c r="FT9" s="234">
        <f>'Project Summary'!$C$36*(1+'Project Summary'!$C$81)^((ROUNDUP('Cash Flow'!FT3/12,0))-1)</f>
        <v>0</v>
      </c>
      <c r="FU9" s="234">
        <f>'Project Summary'!$C$36*(1+'Project Summary'!$C$81)^((ROUNDUP('Cash Flow'!FU3/12,0))-1)</f>
        <v>0</v>
      </c>
      <c r="FV9" s="234">
        <f>'Project Summary'!$C$36*(1+'Project Summary'!$C$81)^((ROUNDUP('Cash Flow'!FV3/12,0))-1)</f>
        <v>0</v>
      </c>
      <c r="FW9" s="234">
        <f>'Project Summary'!$C$36*(1+'Project Summary'!$C$81)^((ROUNDUP('Cash Flow'!FW3/12,0))-1)</f>
        <v>0</v>
      </c>
      <c r="FX9" s="234">
        <f>'Project Summary'!$C$36*(1+'Project Summary'!$C$81)^((ROUNDUP('Cash Flow'!FX3/12,0))-1)</f>
        <v>0</v>
      </c>
      <c r="FY9" s="234">
        <f>'Project Summary'!$C$36*(1+'Project Summary'!$C$81)^((ROUNDUP('Cash Flow'!FY3/12,0))-1)</f>
        <v>0</v>
      </c>
      <c r="FZ9" s="234">
        <f>'Project Summary'!$C$36*(1+'Project Summary'!$C$81)^((ROUNDUP('Cash Flow'!FZ3/12,0))-1)</f>
        <v>0</v>
      </c>
      <c r="GA9" s="234">
        <f>'Project Summary'!$C$36*(1+'Project Summary'!$C$81)^((ROUNDUP('Cash Flow'!GA3/12,0))-1)</f>
        <v>0</v>
      </c>
      <c r="GB9" s="234">
        <f>'Project Summary'!$C$36*(1+'Project Summary'!$C$81)^((ROUNDUP('Cash Flow'!GB3/12,0))-1)</f>
        <v>0</v>
      </c>
      <c r="GC9" s="234">
        <f>'Project Summary'!$C$36*(1+'Project Summary'!$C$81)^((ROUNDUP('Cash Flow'!GC3/12,0))-1)</f>
        <v>0</v>
      </c>
      <c r="GD9" s="234">
        <f>'Project Summary'!$C$36*(1+'Project Summary'!$C$81)^((ROUNDUP('Cash Flow'!GD3/12,0))-1)</f>
        <v>0</v>
      </c>
      <c r="GE9" s="234">
        <f>'Project Summary'!$C$36*(1+'Project Summary'!$C$81)^((ROUNDUP('Cash Flow'!GE3/12,0))-1)</f>
        <v>0</v>
      </c>
      <c r="GF9" s="234">
        <f>'Project Summary'!$C$36*(1+'Project Summary'!$C$81)^((ROUNDUP('Cash Flow'!GF3/12,0))-1)</f>
        <v>0</v>
      </c>
      <c r="GG9" s="234">
        <f>'Project Summary'!$C$36*(1+'Project Summary'!$C$81)^((ROUNDUP('Cash Flow'!GG3/12,0))-1)</f>
        <v>0</v>
      </c>
      <c r="GH9" s="234">
        <f>'Project Summary'!$C$36*(1+'Project Summary'!$C$81)^((ROUNDUP('Cash Flow'!GH3/12,0))-1)</f>
        <v>0</v>
      </c>
      <c r="GI9" s="234">
        <f>'Project Summary'!$C$36*(1+'Project Summary'!$C$81)^((ROUNDUP('Cash Flow'!GI3/12,0))-1)</f>
        <v>0</v>
      </c>
      <c r="GJ9" s="234">
        <f>'Project Summary'!$C$36*(1+'Project Summary'!$C$81)^((ROUNDUP('Cash Flow'!GJ3/12,0))-1)</f>
        <v>0</v>
      </c>
      <c r="GK9" s="234">
        <f>'Project Summary'!$C$36*(1+'Project Summary'!$C$81)^((ROUNDUP('Cash Flow'!GK3/12,0))-1)</f>
        <v>0</v>
      </c>
      <c r="GL9" s="234">
        <f>'Project Summary'!$C$36*(1+'Project Summary'!$C$81)^((ROUNDUP('Cash Flow'!GL3/12,0))-1)</f>
        <v>0</v>
      </c>
      <c r="GM9" s="234">
        <f>'Project Summary'!$C$36*(1+'Project Summary'!$C$81)^((ROUNDUP('Cash Flow'!GM3/12,0))-1)</f>
        <v>0</v>
      </c>
      <c r="GN9" s="234">
        <f>'Project Summary'!$C$36*(1+'Project Summary'!$C$81)^((ROUNDUP('Cash Flow'!GN3/12,0))-1)</f>
        <v>0</v>
      </c>
      <c r="GO9" s="234">
        <f>'Project Summary'!$C$36*(1+'Project Summary'!$C$81)^((ROUNDUP('Cash Flow'!GO3/12,0))-1)</f>
        <v>0</v>
      </c>
      <c r="GP9" s="234">
        <f>'Project Summary'!$C$36*(1+'Project Summary'!$C$81)^((ROUNDUP('Cash Flow'!GP3/12,0))-1)</f>
        <v>0</v>
      </c>
      <c r="GQ9" s="234">
        <f>'Project Summary'!$C$36*(1+'Project Summary'!$C$81)^((ROUNDUP('Cash Flow'!GQ3/12,0))-1)</f>
        <v>0</v>
      </c>
      <c r="GR9" s="234">
        <f>'Project Summary'!$C$36*(1+'Project Summary'!$C$81)^((ROUNDUP('Cash Flow'!GR3/12,0))-1)</f>
        <v>0</v>
      </c>
      <c r="GS9" s="234">
        <f>'Project Summary'!$C$36*(1+'Project Summary'!$C$81)^((ROUNDUP('Cash Flow'!GS3/12,0))-1)</f>
        <v>0</v>
      </c>
      <c r="GT9" s="234">
        <f>'Project Summary'!$C$36*(1+'Project Summary'!$C$81)^((ROUNDUP('Cash Flow'!GT3/12,0))-1)</f>
        <v>0</v>
      </c>
      <c r="GU9" s="234">
        <f>'Project Summary'!$C$36*(1+'Project Summary'!$C$81)^((ROUNDUP('Cash Flow'!GU3/12,0))-1)</f>
        <v>0</v>
      </c>
      <c r="GV9" s="234">
        <f>'Project Summary'!$C$36*(1+'Project Summary'!$C$81)^((ROUNDUP('Cash Flow'!GV3/12,0))-1)</f>
        <v>0</v>
      </c>
      <c r="GW9" s="234">
        <f>'Project Summary'!$C$36*(1+'Project Summary'!$C$81)^((ROUNDUP('Cash Flow'!GW3/12,0))-1)</f>
        <v>0</v>
      </c>
      <c r="GX9" s="234">
        <f>'Project Summary'!$C$36*(1+'Project Summary'!$C$81)^((ROUNDUP('Cash Flow'!GX3/12,0))-1)</f>
        <v>0</v>
      </c>
      <c r="GY9" s="234">
        <f>'Project Summary'!$C$36*(1+'Project Summary'!$C$81)^((ROUNDUP('Cash Flow'!GY3/12,0))-1)</f>
        <v>0</v>
      </c>
      <c r="GZ9" s="234">
        <f>'Project Summary'!$C$36*(1+'Project Summary'!$C$81)^((ROUNDUP('Cash Flow'!GZ3/12,0))-1)</f>
        <v>0</v>
      </c>
      <c r="HA9" s="234">
        <f>'Project Summary'!$C$36*(1+'Project Summary'!$C$81)^((ROUNDUP('Cash Flow'!HA3/12,0))-1)</f>
        <v>0</v>
      </c>
      <c r="HB9" s="234">
        <f>'Project Summary'!$C$36*(1+'Project Summary'!$C$81)^((ROUNDUP('Cash Flow'!HB3/12,0))-1)</f>
        <v>0</v>
      </c>
      <c r="HC9" s="234">
        <f>'Project Summary'!$C$36*(1+'Project Summary'!$C$81)^((ROUNDUP('Cash Flow'!HC3/12,0))-1)</f>
        <v>0</v>
      </c>
      <c r="HD9" s="234">
        <f>'Project Summary'!$C$36*(1+'Project Summary'!$C$81)^((ROUNDUP('Cash Flow'!HD3/12,0))-1)</f>
        <v>0</v>
      </c>
      <c r="HE9" s="234">
        <f>'Project Summary'!$C$36*(1+'Project Summary'!$C$81)^((ROUNDUP('Cash Flow'!HE3/12,0))-1)</f>
        <v>0</v>
      </c>
      <c r="HF9" s="234">
        <f>'Project Summary'!$C$36*(1+'Project Summary'!$C$81)^((ROUNDUP('Cash Flow'!HF3/12,0))-1)</f>
        <v>0</v>
      </c>
      <c r="HG9" s="234">
        <f>'Project Summary'!$C$36*(1+'Project Summary'!$C$81)^((ROUNDUP('Cash Flow'!HG3/12,0))-1)</f>
        <v>0</v>
      </c>
      <c r="HH9" s="234">
        <f>'Project Summary'!$C$36*(1+'Project Summary'!$C$81)^((ROUNDUP('Cash Flow'!HH3/12,0))-1)</f>
        <v>0</v>
      </c>
      <c r="HI9" s="234">
        <f>'Project Summary'!$C$36*(1+'Project Summary'!$C$81)^((ROUNDUP('Cash Flow'!HI3/12,0))-1)</f>
        <v>0</v>
      </c>
      <c r="HJ9" s="234">
        <f>'Project Summary'!$C$36*(1+'Project Summary'!$C$81)^((ROUNDUP('Cash Flow'!HJ3/12,0))-1)</f>
        <v>0</v>
      </c>
      <c r="HK9" s="234">
        <f>'Project Summary'!$C$36*(1+'Project Summary'!$C$81)^((ROUNDUP('Cash Flow'!HK3/12,0))-1)</f>
        <v>0</v>
      </c>
      <c r="HL9" s="234">
        <f>'Project Summary'!$C$36*(1+'Project Summary'!$C$81)^((ROUNDUP('Cash Flow'!HL3/12,0))-1)</f>
        <v>0</v>
      </c>
      <c r="HM9" s="234">
        <f>'Project Summary'!$C$36*(1+'Project Summary'!$C$81)^((ROUNDUP('Cash Flow'!HM3/12,0))-1)</f>
        <v>0</v>
      </c>
      <c r="HN9" s="234">
        <f>'Project Summary'!$C$36*(1+'Project Summary'!$C$81)^((ROUNDUP('Cash Flow'!HN3/12,0))-1)</f>
        <v>0</v>
      </c>
      <c r="HO9" s="234">
        <f>'Project Summary'!$C$36*(1+'Project Summary'!$C$81)^((ROUNDUP('Cash Flow'!HO3/12,0))-1)</f>
        <v>0</v>
      </c>
      <c r="HP9" s="234">
        <f>'Project Summary'!$C$36*(1+'Project Summary'!$C$81)^((ROUNDUP('Cash Flow'!HP3/12,0))-1)</f>
        <v>0</v>
      </c>
      <c r="HQ9" s="234">
        <f>'Project Summary'!$C$36*(1+'Project Summary'!$C$81)^((ROUNDUP('Cash Flow'!HQ3/12,0))-1)</f>
        <v>0</v>
      </c>
      <c r="HR9" s="234">
        <f>'Project Summary'!$C$36*(1+'Project Summary'!$C$81)^((ROUNDUP('Cash Flow'!HR3/12,0))-1)</f>
        <v>0</v>
      </c>
      <c r="HS9" s="234">
        <f>'Project Summary'!$C$36*(1+'Project Summary'!$C$81)^((ROUNDUP('Cash Flow'!HS3/12,0))-1)</f>
        <v>0</v>
      </c>
      <c r="HT9" s="234">
        <f>'Project Summary'!$C$36*(1+'Project Summary'!$C$81)^((ROUNDUP('Cash Flow'!HT3/12,0))-1)</f>
        <v>0</v>
      </c>
      <c r="HU9" s="234">
        <f>'Project Summary'!$C$36*(1+'Project Summary'!$C$81)^((ROUNDUP('Cash Flow'!HU3/12,0))-1)</f>
        <v>0</v>
      </c>
      <c r="HV9" s="234">
        <f>'Project Summary'!$C$36*(1+'Project Summary'!$C$81)^((ROUNDUP('Cash Flow'!HV3/12,0))-1)</f>
        <v>0</v>
      </c>
      <c r="HW9" s="234">
        <f>'Project Summary'!$C$36*(1+'Project Summary'!$C$81)^((ROUNDUP('Cash Flow'!HW3/12,0))-1)</f>
        <v>0</v>
      </c>
      <c r="HX9" s="234">
        <f>'Project Summary'!$C$36*(1+'Project Summary'!$C$81)^((ROUNDUP('Cash Flow'!HX3/12,0))-1)</f>
        <v>0</v>
      </c>
      <c r="HY9" s="234">
        <f>'Project Summary'!$C$36*(1+'Project Summary'!$C$81)^((ROUNDUP('Cash Flow'!HY3/12,0))-1)</f>
        <v>0</v>
      </c>
      <c r="HZ9" s="234">
        <f>'Project Summary'!$C$36*(1+'Project Summary'!$C$81)^((ROUNDUP('Cash Flow'!HZ3/12,0))-1)</f>
        <v>0</v>
      </c>
      <c r="IA9" s="234">
        <f>'Project Summary'!$C$36*(1+'Project Summary'!$C$81)^((ROUNDUP('Cash Flow'!IA3/12,0))-1)</f>
        <v>0</v>
      </c>
      <c r="IB9" s="234">
        <f>'Project Summary'!$C$36*(1+'Project Summary'!$C$81)^((ROUNDUP('Cash Flow'!IB3/12,0))-1)</f>
        <v>0</v>
      </c>
      <c r="IC9" s="234">
        <f>'Project Summary'!$C$36*(1+'Project Summary'!$C$81)^((ROUNDUP('Cash Flow'!IC3/12,0))-1)</f>
        <v>0</v>
      </c>
      <c r="ID9" s="234">
        <f>'Project Summary'!$C$36*(1+'Project Summary'!$C$81)^((ROUNDUP('Cash Flow'!ID3/12,0))-1)</f>
        <v>0</v>
      </c>
      <c r="IE9" s="234">
        <f>'Project Summary'!$C$36*(1+'Project Summary'!$C$81)^((ROUNDUP('Cash Flow'!IE3/12,0))-1)</f>
        <v>0</v>
      </c>
      <c r="IF9" s="234">
        <f>'Project Summary'!$C$36*(1+'Project Summary'!$C$81)^((ROUNDUP('Cash Flow'!IF3/12,0))-1)</f>
        <v>0</v>
      </c>
      <c r="IG9" s="234">
        <f>'Project Summary'!$C$36*(1+'Project Summary'!$C$81)^((ROUNDUP('Cash Flow'!IG3/12,0))-1)</f>
        <v>0</v>
      </c>
      <c r="IH9" s="234">
        <f>'Project Summary'!$C$36*(1+'Project Summary'!$C$81)^((ROUNDUP('Cash Flow'!IH3/12,0))-1)</f>
        <v>0</v>
      </c>
      <c r="II9" s="234">
        <f>'Project Summary'!$C$36*(1+'Project Summary'!$C$81)^((ROUNDUP('Cash Flow'!II3/12,0))-1)</f>
        <v>0</v>
      </c>
      <c r="IJ9" s="234">
        <f>'Project Summary'!$C$36*(1+'Project Summary'!$C$81)^((ROUNDUP('Cash Flow'!IJ3/12,0))-1)</f>
        <v>0</v>
      </c>
      <c r="IK9" s="234">
        <f>'Project Summary'!$C$36*(1+'Project Summary'!$C$81)^((ROUNDUP('Cash Flow'!IK3/12,0))-1)</f>
        <v>0</v>
      </c>
      <c r="IL9" s="234">
        <f>'Project Summary'!$C$36*(1+'Project Summary'!$C$81)^((ROUNDUP('Cash Flow'!IL3/12,0))-1)</f>
        <v>0</v>
      </c>
      <c r="IM9" s="234">
        <f>'Project Summary'!$C$36*(1+'Project Summary'!$C$81)^((ROUNDUP('Cash Flow'!IM3/12,0))-1)</f>
        <v>0</v>
      </c>
      <c r="IN9" s="234">
        <f>'Project Summary'!$C$36*(1+'Project Summary'!$C$81)^((ROUNDUP('Cash Flow'!IN3/12,0))-1)</f>
        <v>0</v>
      </c>
      <c r="IO9" s="234">
        <f>'Project Summary'!$C$36*(1+'Project Summary'!$C$81)^((ROUNDUP('Cash Flow'!IO3/12,0))-1)</f>
        <v>0</v>
      </c>
      <c r="IP9" s="234">
        <f>'Project Summary'!$C$36*(1+'Project Summary'!$C$81)^((ROUNDUP('Cash Flow'!IP3/12,0))-1)</f>
        <v>0</v>
      </c>
      <c r="IQ9" s="234">
        <f>'Project Summary'!$C$36*(1+'Project Summary'!$C$81)^((ROUNDUP('Cash Flow'!IQ3/12,0))-1)</f>
        <v>0</v>
      </c>
      <c r="IR9" s="234">
        <f>'Project Summary'!$C$36*(1+'Project Summary'!$C$81)^((ROUNDUP('Cash Flow'!IR3/12,0))-1)</f>
        <v>0</v>
      </c>
      <c r="IS9" s="234">
        <f>'Project Summary'!$C$36*(1+'Project Summary'!$C$81)^((ROUNDUP('Cash Flow'!IS3/12,0))-1)</f>
        <v>0</v>
      </c>
      <c r="IT9" s="234">
        <f>'Project Summary'!$C$36*(1+'Project Summary'!$C$81)^((ROUNDUP('Cash Flow'!IT3/12,0))-1)</f>
        <v>0</v>
      </c>
      <c r="IU9" s="234">
        <f>'Project Summary'!$C$36*(1+'Project Summary'!$C$81)^((ROUNDUP('Cash Flow'!IU3/12,0))-1)</f>
        <v>0</v>
      </c>
      <c r="IV9" s="234">
        <f>'Project Summary'!$C$36*(1+'Project Summary'!$C$81)^((ROUNDUP('Cash Flow'!IV3/12,0))-1)</f>
        <v>0</v>
      </c>
      <c r="IW9" s="234">
        <f>'Project Summary'!$C$36*(1+'Project Summary'!$C$81)^((ROUNDUP('Cash Flow'!IW3/12,0))-1)</f>
        <v>0</v>
      </c>
      <c r="IX9" s="234">
        <f>'Project Summary'!$C$36*(1+'Project Summary'!$C$81)^((ROUNDUP('Cash Flow'!IX3/12,0))-1)</f>
        <v>0</v>
      </c>
      <c r="IY9" s="234">
        <f>'Project Summary'!$C$36*(1+'Project Summary'!$C$81)^((ROUNDUP('Cash Flow'!IY3/12,0))-1)</f>
        <v>0</v>
      </c>
      <c r="IZ9" s="234">
        <f>'Project Summary'!$C$36*(1+'Project Summary'!$C$81)^((ROUNDUP('Cash Flow'!IZ3/12,0))-1)</f>
        <v>0</v>
      </c>
      <c r="JA9" s="234">
        <f>'Project Summary'!$C$36*(1+'Project Summary'!$C$81)^((ROUNDUP('Cash Flow'!JA3/12,0))-1)</f>
        <v>0</v>
      </c>
      <c r="JB9" s="234">
        <f>'Project Summary'!$C$36*(1+'Project Summary'!$C$81)^((ROUNDUP('Cash Flow'!JB3/12,0))-1)</f>
        <v>0</v>
      </c>
      <c r="JC9" s="234">
        <f>'Project Summary'!$C$36*(1+'Project Summary'!$C$81)^((ROUNDUP('Cash Flow'!JC3/12,0))-1)</f>
        <v>0</v>
      </c>
      <c r="JD9" s="234">
        <f>'Project Summary'!$C$36*(1+'Project Summary'!$C$81)^((ROUNDUP('Cash Flow'!JD3/12,0))-1)</f>
        <v>0</v>
      </c>
      <c r="JE9" s="234">
        <f>'Project Summary'!$C$36*(1+'Project Summary'!$C$81)^((ROUNDUP('Cash Flow'!JE3/12,0))-1)</f>
        <v>0</v>
      </c>
      <c r="JF9" s="234">
        <f>'Project Summary'!$C$36*(1+'Project Summary'!$C$81)^((ROUNDUP('Cash Flow'!JF3/12,0))-1)</f>
        <v>0</v>
      </c>
      <c r="JG9" s="234">
        <f>'Project Summary'!$C$36*(1+'Project Summary'!$C$81)^((ROUNDUP('Cash Flow'!JG3/12,0))-1)</f>
        <v>0</v>
      </c>
      <c r="JH9" s="234">
        <f>'Project Summary'!$C$36*(1+'Project Summary'!$C$81)^((ROUNDUP('Cash Flow'!JH3/12,0))-1)</f>
        <v>0</v>
      </c>
      <c r="JI9" s="234">
        <f>'Project Summary'!$C$36*(1+'Project Summary'!$C$81)^((ROUNDUP('Cash Flow'!JI3/12,0))-1)</f>
        <v>0</v>
      </c>
      <c r="JJ9" s="234">
        <f>'Project Summary'!$C$36*(1+'Project Summary'!$C$81)^((ROUNDUP('Cash Flow'!JJ3/12,0))-1)</f>
        <v>0</v>
      </c>
      <c r="JK9" s="234">
        <f>'Project Summary'!$C$36*(1+'Project Summary'!$C$81)^((ROUNDUP('Cash Flow'!JK3/12,0))-1)</f>
        <v>0</v>
      </c>
      <c r="JL9" s="234">
        <f>'Project Summary'!$C$36*(1+'Project Summary'!$C$81)^((ROUNDUP('Cash Flow'!JL3/12,0))-1)</f>
        <v>0</v>
      </c>
      <c r="JM9" s="234">
        <f>'Project Summary'!$C$36*(1+'Project Summary'!$C$81)^((ROUNDUP('Cash Flow'!JM3/12,0))-1)</f>
        <v>0</v>
      </c>
      <c r="JN9" s="234">
        <f>'Project Summary'!$C$36*(1+'Project Summary'!$C$81)^((ROUNDUP('Cash Flow'!JN3/12,0))-1)</f>
        <v>0</v>
      </c>
      <c r="JO9" s="234">
        <f>'Project Summary'!$C$36*(1+'Project Summary'!$C$81)^((ROUNDUP('Cash Flow'!JO3/12,0))-1)</f>
        <v>0</v>
      </c>
      <c r="JP9" s="234">
        <f>'Project Summary'!$C$36*(1+'Project Summary'!$C$81)^((ROUNDUP('Cash Flow'!JP3/12,0))-1)</f>
        <v>0</v>
      </c>
      <c r="JQ9" s="234">
        <f>'Project Summary'!$C$36*(1+'Project Summary'!$C$81)^((ROUNDUP('Cash Flow'!JQ3/12,0))-1)</f>
        <v>0</v>
      </c>
      <c r="JR9" s="234">
        <f>'Project Summary'!$C$36*(1+'Project Summary'!$C$81)^((ROUNDUP('Cash Flow'!JR3/12,0))-1)</f>
        <v>0</v>
      </c>
      <c r="JS9" s="234">
        <f>'Project Summary'!$C$36*(1+'Project Summary'!$C$81)^((ROUNDUP('Cash Flow'!JS3/12,0))-1)</f>
        <v>0</v>
      </c>
      <c r="JT9" s="234">
        <f>'Project Summary'!$C$36*(1+'Project Summary'!$C$81)^((ROUNDUP('Cash Flow'!JT3/12,0))-1)</f>
        <v>0</v>
      </c>
      <c r="JU9" s="234">
        <f>'Project Summary'!$C$36*(1+'Project Summary'!$C$81)^((ROUNDUP('Cash Flow'!JU3/12,0))-1)</f>
        <v>0</v>
      </c>
      <c r="JV9" s="234">
        <f>'Project Summary'!$C$36*(1+'Project Summary'!$C$81)^((ROUNDUP('Cash Flow'!JV3/12,0))-1)</f>
        <v>0</v>
      </c>
      <c r="JW9" s="234">
        <f>'Project Summary'!$C$36*(1+'Project Summary'!$C$81)^((ROUNDUP('Cash Flow'!JW3/12,0))-1)</f>
        <v>0</v>
      </c>
      <c r="JX9" s="234">
        <f>'Project Summary'!$C$36*(1+'Project Summary'!$C$81)^((ROUNDUP('Cash Flow'!JX3/12,0))-1)</f>
        <v>0</v>
      </c>
      <c r="JY9" s="234">
        <f>'Project Summary'!$C$36*(1+'Project Summary'!$C$81)^((ROUNDUP('Cash Flow'!JY3/12,0))-1)</f>
        <v>0</v>
      </c>
      <c r="JZ9" s="234">
        <f>'Project Summary'!$C$36*(1+'Project Summary'!$C$81)^((ROUNDUP('Cash Flow'!JZ3/12,0))-1)</f>
        <v>0</v>
      </c>
      <c r="KA9" s="234">
        <f>'Project Summary'!$C$36*(1+'Project Summary'!$C$81)^((ROUNDUP('Cash Flow'!KA3/12,0))-1)</f>
        <v>0</v>
      </c>
      <c r="KB9" s="234">
        <f>'Project Summary'!$C$36*(1+'Project Summary'!$C$81)^((ROUNDUP('Cash Flow'!KB3/12,0))-1)</f>
        <v>0</v>
      </c>
      <c r="KC9" s="234">
        <f>'Project Summary'!$C$36*(1+'Project Summary'!$C$81)^((ROUNDUP('Cash Flow'!KC3/12,0))-1)</f>
        <v>0</v>
      </c>
      <c r="KD9" s="234">
        <f>'Project Summary'!$C$36*(1+'Project Summary'!$C$81)^((ROUNDUP('Cash Flow'!KD3/12,0))-1)</f>
        <v>0</v>
      </c>
      <c r="KE9" s="234">
        <f>'Project Summary'!$C$36*(1+'Project Summary'!$C$81)^((ROUNDUP('Cash Flow'!KE3/12,0))-1)</f>
        <v>0</v>
      </c>
      <c r="KF9" s="234">
        <f>'Project Summary'!$C$36*(1+'Project Summary'!$C$81)^((ROUNDUP('Cash Flow'!KF3/12,0))-1)</f>
        <v>0</v>
      </c>
      <c r="KG9" s="234">
        <f>'Project Summary'!$C$36*(1+'Project Summary'!$C$81)^((ROUNDUP('Cash Flow'!KG3/12,0))-1)</f>
        <v>0</v>
      </c>
      <c r="KH9" s="234">
        <f>'Project Summary'!$C$36*(1+'Project Summary'!$C$81)^((ROUNDUP('Cash Flow'!KH3/12,0))-1)</f>
        <v>0</v>
      </c>
      <c r="KI9" s="234">
        <f>'Project Summary'!$C$36*(1+'Project Summary'!$C$81)^((ROUNDUP('Cash Flow'!KI3/12,0))-1)</f>
        <v>0</v>
      </c>
      <c r="KJ9" s="234">
        <f>'Project Summary'!$C$36*(1+'Project Summary'!$C$81)^((ROUNDUP('Cash Flow'!KJ3/12,0))-1)</f>
        <v>0</v>
      </c>
      <c r="KK9" s="234">
        <f>'Project Summary'!$C$36*(1+'Project Summary'!$C$81)^((ROUNDUP('Cash Flow'!KK3/12,0))-1)</f>
        <v>0</v>
      </c>
      <c r="KL9" s="234">
        <f>'Project Summary'!$C$36*(1+'Project Summary'!$C$81)^((ROUNDUP('Cash Flow'!KL3/12,0))-1)</f>
        <v>0</v>
      </c>
      <c r="KM9" s="234">
        <f>'Project Summary'!$C$36*(1+'Project Summary'!$C$81)^((ROUNDUP('Cash Flow'!KM3/12,0))-1)</f>
        <v>0</v>
      </c>
      <c r="KN9" s="234">
        <f>'Project Summary'!$C$36*(1+'Project Summary'!$C$81)^((ROUNDUP('Cash Flow'!KN3/12,0))-1)</f>
        <v>0</v>
      </c>
      <c r="KO9" s="234">
        <f>'Project Summary'!$C$36*(1+'Project Summary'!$C$81)^((ROUNDUP('Cash Flow'!KO3/12,0))-1)</f>
        <v>0</v>
      </c>
      <c r="KP9" s="234">
        <f>'Project Summary'!$C$36*(1+'Project Summary'!$C$81)^((ROUNDUP('Cash Flow'!KP3/12,0))-1)</f>
        <v>0</v>
      </c>
      <c r="KQ9" s="234">
        <f>'Project Summary'!$C$36*(1+'Project Summary'!$C$81)^((ROUNDUP('Cash Flow'!KQ3/12,0))-1)</f>
        <v>0</v>
      </c>
      <c r="KR9" s="234">
        <f>'Project Summary'!$C$36*(1+'Project Summary'!$C$81)^((ROUNDUP('Cash Flow'!KR3/12,0))-1)</f>
        <v>0</v>
      </c>
      <c r="KS9" s="234">
        <f>'Project Summary'!$C$36*(1+'Project Summary'!$C$81)^((ROUNDUP('Cash Flow'!KS3/12,0))-1)</f>
        <v>0</v>
      </c>
      <c r="KT9" s="234">
        <f>'Project Summary'!$C$36*(1+'Project Summary'!$C$81)^((ROUNDUP('Cash Flow'!KT3/12,0))-1)</f>
        <v>0</v>
      </c>
      <c r="KU9" s="234">
        <f>'Project Summary'!$C$36*(1+'Project Summary'!$C$81)^((ROUNDUP('Cash Flow'!KU3/12,0))-1)</f>
        <v>0</v>
      </c>
      <c r="KV9" s="234">
        <f>'Project Summary'!$C$36*(1+'Project Summary'!$C$81)^((ROUNDUP('Cash Flow'!KV3/12,0))-1)</f>
        <v>0</v>
      </c>
      <c r="KW9" s="234">
        <f>'Project Summary'!$C$36*(1+'Project Summary'!$C$81)^((ROUNDUP('Cash Flow'!KW3/12,0))-1)</f>
        <v>0</v>
      </c>
      <c r="KX9" s="234">
        <f>'Project Summary'!$C$36*(1+'Project Summary'!$C$81)^((ROUNDUP('Cash Flow'!KX3/12,0))-1)</f>
        <v>0</v>
      </c>
      <c r="KY9" s="234">
        <f>'Project Summary'!$C$36*(1+'Project Summary'!$C$81)^((ROUNDUP('Cash Flow'!KY3/12,0))-1)</f>
        <v>0</v>
      </c>
      <c r="KZ9" s="234">
        <f>'Project Summary'!$C$36*(1+'Project Summary'!$C$81)^((ROUNDUP('Cash Flow'!KZ3/12,0))-1)</f>
        <v>0</v>
      </c>
      <c r="LA9" s="234">
        <f>'Project Summary'!$C$36*(1+'Project Summary'!$C$81)^((ROUNDUP('Cash Flow'!LA3/12,0))-1)</f>
        <v>0</v>
      </c>
      <c r="LB9" s="234">
        <f>'Project Summary'!$C$36*(1+'Project Summary'!$C$81)^((ROUNDUP('Cash Flow'!LB3/12,0))-1)</f>
        <v>0</v>
      </c>
      <c r="LC9" s="234">
        <f>'Project Summary'!$C$36*(1+'Project Summary'!$C$81)^((ROUNDUP('Cash Flow'!LC3/12,0))-1)</f>
        <v>0</v>
      </c>
      <c r="LD9" s="234">
        <f>'Project Summary'!$C$36*(1+'Project Summary'!$C$81)^((ROUNDUP('Cash Flow'!LD3/12,0))-1)</f>
        <v>0</v>
      </c>
      <c r="LE9" s="234">
        <f>'Project Summary'!$C$36*(1+'Project Summary'!$C$81)^((ROUNDUP('Cash Flow'!LE3/12,0))-1)</f>
        <v>0</v>
      </c>
      <c r="LF9" s="234">
        <f>'Project Summary'!$C$36*(1+'Project Summary'!$C$81)^((ROUNDUP('Cash Flow'!LF3/12,0))-1)</f>
        <v>0</v>
      </c>
      <c r="LG9" s="234">
        <f>'Project Summary'!$C$36*(1+'Project Summary'!$C$81)^((ROUNDUP('Cash Flow'!LG3/12,0))-1)</f>
        <v>0</v>
      </c>
      <c r="LH9" s="234">
        <f>'Project Summary'!$C$36*(1+'Project Summary'!$C$81)^((ROUNDUP('Cash Flow'!LH3/12,0))-1)</f>
        <v>0</v>
      </c>
      <c r="LI9" s="234">
        <f>'Project Summary'!$C$36*(1+'Project Summary'!$C$81)^((ROUNDUP('Cash Flow'!LI3/12,0))-1)</f>
        <v>0</v>
      </c>
      <c r="LJ9" s="234">
        <f>'Project Summary'!$C$36*(1+'Project Summary'!$C$81)^((ROUNDUP('Cash Flow'!LJ3/12,0))-1)</f>
        <v>0</v>
      </c>
      <c r="LK9" s="234">
        <f>'Project Summary'!$C$36*(1+'Project Summary'!$C$81)^((ROUNDUP('Cash Flow'!LK3/12,0))-1)</f>
        <v>0</v>
      </c>
      <c r="LL9" s="234">
        <f>'Project Summary'!$C$36*(1+'Project Summary'!$C$81)^((ROUNDUP('Cash Flow'!LL3/12,0))-1)</f>
        <v>0</v>
      </c>
      <c r="LM9" s="234">
        <f>'Project Summary'!$C$36*(1+'Project Summary'!$C$81)^((ROUNDUP('Cash Flow'!LM3/12,0))-1)</f>
        <v>0</v>
      </c>
      <c r="LN9" s="234">
        <f>'Project Summary'!$C$36*(1+'Project Summary'!$C$81)^((ROUNDUP('Cash Flow'!LN3/12,0))-1)</f>
        <v>0</v>
      </c>
      <c r="LO9" s="234">
        <f>'Project Summary'!$C$36*(1+'Project Summary'!$C$81)^((ROUNDUP('Cash Flow'!LO3/12,0))-1)</f>
        <v>0</v>
      </c>
      <c r="LP9" s="234">
        <f>'Project Summary'!$C$36*(1+'Project Summary'!$C$81)^((ROUNDUP('Cash Flow'!LP3/12,0))-1)</f>
        <v>0</v>
      </c>
      <c r="LQ9" s="234">
        <f>'Project Summary'!$C$36*(1+'Project Summary'!$C$81)^((ROUNDUP('Cash Flow'!LQ3/12,0))-1)</f>
        <v>0</v>
      </c>
      <c r="LR9" s="234">
        <f>'Project Summary'!$C$36*(1+'Project Summary'!$C$81)^((ROUNDUP('Cash Flow'!LR3/12,0))-1)</f>
        <v>0</v>
      </c>
      <c r="LS9" s="234">
        <f>'Project Summary'!$C$36*(1+'Project Summary'!$C$81)^((ROUNDUP('Cash Flow'!LS3/12,0))-1)</f>
        <v>0</v>
      </c>
      <c r="LT9" s="234">
        <f>'Project Summary'!$C$36*(1+'Project Summary'!$C$81)^((ROUNDUP('Cash Flow'!LT3/12,0))-1)</f>
        <v>0</v>
      </c>
      <c r="LU9" s="234">
        <f>'Project Summary'!$C$36*(1+'Project Summary'!$C$81)^((ROUNDUP('Cash Flow'!LU3/12,0))-1)</f>
        <v>0</v>
      </c>
      <c r="LV9" s="234">
        <f>'Project Summary'!$C$36*(1+'Project Summary'!$C$81)^((ROUNDUP('Cash Flow'!LV3/12,0))-1)</f>
        <v>0</v>
      </c>
      <c r="LW9" s="234">
        <f>'Project Summary'!$C$36*(1+'Project Summary'!$C$81)^((ROUNDUP('Cash Flow'!LW3/12,0))-1)</f>
        <v>0</v>
      </c>
      <c r="LX9" s="234">
        <f>'Project Summary'!$C$36*(1+'Project Summary'!$C$81)^((ROUNDUP('Cash Flow'!LX3/12,0))-1)</f>
        <v>0</v>
      </c>
      <c r="LY9" s="234">
        <f>'Project Summary'!$C$36*(1+'Project Summary'!$C$81)^((ROUNDUP('Cash Flow'!LY3/12,0))-1)</f>
        <v>0</v>
      </c>
      <c r="LZ9" s="234">
        <f>'Project Summary'!$C$36*(1+'Project Summary'!$C$81)^((ROUNDUP('Cash Flow'!LZ3/12,0))-1)</f>
        <v>0</v>
      </c>
      <c r="MA9" s="234">
        <f>'Project Summary'!$C$36*(1+'Project Summary'!$C$81)^((ROUNDUP('Cash Flow'!MA3/12,0))-1)</f>
        <v>0</v>
      </c>
      <c r="MB9" s="234">
        <f>'Project Summary'!$C$36*(1+'Project Summary'!$C$81)^((ROUNDUP('Cash Flow'!MB3/12,0))-1)</f>
        <v>0</v>
      </c>
      <c r="MC9" s="234">
        <f>'Project Summary'!$C$36*(1+'Project Summary'!$C$81)^((ROUNDUP('Cash Flow'!MC3/12,0))-1)</f>
        <v>0</v>
      </c>
      <c r="MD9" s="234">
        <f>'Project Summary'!$C$36*(1+'Project Summary'!$C$81)^((ROUNDUP('Cash Flow'!MD3/12,0))-1)</f>
        <v>0</v>
      </c>
      <c r="ME9" s="234">
        <f>'Project Summary'!$C$36*(1+'Project Summary'!$C$81)^((ROUNDUP('Cash Flow'!ME3/12,0))-1)</f>
        <v>0</v>
      </c>
      <c r="MF9" s="234">
        <f>'Project Summary'!$C$36*(1+'Project Summary'!$C$81)^((ROUNDUP('Cash Flow'!MF3/12,0))-1)</f>
        <v>0</v>
      </c>
      <c r="MG9" s="234">
        <f>'Project Summary'!$C$36*(1+'Project Summary'!$C$81)^((ROUNDUP('Cash Flow'!MG3/12,0))-1)</f>
        <v>0</v>
      </c>
      <c r="MH9" s="234">
        <f>'Project Summary'!$C$36*(1+'Project Summary'!$C$81)^((ROUNDUP('Cash Flow'!MH3/12,0))-1)</f>
        <v>0</v>
      </c>
      <c r="MI9" s="234">
        <f>'Project Summary'!$C$36*(1+'Project Summary'!$C$81)^((ROUNDUP('Cash Flow'!MI3/12,0))-1)</f>
        <v>0</v>
      </c>
      <c r="MJ9" s="234">
        <f>'Project Summary'!$C$36*(1+'Project Summary'!$C$81)^((ROUNDUP('Cash Flow'!MJ3/12,0))-1)</f>
        <v>0</v>
      </c>
      <c r="MK9" s="234">
        <f>'Project Summary'!$C$36*(1+'Project Summary'!$C$81)^((ROUNDUP('Cash Flow'!MK3/12,0))-1)</f>
        <v>0</v>
      </c>
      <c r="ML9" s="234">
        <f>'Project Summary'!$C$36*(1+'Project Summary'!$C$81)^((ROUNDUP('Cash Flow'!ML3/12,0))-1)</f>
        <v>0</v>
      </c>
      <c r="MM9" s="234">
        <f>'Project Summary'!$C$36*(1+'Project Summary'!$C$81)^((ROUNDUP('Cash Flow'!MM3/12,0))-1)</f>
        <v>0</v>
      </c>
      <c r="MN9" s="234">
        <f>'Project Summary'!$C$36*(1+'Project Summary'!$C$81)^((ROUNDUP('Cash Flow'!MN3/12,0))-1)</f>
        <v>0</v>
      </c>
      <c r="MO9" s="234">
        <f>'Project Summary'!$C$36*(1+'Project Summary'!$C$81)^((ROUNDUP('Cash Flow'!MO3/12,0))-1)</f>
        <v>0</v>
      </c>
      <c r="MP9" s="234">
        <f>'Project Summary'!$C$36*(1+'Project Summary'!$C$81)^((ROUNDUP('Cash Flow'!MP3/12,0))-1)</f>
        <v>0</v>
      </c>
      <c r="MQ9" s="234">
        <f>'Project Summary'!$C$36*(1+'Project Summary'!$C$81)^((ROUNDUP('Cash Flow'!MQ3/12,0))-1)</f>
        <v>0</v>
      </c>
      <c r="MR9" s="234">
        <f>'Project Summary'!$C$36*(1+'Project Summary'!$C$81)^((ROUNDUP('Cash Flow'!MR3/12,0))-1)</f>
        <v>0</v>
      </c>
      <c r="MS9" s="234">
        <f>'Project Summary'!$C$36*(1+'Project Summary'!$C$81)^((ROUNDUP('Cash Flow'!MS3/12,0))-1)</f>
        <v>0</v>
      </c>
      <c r="MT9" s="234">
        <f>'Project Summary'!$C$36*(1+'Project Summary'!$C$81)^((ROUNDUP('Cash Flow'!MT3/12,0))-1)</f>
        <v>0</v>
      </c>
      <c r="MU9" s="234">
        <f>'Project Summary'!$C$36*(1+'Project Summary'!$C$81)^((ROUNDUP('Cash Flow'!MU3/12,0))-1)</f>
        <v>0</v>
      </c>
      <c r="MV9" s="234">
        <f>'Project Summary'!$C$36*(1+'Project Summary'!$C$81)^((ROUNDUP('Cash Flow'!MV3/12,0))-1)</f>
        <v>0</v>
      </c>
      <c r="MW9" s="234">
        <f>'Project Summary'!$C$36*(1+'Project Summary'!$C$81)^((ROUNDUP('Cash Flow'!MW3/12,0))-1)</f>
        <v>0</v>
      </c>
      <c r="MX9" s="234">
        <f>'Project Summary'!$C$36*(1+'Project Summary'!$C$81)^((ROUNDUP('Cash Flow'!MX3/12,0))-1)</f>
        <v>0</v>
      </c>
    </row>
    <row r="10" spans="1:362" x14ac:dyDescent="0.25">
      <c r="A10" s="111" t="s">
        <v>182</v>
      </c>
      <c r="B10" s="33"/>
      <c r="C10" s="234">
        <f>'Project Summary'!$C$37*(1+'Project Summary'!$C$81)^((ROUNDUP('Cash Flow'!C3/12,0))-1)</f>
        <v>0</v>
      </c>
      <c r="D10" s="234">
        <f>'Project Summary'!$C$37*(1+'Project Summary'!$C$81)^((ROUNDUP('Cash Flow'!D3/12,0))-1)</f>
        <v>0</v>
      </c>
      <c r="E10" s="234">
        <f>'Project Summary'!$C$37*(1+'Project Summary'!$C$81)^((ROUNDUP('Cash Flow'!E3/12,0))-1)</f>
        <v>0</v>
      </c>
      <c r="F10" s="234">
        <f>'Project Summary'!$C$37*(1+'Project Summary'!$C$81)^((ROUNDUP('Cash Flow'!F3/12,0))-1)</f>
        <v>0</v>
      </c>
      <c r="G10" s="234">
        <f>'Project Summary'!$C$37*(1+'Project Summary'!$C$81)^((ROUNDUP('Cash Flow'!G3/12,0))-1)</f>
        <v>0</v>
      </c>
      <c r="H10" s="234">
        <f>'Project Summary'!$C$37*(1+'Project Summary'!$C$81)^((ROUNDUP('Cash Flow'!H3/12,0))-1)</f>
        <v>0</v>
      </c>
      <c r="I10" s="234">
        <f>'Project Summary'!$C$37*(1+'Project Summary'!$C$81)^((ROUNDUP('Cash Flow'!I3/12,0))-1)</f>
        <v>0</v>
      </c>
      <c r="J10" s="234">
        <f>'Project Summary'!$C$37*(1+'Project Summary'!$C$81)^((ROUNDUP('Cash Flow'!J3/12,0))-1)</f>
        <v>0</v>
      </c>
      <c r="K10" s="234">
        <f>'Project Summary'!$C$37*(1+'Project Summary'!$C$81)^((ROUNDUP('Cash Flow'!K3/12,0))-1)</f>
        <v>0</v>
      </c>
      <c r="L10" s="234">
        <f>'Project Summary'!$C$37*(1+'Project Summary'!$C$81)^((ROUNDUP('Cash Flow'!L3/12,0))-1)</f>
        <v>0</v>
      </c>
      <c r="M10" s="234">
        <f>'Project Summary'!$C$37*(1+'Project Summary'!$C$81)^((ROUNDUP('Cash Flow'!M3/12,0))-1)</f>
        <v>0</v>
      </c>
      <c r="N10" s="234">
        <f>'Project Summary'!$C$37*(1+'Project Summary'!$C$81)^((ROUNDUP('Cash Flow'!N3/12,0))-1)</f>
        <v>0</v>
      </c>
      <c r="O10" s="234">
        <f>'Project Summary'!$C$37*(1+'Project Summary'!$C$81)^((ROUNDUP('Cash Flow'!O3/12,0))-1)</f>
        <v>0</v>
      </c>
      <c r="P10" s="234">
        <f>'Project Summary'!$C$37*(1+'Project Summary'!$C$81)^((ROUNDUP('Cash Flow'!P3/12,0))-1)</f>
        <v>0</v>
      </c>
      <c r="Q10" s="234">
        <f>'Project Summary'!$C$37*(1+'Project Summary'!$C$81)^((ROUNDUP('Cash Flow'!Q3/12,0))-1)</f>
        <v>0</v>
      </c>
      <c r="R10" s="234">
        <f>'Project Summary'!$C$37*(1+'Project Summary'!$C$81)^((ROUNDUP('Cash Flow'!R3/12,0))-1)</f>
        <v>0</v>
      </c>
      <c r="S10" s="234">
        <f>'Project Summary'!$C$37*(1+'Project Summary'!$C$81)^((ROUNDUP('Cash Flow'!S3/12,0))-1)</f>
        <v>0</v>
      </c>
      <c r="T10" s="234">
        <f>'Project Summary'!$C$37*(1+'Project Summary'!$C$81)^((ROUNDUP('Cash Flow'!T3/12,0))-1)</f>
        <v>0</v>
      </c>
      <c r="U10" s="234">
        <f>'Project Summary'!$C$37*(1+'Project Summary'!$C$81)^((ROUNDUP('Cash Flow'!U3/12,0))-1)</f>
        <v>0</v>
      </c>
      <c r="V10" s="234">
        <f>'Project Summary'!$C$37*(1+'Project Summary'!$C$81)^((ROUNDUP('Cash Flow'!V3/12,0))-1)</f>
        <v>0</v>
      </c>
      <c r="W10" s="234">
        <f>'Project Summary'!$C$37*(1+'Project Summary'!$C$81)^((ROUNDUP('Cash Flow'!W3/12,0))-1)</f>
        <v>0</v>
      </c>
      <c r="X10" s="234">
        <f>'Project Summary'!$C$37*(1+'Project Summary'!$C$81)^((ROUNDUP('Cash Flow'!X3/12,0))-1)</f>
        <v>0</v>
      </c>
      <c r="Y10" s="234">
        <f>'Project Summary'!$C$37*(1+'Project Summary'!$C$81)^((ROUNDUP('Cash Flow'!Y3/12,0))-1)</f>
        <v>0</v>
      </c>
      <c r="Z10" s="234">
        <f>'Project Summary'!$C$37*(1+'Project Summary'!$C$81)^((ROUNDUP('Cash Flow'!Z3/12,0))-1)</f>
        <v>0</v>
      </c>
      <c r="AA10" s="234">
        <f>'Project Summary'!$C$37*(1+'Project Summary'!$C$81)^((ROUNDUP('Cash Flow'!AA3/12,0))-1)</f>
        <v>0</v>
      </c>
      <c r="AB10" s="234">
        <f>'Project Summary'!$C$37*(1+'Project Summary'!$C$81)^((ROUNDUP('Cash Flow'!AB3/12,0))-1)</f>
        <v>0</v>
      </c>
      <c r="AC10" s="234">
        <f>'Project Summary'!$C$37*(1+'Project Summary'!$C$81)^((ROUNDUP('Cash Flow'!AC3/12,0))-1)</f>
        <v>0</v>
      </c>
      <c r="AD10" s="234">
        <f>'Project Summary'!$C$37*(1+'Project Summary'!$C$81)^((ROUNDUP('Cash Flow'!AD3/12,0))-1)</f>
        <v>0</v>
      </c>
      <c r="AE10" s="234">
        <f>'Project Summary'!$C$37*(1+'Project Summary'!$C$81)^((ROUNDUP('Cash Flow'!AE3/12,0))-1)</f>
        <v>0</v>
      </c>
      <c r="AF10" s="234">
        <f>'Project Summary'!$C$37*(1+'Project Summary'!$C$81)^((ROUNDUP('Cash Flow'!AF3/12,0))-1)</f>
        <v>0</v>
      </c>
      <c r="AG10" s="234">
        <f>'Project Summary'!$C$37*(1+'Project Summary'!$C$81)^((ROUNDUP('Cash Flow'!AG3/12,0))-1)</f>
        <v>0</v>
      </c>
      <c r="AH10" s="234">
        <f>'Project Summary'!$C$37*(1+'Project Summary'!$C$81)^((ROUNDUP('Cash Flow'!AH3/12,0))-1)</f>
        <v>0</v>
      </c>
      <c r="AI10" s="234">
        <f>'Project Summary'!$C$37*(1+'Project Summary'!$C$81)^((ROUNDUP('Cash Flow'!AI3/12,0))-1)</f>
        <v>0</v>
      </c>
      <c r="AJ10" s="234">
        <f>'Project Summary'!$C$37*(1+'Project Summary'!$C$81)^((ROUNDUP('Cash Flow'!AJ3/12,0))-1)</f>
        <v>0</v>
      </c>
      <c r="AK10" s="234">
        <f>'Project Summary'!$C$37*(1+'Project Summary'!$C$81)^((ROUNDUP('Cash Flow'!AK3/12,0))-1)</f>
        <v>0</v>
      </c>
      <c r="AL10" s="234">
        <f>'Project Summary'!$C$37*(1+'Project Summary'!$C$81)^((ROUNDUP('Cash Flow'!AL3/12,0))-1)</f>
        <v>0</v>
      </c>
      <c r="AM10" s="234">
        <f>'Project Summary'!$C$37*(1+'Project Summary'!$C$81)^((ROUNDUP('Cash Flow'!AM3/12,0))-1)</f>
        <v>0</v>
      </c>
      <c r="AN10" s="234">
        <f>'Project Summary'!$C$37*(1+'Project Summary'!$C$81)^((ROUNDUP('Cash Flow'!AN3/12,0))-1)</f>
        <v>0</v>
      </c>
      <c r="AO10" s="234">
        <f>'Project Summary'!$C$37*(1+'Project Summary'!$C$81)^((ROUNDUP('Cash Flow'!AO3/12,0))-1)</f>
        <v>0</v>
      </c>
      <c r="AP10" s="234">
        <f>'Project Summary'!$C$37*(1+'Project Summary'!$C$81)^((ROUNDUP('Cash Flow'!AP3/12,0))-1)</f>
        <v>0</v>
      </c>
      <c r="AQ10" s="234">
        <f>'Project Summary'!$C$37*(1+'Project Summary'!$C$81)^((ROUNDUP('Cash Flow'!AQ3/12,0))-1)</f>
        <v>0</v>
      </c>
      <c r="AR10" s="234">
        <f>'Project Summary'!$C$37*(1+'Project Summary'!$C$81)^((ROUNDUP('Cash Flow'!AR3/12,0))-1)</f>
        <v>0</v>
      </c>
      <c r="AS10" s="234">
        <f>'Project Summary'!$C$37*(1+'Project Summary'!$C$81)^((ROUNDUP('Cash Flow'!AS3/12,0))-1)</f>
        <v>0</v>
      </c>
      <c r="AT10" s="234">
        <f>'Project Summary'!$C$37*(1+'Project Summary'!$C$81)^((ROUNDUP('Cash Flow'!AT3/12,0))-1)</f>
        <v>0</v>
      </c>
      <c r="AU10" s="234">
        <f>'Project Summary'!$C$37*(1+'Project Summary'!$C$81)^((ROUNDUP('Cash Flow'!AU3/12,0))-1)</f>
        <v>0</v>
      </c>
      <c r="AV10" s="234">
        <f>'Project Summary'!$C$37*(1+'Project Summary'!$C$81)^((ROUNDUP('Cash Flow'!AV3/12,0))-1)</f>
        <v>0</v>
      </c>
      <c r="AW10" s="234">
        <f>'Project Summary'!$C$37*(1+'Project Summary'!$C$81)^((ROUNDUP('Cash Flow'!AW3/12,0))-1)</f>
        <v>0</v>
      </c>
      <c r="AX10" s="234">
        <f>'Project Summary'!$C$37*(1+'Project Summary'!$C$81)^((ROUNDUP('Cash Flow'!AX3/12,0))-1)</f>
        <v>0</v>
      </c>
      <c r="AY10" s="234">
        <f>'Project Summary'!$C$37*(1+'Project Summary'!$C$81)^((ROUNDUP('Cash Flow'!AY3/12,0))-1)</f>
        <v>0</v>
      </c>
      <c r="AZ10" s="234">
        <f>'Project Summary'!$C$37*(1+'Project Summary'!$C$81)^((ROUNDUP('Cash Flow'!AZ3/12,0))-1)</f>
        <v>0</v>
      </c>
      <c r="BA10" s="234">
        <f>'Project Summary'!$C$37*(1+'Project Summary'!$C$81)^((ROUNDUP('Cash Flow'!BA3/12,0))-1)</f>
        <v>0</v>
      </c>
      <c r="BB10" s="234">
        <f>'Project Summary'!$C$37*(1+'Project Summary'!$C$81)^((ROUNDUP('Cash Flow'!BB3/12,0))-1)</f>
        <v>0</v>
      </c>
      <c r="BC10" s="234">
        <f>'Project Summary'!$C$37*(1+'Project Summary'!$C$81)^((ROUNDUP('Cash Flow'!BC3/12,0))-1)</f>
        <v>0</v>
      </c>
      <c r="BD10" s="234">
        <f>'Project Summary'!$C$37*(1+'Project Summary'!$C$81)^((ROUNDUP('Cash Flow'!BD3/12,0))-1)</f>
        <v>0</v>
      </c>
      <c r="BE10" s="234">
        <f>'Project Summary'!$C$37*(1+'Project Summary'!$C$81)^((ROUNDUP('Cash Flow'!BE3/12,0))-1)</f>
        <v>0</v>
      </c>
      <c r="BF10" s="234">
        <f>'Project Summary'!$C$37*(1+'Project Summary'!$C$81)^((ROUNDUP('Cash Flow'!BF3/12,0))-1)</f>
        <v>0</v>
      </c>
      <c r="BG10" s="234">
        <f>'Project Summary'!$C$37*(1+'Project Summary'!$C$81)^((ROUNDUP('Cash Flow'!BG3/12,0))-1)</f>
        <v>0</v>
      </c>
      <c r="BH10" s="234">
        <f>'Project Summary'!$C$37*(1+'Project Summary'!$C$81)^((ROUNDUP('Cash Flow'!BH3/12,0))-1)</f>
        <v>0</v>
      </c>
      <c r="BI10" s="234">
        <f>'Project Summary'!$C$37*(1+'Project Summary'!$C$81)^((ROUNDUP('Cash Flow'!BI3/12,0))-1)</f>
        <v>0</v>
      </c>
      <c r="BJ10" s="234">
        <f>'Project Summary'!$C$37*(1+'Project Summary'!$C$81)^((ROUNDUP('Cash Flow'!BJ3/12,0))-1)</f>
        <v>0</v>
      </c>
      <c r="BK10" s="234">
        <f>'Project Summary'!$C$37*(1+'Project Summary'!$C$81)^((ROUNDUP('Cash Flow'!BK3/12,0))-1)</f>
        <v>0</v>
      </c>
      <c r="BL10" s="234">
        <f>'Project Summary'!$C$37*(1+'Project Summary'!$C$81)^((ROUNDUP('Cash Flow'!BL3/12,0))-1)</f>
        <v>0</v>
      </c>
      <c r="BM10" s="234">
        <f>'Project Summary'!$C$37*(1+'Project Summary'!$C$81)^((ROUNDUP('Cash Flow'!BM3/12,0))-1)</f>
        <v>0</v>
      </c>
      <c r="BN10" s="234">
        <f>'Project Summary'!$C$37*(1+'Project Summary'!$C$81)^((ROUNDUP('Cash Flow'!BN3/12,0))-1)</f>
        <v>0</v>
      </c>
      <c r="BO10" s="234">
        <f>'Project Summary'!$C$37*(1+'Project Summary'!$C$81)^((ROUNDUP('Cash Flow'!BO3/12,0))-1)</f>
        <v>0</v>
      </c>
      <c r="BP10" s="234">
        <f>'Project Summary'!$C$37*(1+'Project Summary'!$C$81)^((ROUNDUP('Cash Flow'!BP3/12,0))-1)</f>
        <v>0</v>
      </c>
      <c r="BQ10" s="234">
        <f>'Project Summary'!$C$37*(1+'Project Summary'!$C$81)^((ROUNDUP('Cash Flow'!BQ3/12,0))-1)</f>
        <v>0</v>
      </c>
      <c r="BR10" s="234">
        <f>'Project Summary'!$C$37*(1+'Project Summary'!$C$81)^((ROUNDUP('Cash Flow'!BR3/12,0))-1)</f>
        <v>0</v>
      </c>
      <c r="BS10" s="234">
        <f>'Project Summary'!$C$37*(1+'Project Summary'!$C$81)^((ROUNDUP('Cash Flow'!BS3/12,0))-1)</f>
        <v>0</v>
      </c>
      <c r="BT10" s="234">
        <f>'Project Summary'!$C$37*(1+'Project Summary'!$C$81)^((ROUNDUP('Cash Flow'!BT3/12,0))-1)</f>
        <v>0</v>
      </c>
      <c r="BU10" s="234">
        <f>'Project Summary'!$C$37*(1+'Project Summary'!$C$81)^((ROUNDUP('Cash Flow'!BU3/12,0))-1)</f>
        <v>0</v>
      </c>
      <c r="BV10" s="234">
        <f>'Project Summary'!$C$37*(1+'Project Summary'!$C$81)^((ROUNDUP('Cash Flow'!BV3/12,0))-1)</f>
        <v>0</v>
      </c>
      <c r="BW10" s="234">
        <f>'Project Summary'!$C$37*(1+'Project Summary'!$C$81)^((ROUNDUP('Cash Flow'!BW3/12,0))-1)</f>
        <v>0</v>
      </c>
      <c r="BX10" s="234">
        <f>'Project Summary'!$C$37*(1+'Project Summary'!$C$81)^((ROUNDUP('Cash Flow'!BX3/12,0))-1)</f>
        <v>0</v>
      </c>
      <c r="BY10" s="234">
        <f>'Project Summary'!$C$37*(1+'Project Summary'!$C$81)^((ROUNDUP('Cash Flow'!BY3/12,0))-1)</f>
        <v>0</v>
      </c>
      <c r="BZ10" s="234">
        <f>'Project Summary'!$C$37*(1+'Project Summary'!$C$81)^((ROUNDUP('Cash Flow'!BZ3/12,0))-1)</f>
        <v>0</v>
      </c>
      <c r="CA10" s="234">
        <f>'Project Summary'!$C$37*(1+'Project Summary'!$C$81)^((ROUNDUP('Cash Flow'!CA3/12,0))-1)</f>
        <v>0</v>
      </c>
      <c r="CB10" s="234">
        <f>'Project Summary'!$C$37*(1+'Project Summary'!$C$81)^((ROUNDUP('Cash Flow'!CB3/12,0))-1)</f>
        <v>0</v>
      </c>
      <c r="CC10" s="234">
        <f>'Project Summary'!$C$37*(1+'Project Summary'!$C$81)^((ROUNDUP('Cash Flow'!CC3/12,0))-1)</f>
        <v>0</v>
      </c>
      <c r="CD10" s="234">
        <f>'Project Summary'!$C$37*(1+'Project Summary'!$C$81)^((ROUNDUP('Cash Flow'!CD3/12,0))-1)</f>
        <v>0</v>
      </c>
      <c r="CE10" s="234">
        <f>'Project Summary'!$C$37*(1+'Project Summary'!$C$81)^((ROUNDUP('Cash Flow'!CE3/12,0))-1)</f>
        <v>0</v>
      </c>
      <c r="CF10" s="234">
        <f>'Project Summary'!$C$37*(1+'Project Summary'!$C$81)^((ROUNDUP('Cash Flow'!CF3/12,0))-1)</f>
        <v>0</v>
      </c>
      <c r="CG10" s="234">
        <f>'Project Summary'!$C$37*(1+'Project Summary'!$C$81)^((ROUNDUP('Cash Flow'!CG3/12,0))-1)</f>
        <v>0</v>
      </c>
      <c r="CH10" s="234">
        <f>'Project Summary'!$C$37*(1+'Project Summary'!$C$81)^((ROUNDUP('Cash Flow'!CH3/12,0))-1)</f>
        <v>0</v>
      </c>
      <c r="CI10" s="234">
        <f>'Project Summary'!$C$37*(1+'Project Summary'!$C$81)^((ROUNDUP('Cash Flow'!CI3/12,0))-1)</f>
        <v>0</v>
      </c>
      <c r="CJ10" s="234">
        <f>'Project Summary'!$C$37*(1+'Project Summary'!$C$81)^((ROUNDUP('Cash Flow'!CJ3/12,0))-1)</f>
        <v>0</v>
      </c>
      <c r="CK10" s="234">
        <f>'Project Summary'!$C$37*(1+'Project Summary'!$C$81)^((ROUNDUP('Cash Flow'!CK3/12,0))-1)</f>
        <v>0</v>
      </c>
      <c r="CL10" s="234">
        <f>'Project Summary'!$C$37*(1+'Project Summary'!$C$81)^((ROUNDUP('Cash Flow'!CL3/12,0))-1)</f>
        <v>0</v>
      </c>
      <c r="CM10" s="234">
        <f>'Project Summary'!$C$37*(1+'Project Summary'!$C$81)^((ROUNDUP('Cash Flow'!CM3/12,0))-1)</f>
        <v>0</v>
      </c>
      <c r="CN10" s="234">
        <f>'Project Summary'!$C$37*(1+'Project Summary'!$C$81)^((ROUNDUP('Cash Flow'!CN3/12,0))-1)</f>
        <v>0</v>
      </c>
      <c r="CO10" s="234">
        <f>'Project Summary'!$C$37*(1+'Project Summary'!$C$81)^((ROUNDUP('Cash Flow'!CO3/12,0))-1)</f>
        <v>0</v>
      </c>
      <c r="CP10" s="234">
        <f>'Project Summary'!$C$37*(1+'Project Summary'!$C$81)^((ROUNDUP('Cash Flow'!CP3/12,0))-1)</f>
        <v>0</v>
      </c>
      <c r="CQ10" s="234">
        <f>'Project Summary'!$C$37*(1+'Project Summary'!$C$81)^((ROUNDUP('Cash Flow'!CQ3/12,0))-1)</f>
        <v>0</v>
      </c>
      <c r="CR10" s="234">
        <f>'Project Summary'!$C$37*(1+'Project Summary'!$C$81)^((ROUNDUP('Cash Flow'!CR3/12,0))-1)</f>
        <v>0</v>
      </c>
      <c r="CS10" s="234">
        <f>'Project Summary'!$C$37*(1+'Project Summary'!$C$81)^((ROUNDUP('Cash Flow'!CS3/12,0))-1)</f>
        <v>0</v>
      </c>
      <c r="CT10" s="234">
        <f>'Project Summary'!$C$37*(1+'Project Summary'!$C$81)^((ROUNDUP('Cash Flow'!CT3/12,0))-1)</f>
        <v>0</v>
      </c>
      <c r="CU10" s="234">
        <f>'Project Summary'!$C$37*(1+'Project Summary'!$C$81)^((ROUNDUP('Cash Flow'!CU3/12,0))-1)</f>
        <v>0</v>
      </c>
      <c r="CV10" s="234">
        <f>'Project Summary'!$C$37*(1+'Project Summary'!$C$81)^((ROUNDUP('Cash Flow'!CV3/12,0))-1)</f>
        <v>0</v>
      </c>
      <c r="CW10" s="234">
        <f>'Project Summary'!$C$37*(1+'Project Summary'!$C$81)^((ROUNDUP('Cash Flow'!CW3/12,0))-1)</f>
        <v>0</v>
      </c>
      <c r="CX10" s="234">
        <f>'Project Summary'!$C$37*(1+'Project Summary'!$C$81)^((ROUNDUP('Cash Flow'!CX3/12,0))-1)</f>
        <v>0</v>
      </c>
      <c r="CY10" s="234">
        <f>'Project Summary'!$C$37*(1+'Project Summary'!$C$81)^((ROUNDUP('Cash Flow'!CY3/12,0))-1)</f>
        <v>0</v>
      </c>
      <c r="CZ10" s="234">
        <f>'Project Summary'!$C$37*(1+'Project Summary'!$C$81)^((ROUNDUP('Cash Flow'!CZ3/12,0))-1)</f>
        <v>0</v>
      </c>
      <c r="DA10" s="234">
        <f>'Project Summary'!$C$37*(1+'Project Summary'!$C$81)^((ROUNDUP('Cash Flow'!DA3/12,0))-1)</f>
        <v>0</v>
      </c>
      <c r="DB10" s="234">
        <f>'Project Summary'!$C$37*(1+'Project Summary'!$C$81)^((ROUNDUP('Cash Flow'!DB3/12,0))-1)</f>
        <v>0</v>
      </c>
      <c r="DC10" s="234">
        <f>'Project Summary'!$C$37*(1+'Project Summary'!$C$81)^((ROUNDUP('Cash Flow'!DC3/12,0))-1)</f>
        <v>0</v>
      </c>
      <c r="DD10" s="234">
        <f>'Project Summary'!$C$37*(1+'Project Summary'!$C$81)^((ROUNDUP('Cash Flow'!DD3/12,0))-1)</f>
        <v>0</v>
      </c>
      <c r="DE10" s="234">
        <f>'Project Summary'!$C$37*(1+'Project Summary'!$C$81)^((ROUNDUP('Cash Flow'!DE3/12,0))-1)</f>
        <v>0</v>
      </c>
      <c r="DF10" s="234">
        <f>'Project Summary'!$C$37*(1+'Project Summary'!$C$81)^((ROUNDUP('Cash Flow'!DF3/12,0))-1)</f>
        <v>0</v>
      </c>
      <c r="DG10" s="234">
        <f>'Project Summary'!$C$37*(1+'Project Summary'!$C$81)^((ROUNDUP('Cash Flow'!DG3/12,0))-1)</f>
        <v>0</v>
      </c>
      <c r="DH10" s="234">
        <f>'Project Summary'!$C$37*(1+'Project Summary'!$C$81)^((ROUNDUP('Cash Flow'!DH3/12,0))-1)</f>
        <v>0</v>
      </c>
      <c r="DI10" s="234">
        <f>'Project Summary'!$C$37*(1+'Project Summary'!$C$81)^((ROUNDUP('Cash Flow'!DI3/12,0))-1)</f>
        <v>0</v>
      </c>
      <c r="DJ10" s="234">
        <f>'Project Summary'!$C$37*(1+'Project Summary'!$C$81)^((ROUNDUP('Cash Flow'!DJ3/12,0))-1)</f>
        <v>0</v>
      </c>
      <c r="DK10" s="234">
        <f>'Project Summary'!$C$37*(1+'Project Summary'!$C$81)^((ROUNDUP('Cash Flow'!DK3/12,0))-1)</f>
        <v>0</v>
      </c>
      <c r="DL10" s="234">
        <f>'Project Summary'!$C$37*(1+'Project Summary'!$C$81)^((ROUNDUP('Cash Flow'!DL3/12,0))-1)</f>
        <v>0</v>
      </c>
      <c r="DM10" s="234">
        <f>'Project Summary'!$C$37*(1+'Project Summary'!$C$81)^((ROUNDUP('Cash Flow'!DM3/12,0))-1)</f>
        <v>0</v>
      </c>
      <c r="DN10" s="234">
        <f>'Project Summary'!$C$37*(1+'Project Summary'!$C$81)^((ROUNDUP('Cash Flow'!DN3/12,0))-1)</f>
        <v>0</v>
      </c>
      <c r="DO10" s="234">
        <f>'Project Summary'!$C$37*(1+'Project Summary'!$C$81)^((ROUNDUP('Cash Flow'!DO3/12,0))-1)</f>
        <v>0</v>
      </c>
      <c r="DP10" s="234">
        <f>'Project Summary'!$C$37*(1+'Project Summary'!$C$81)^((ROUNDUP('Cash Flow'!DP3/12,0))-1)</f>
        <v>0</v>
      </c>
      <c r="DQ10" s="234">
        <f>'Project Summary'!$C$37*(1+'Project Summary'!$C$81)^((ROUNDUP('Cash Flow'!DQ3/12,0))-1)</f>
        <v>0</v>
      </c>
      <c r="DR10" s="234">
        <f>'Project Summary'!$C$37*(1+'Project Summary'!$C$81)^((ROUNDUP('Cash Flow'!DR3/12,0))-1)</f>
        <v>0</v>
      </c>
      <c r="DS10" s="234">
        <f>'Project Summary'!$C$37*(1+'Project Summary'!$C$81)^((ROUNDUP('Cash Flow'!DS3/12,0))-1)</f>
        <v>0</v>
      </c>
      <c r="DT10" s="234">
        <f>'Project Summary'!$C$37*(1+'Project Summary'!$C$81)^((ROUNDUP('Cash Flow'!DT3/12,0))-1)</f>
        <v>0</v>
      </c>
      <c r="DU10" s="234">
        <f>'Project Summary'!$C$37*(1+'Project Summary'!$C$81)^((ROUNDUP('Cash Flow'!DU3/12,0))-1)</f>
        <v>0</v>
      </c>
      <c r="DV10" s="234">
        <f>'Project Summary'!$C$37*(1+'Project Summary'!$C$81)^((ROUNDUP('Cash Flow'!DV3/12,0))-1)</f>
        <v>0</v>
      </c>
      <c r="DW10" s="234">
        <f>'Project Summary'!$C$37*(1+'Project Summary'!$C$81)^((ROUNDUP('Cash Flow'!DW3/12,0))-1)</f>
        <v>0</v>
      </c>
      <c r="DX10" s="234">
        <f>'Project Summary'!$C$37*(1+'Project Summary'!$C$81)^((ROUNDUP('Cash Flow'!DX3/12,0))-1)</f>
        <v>0</v>
      </c>
      <c r="DY10" s="234">
        <f>'Project Summary'!$C$37*(1+'Project Summary'!$C$81)^((ROUNDUP('Cash Flow'!DY3/12,0))-1)</f>
        <v>0</v>
      </c>
      <c r="DZ10" s="234">
        <f>'Project Summary'!$C$37*(1+'Project Summary'!$C$81)^((ROUNDUP('Cash Flow'!DZ3/12,0))-1)</f>
        <v>0</v>
      </c>
      <c r="EA10" s="234">
        <f>'Project Summary'!$C$37*(1+'Project Summary'!$C$81)^((ROUNDUP('Cash Flow'!EA3/12,0))-1)</f>
        <v>0</v>
      </c>
      <c r="EB10" s="234">
        <f>'Project Summary'!$C$37*(1+'Project Summary'!$C$81)^((ROUNDUP('Cash Flow'!EB3/12,0))-1)</f>
        <v>0</v>
      </c>
      <c r="EC10" s="234">
        <f>'Project Summary'!$C$37*(1+'Project Summary'!$C$81)^((ROUNDUP('Cash Flow'!EC3/12,0))-1)</f>
        <v>0</v>
      </c>
      <c r="ED10" s="234">
        <f>'Project Summary'!$C$37*(1+'Project Summary'!$C$81)^((ROUNDUP('Cash Flow'!ED3/12,0))-1)</f>
        <v>0</v>
      </c>
      <c r="EE10" s="234">
        <f>'Project Summary'!$C$37*(1+'Project Summary'!$C$81)^((ROUNDUP('Cash Flow'!EE3/12,0))-1)</f>
        <v>0</v>
      </c>
      <c r="EF10" s="234">
        <f>'Project Summary'!$C$37*(1+'Project Summary'!$C$81)^((ROUNDUP('Cash Flow'!EF3/12,0))-1)</f>
        <v>0</v>
      </c>
      <c r="EG10" s="234">
        <f>'Project Summary'!$C$37*(1+'Project Summary'!$C$81)^((ROUNDUP('Cash Flow'!EG3/12,0))-1)</f>
        <v>0</v>
      </c>
      <c r="EH10" s="234">
        <f>'Project Summary'!$C$37*(1+'Project Summary'!$C$81)^((ROUNDUP('Cash Flow'!EH3/12,0))-1)</f>
        <v>0</v>
      </c>
      <c r="EI10" s="234">
        <f>'Project Summary'!$C$37*(1+'Project Summary'!$C$81)^((ROUNDUP('Cash Flow'!EI3/12,0))-1)</f>
        <v>0</v>
      </c>
      <c r="EJ10" s="234">
        <f>'Project Summary'!$C$37*(1+'Project Summary'!$C$81)^((ROUNDUP('Cash Flow'!EJ3/12,0))-1)</f>
        <v>0</v>
      </c>
      <c r="EK10" s="234">
        <f>'Project Summary'!$C$37*(1+'Project Summary'!$C$81)^((ROUNDUP('Cash Flow'!EK3/12,0))-1)</f>
        <v>0</v>
      </c>
      <c r="EL10" s="234">
        <f>'Project Summary'!$C$37*(1+'Project Summary'!$C$81)^((ROUNDUP('Cash Flow'!EL3/12,0))-1)</f>
        <v>0</v>
      </c>
      <c r="EM10" s="234">
        <f>'Project Summary'!$C$37*(1+'Project Summary'!$C$81)^((ROUNDUP('Cash Flow'!EM3/12,0))-1)</f>
        <v>0</v>
      </c>
      <c r="EN10" s="234">
        <f>'Project Summary'!$C$37*(1+'Project Summary'!$C$81)^((ROUNDUP('Cash Flow'!EN3/12,0))-1)</f>
        <v>0</v>
      </c>
      <c r="EO10" s="234">
        <f>'Project Summary'!$C$37*(1+'Project Summary'!$C$81)^((ROUNDUP('Cash Flow'!EO3/12,0))-1)</f>
        <v>0</v>
      </c>
      <c r="EP10" s="234">
        <f>'Project Summary'!$C$37*(1+'Project Summary'!$C$81)^((ROUNDUP('Cash Flow'!EP3/12,0))-1)</f>
        <v>0</v>
      </c>
      <c r="EQ10" s="234">
        <f>'Project Summary'!$C$37*(1+'Project Summary'!$C$81)^((ROUNDUP('Cash Flow'!EQ3/12,0))-1)</f>
        <v>0</v>
      </c>
      <c r="ER10" s="234">
        <f>'Project Summary'!$C$37*(1+'Project Summary'!$C$81)^((ROUNDUP('Cash Flow'!ER3/12,0))-1)</f>
        <v>0</v>
      </c>
      <c r="ES10" s="234">
        <f>'Project Summary'!$C$37*(1+'Project Summary'!$C$81)^((ROUNDUP('Cash Flow'!ES3/12,0))-1)</f>
        <v>0</v>
      </c>
      <c r="ET10" s="234">
        <f>'Project Summary'!$C$37*(1+'Project Summary'!$C$81)^((ROUNDUP('Cash Flow'!ET3/12,0))-1)</f>
        <v>0</v>
      </c>
      <c r="EU10" s="234">
        <f>'Project Summary'!$C$37*(1+'Project Summary'!$C$81)^((ROUNDUP('Cash Flow'!EU3/12,0))-1)</f>
        <v>0</v>
      </c>
      <c r="EV10" s="234">
        <f>'Project Summary'!$C$37*(1+'Project Summary'!$C$81)^((ROUNDUP('Cash Flow'!EV3/12,0))-1)</f>
        <v>0</v>
      </c>
      <c r="EW10" s="234">
        <f>'Project Summary'!$C$37*(1+'Project Summary'!$C$81)^((ROUNDUP('Cash Flow'!EW3/12,0))-1)</f>
        <v>0</v>
      </c>
      <c r="EX10" s="234">
        <f>'Project Summary'!$C$37*(1+'Project Summary'!$C$81)^((ROUNDUP('Cash Flow'!EX3/12,0))-1)</f>
        <v>0</v>
      </c>
      <c r="EY10" s="234">
        <f>'Project Summary'!$C$37*(1+'Project Summary'!$C$81)^((ROUNDUP('Cash Flow'!EY3/12,0))-1)</f>
        <v>0</v>
      </c>
      <c r="EZ10" s="234">
        <f>'Project Summary'!$C$37*(1+'Project Summary'!$C$81)^((ROUNDUP('Cash Flow'!EZ3/12,0))-1)</f>
        <v>0</v>
      </c>
      <c r="FA10" s="234">
        <f>'Project Summary'!$C$37*(1+'Project Summary'!$C$81)^((ROUNDUP('Cash Flow'!FA3/12,0))-1)</f>
        <v>0</v>
      </c>
      <c r="FB10" s="234">
        <f>'Project Summary'!$C$37*(1+'Project Summary'!$C$81)^((ROUNDUP('Cash Flow'!FB3/12,0))-1)</f>
        <v>0</v>
      </c>
      <c r="FC10" s="234">
        <f>'Project Summary'!$C$37*(1+'Project Summary'!$C$81)^((ROUNDUP('Cash Flow'!FC3/12,0))-1)</f>
        <v>0</v>
      </c>
      <c r="FD10" s="234">
        <f>'Project Summary'!$C$37*(1+'Project Summary'!$C$81)^((ROUNDUP('Cash Flow'!FD3/12,0))-1)</f>
        <v>0</v>
      </c>
      <c r="FE10" s="234">
        <f>'Project Summary'!$C$37*(1+'Project Summary'!$C$81)^((ROUNDUP('Cash Flow'!FE3/12,0))-1)</f>
        <v>0</v>
      </c>
      <c r="FF10" s="234">
        <f>'Project Summary'!$C$37*(1+'Project Summary'!$C$81)^((ROUNDUP('Cash Flow'!FF3/12,0))-1)</f>
        <v>0</v>
      </c>
      <c r="FG10" s="234">
        <f>'Project Summary'!$C$37*(1+'Project Summary'!$C$81)^((ROUNDUP('Cash Flow'!FG3/12,0))-1)</f>
        <v>0</v>
      </c>
      <c r="FH10" s="234">
        <f>'Project Summary'!$C$37*(1+'Project Summary'!$C$81)^((ROUNDUP('Cash Flow'!FH3/12,0))-1)</f>
        <v>0</v>
      </c>
      <c r="FI10" s="234">
        <f>'Project Summary'!$C$37*(1+'Project Summary'!$C$81)^((ROUNDUP('Cash Flow'!FI3/12,0))-1)</f>
        <v>0</v>
      </c>
      <c r="FJ10" s="234">
        <f>'Project Summary'!$C$37*(1+'Project Summary'!$C$81)^((ROUNDUP('Cash Flow'!FJ3/12,0))-1)</f>
        <v>0</v>
      </c>
      <c r="FK10" s="234">
        <f>'Project Summary'!$C$37*(1+'Project Summary'!$C$81)^((ROUNDUP('Cash Flow'!FK3/12,0))-1)</f>
        <v>0</v>
      </c>
      <c r="FL10" s="234">
        <f>'Project Summary'!$C$37*(1+'Project Summary'!$C$81)^((ROUNDUP('Cash Flow'!FL3/12,0))-1)</f>
        <v>0</v>
      </c>
      <c r="FM10" s="234">
        <f>'Project Summary'!$C$37*(1+'Project Summary'!$C$81)^((ROUNDUP('Cash Flow'!FM3/12,0))-1)</f>
        <v>0</v>
      </c>
      <c r="FN10" s="234">
        <f>'Project Summary'!$C$37*(1+'Project Summary'!$C$81)^((ROUNDUP('Cash Flow'!FN3/12,0))-1)</f>
        <v>0</v>
      </c>
      <c r="FO10" s="234">
        <f>'Project Summary'!$C$37*(1+'Project Summary'!$C$81)^((ROUNDUP('Cash Flow'!FO3/12,0))-1)</f>
        <v>0</v>
      </c>
      <c r="FP10" s="234">
        <f>'Project Summary'!$C$37*(1+'Project Summary'!$C$81)^((ROUNDUP('Cash Flow'!FP3/12,0))-1)</f>
        <v>0</v>
      </c>
      <c r="FQ10" s="234">
        <f>'Project Summary'!$C$37*(1+'Project Summary'!$C$81)^((ROUNDUP('Cash Flow'!FQ3/12,0))-1)</f>
        <v>0</v>
      </c>
      <c r="FR10" s="234">
        <f>'Project Summary'!$C$37*(1+'Project Summary'!$C$81)^((ROUNDUP('Cash Flow'!FR3/12,0))-1)</f>
        <v>0</v>
      </c>
      <c r="FS10" s="234">
        <f>'Project Summary'!$C$37*(1+'Project Summary'!$C$81)^((ROUNDUP('Cash Flow'!FS3/12,0))-1)</f>
        <v>0</v>
      </c>
      <c r="FT10" s="234">
        <f>'Project Summary'!$C$37*(1+'Project Summary'!$C$81)^((ROUNDUP('Cash Flow'!FT3/12,0))-1)</f>
        <v>0</v>
      </c>
      <c r="FU10" s="234">
        <f>'Project Summary'!$C$37*(1+'Project Summary'!$C$81)^((ROUNDUP('Cash Flow'!FU3/12,0))-1)</f>
        <v>0</v>
      </c>
      <c r="FV10" s="234">
        <f>'Project Summary'!$C$37*(1+'Project Summary'!$C$81)^((ROUNDUP('Cash Flow'!FV3/12,0))-1)</f>
        <v>0</v>
      </c>
      <c r="FW10" s="234">
        <f>'Project Summary'!$C$37*(1+'Project Summary'!$C$81)^((ROUNDUP('Cash Flow'!FW3/12,0))-1)</f>
        <v>0</v>
      </c>
      <c r="FX10" s="234">
        <f>'Project Summary'!$C$37*(1+'Project Summary'!$C$81)^((ROUNDUP('Cash Flow'!FX3/12,0))-1)</f>
        <v>0</v>
      </c>
      <c r="FY10" s="234">
        <f>'Project Summary'!$C$37*(1+'Project Summary'!$C$81)^((ROUNDUP('Cash Flow'!FY3/12,0))-1)</f>
        <v>0</v>
      </c>
      <c r="FZ10" s="234">
        <f>'Project Summary'!$C$37*(1+'Project Summary'!$C$81)^((ROUNDUP('Cash Flow'!FZ3/12,0))-1)</f>
        <v>0</v>
      </c>
      <c r="GA10" s="234">
        <f>'Project Summary'!$C$37*(1+'Project Summary'!$C$81)^((ROUNDUP('Cash Flow'!GA3/12,0))-1)</f>
        <v>0</v>
      </c>
      <c r="GB10" s="234">
        <f>'Project Summary'!$C$37*(1+'Project Summary'!$C$81)^((ROUNDUP('Cash Flow'!GB3/12,0))-1)</f>
        <v>0</v>
      </c>
      <c r="GC10" s="234">
        <f>'Project Summary'!$C$37*(1+'Project Summary'!$C$81)^((ROUNDUP('Cash Flow'!GC3/12,0))-1)</f>
        <v>0</v>
      </c>
      <c r="GD10" s="234">
        <f>'Project Summary'!$C$37*(1+'Project Summary'!$C$81)^((ROUNDUP('Cash Flow'!GD3/12,0))-1)</f>
        <v>0</v>
      </c>
      <c r="GE10" s="234">
        <f>'Project Summary'!$C$37*(1+'Project Summary'!$C$81)^((ROUNDUP('Cash Flow'!GE3/12,0))-1)</f>
        <v>0</v>
      </c>
      <c r="GF10" s="234">
        <f>'Project Summary'!$C$37*(1+'Project Summary'!$C$81)^((ROUNDUP('Cash Flow'!GF3/12,0))-1)</f>
        <v>0</v>
      </c>
      <c r="GG10" s="234">
        <f>'Project Summary'!$C$37*(1+'Project Summary'!$C$81)^((ROUNDUP('Cash Flow'!GG3/12,0))-1)</f>
        <v>0</v>
      </c>
      <c r="GH10" s="234">
        <f>'Project Summary'!$C$37*(1+'Project Summary'!$C$81)^((ROUNDUP('Cash Flow'!GH3/12,0))-1)</f>
        <v>0</v>
      </c>
      <c r="GI10" s="234">
        <f>'Project Summary'!$C$37*(1+'Project Summary'!$C$81)^((ROUNDUP('Cash Flow'!GI3/12,0))-1)</f>
        <v>0</v>
      </c>
      <c r="GJ10" s="234">
        <f>'Project Summary'!$C$37*(1+'Project Summary'!$C$81)^((ROUNDUP('Cash Flow'!GJ3/12,0))-1)</f>
        <v>0</v>
      </c>
      <c r="GK10" s="234">
        <f>'Project Summary'!$C$37*(1+'Project Summary'!$C$81)^((ROUNDUP('Cash Flow'!GK3/12,0))-1)</f>
        <v>0</v>
      </c>
      <c r="GL10" s="234">
        <f>'Project Summary'!$C$37*(1+'Project Summary'!$C$81)^((ROUNDUP('Cash Flow'!GL3/12,0))-1)</f>
        <v>0</v>
      </c>
      <c r="GM10" s="234">
        <f>'Project Summary'!$C$37*(1+'Project Summary'!$C$81)^((ROUNDUP('Cash Flow'!GM3/12,0))-1)</f>
        <v>0</v>
      </c>
      <c r="GN10" s="234">
        <f>'Project Summary'!$C$37*(1+'Project Summary'!$C$81)^((ROUNDUP('Cash Flow'!GN3/12,0))-1)</f>
        <v>0</v>
      </c>
      <c r="GO10" s="234">
        <f>'Project Summary'!$C$37*(1+'Project Summary'!$C$81)^((ROUNDUP('Cash Flow'!GO3/12,0))-1)</f>
        <v>0</v>
      </c>
      <c r="GP10" s="234">
        <f>'Project Summary'!$C$37*(1+'Project Summary'!$C$81)^((ROUNDUP('Cash Flow'!GP3/12,0))-1)</f>
        <v>0</v>
      </c>
      <c r="GQ10" s="234">
        <f>'Project Summary'!$C$37*(1+'Project Summary'!$C$81)^((ROUNDUP('Cash Flow'!GQ3/12,0))-1)</f>
        <v>0</v>
      </c>
      <c r="GR10" s="234">
        <f>'Project Summary'!$C$37*(1+'Project Summary'!$C$81)^((ROUNDUP('Cash Flow'!GR3/12,0))-1)</f>
        <v>0</v>
      </c>
      <c r="GS10" s="234">
        <f>'Project Summary'!$C$37*(1+'Project Summary'!$C$81)^((ROUNDUP('Cash Flow'!GS3/12,0))-1)</f>
        <v>0</v>
      </c>
      <c r="GT10" s="234">
        <f>'Project Summary'!$C$37*(1+'Project Summary'!$C$81)^((ROUNDUP('Cash Flow'!GT3/12,0))-1)</f>
        <v>0</v>
      </c>
      <c r="GU10" s="234">
        <f>'Project Summary'!$C$37*(1+'Project Summary'!$C$81)^((ROUNDUP('Cash Flow'!GU3/12,0))-1)</f>
        <v>0</v>
      </c>
      <c r="GV10" s="234">
        <f>'Project Summary'!$C$37*(1+'Project Summary'!$C$81)^((ROUNDUP('Cash Flow'!GV3/12,0))-1)</f>
        <v>0</v>
      </c>
      <c r="GW10" s="234">
        <f>'Project Summary'!$C$37*(1+'Project Summary'!$C$81)^((ROUNDUP('Cash Flow'!GW3/12,0))-1)</f>
        <v>0</v>
      </c>
      <c r="GX10" s="234">
        <f>'Project Summary'!$C$37*(1+'Project Summary'!$C$81)^((ROUNDUP('Cash Flow'!GX3/12,0))-1)</f>
        <v>0</v>
      </c>
      <c r="GY10" s="234">
        <f>'Project Summary'!$C$37*(1+'Project Summary'!$C$81)^((ROUNDUP('Cash Flow'!GY3/12,0))-1)</f>
        <v>0</v>
      </c>
      <c r="GZ10" s="234">
        <f>'Project Summary'!$C$37*(1+'Project Summary'!$C$81)^((ROUNDUP('Cash Flow'!GZ3/12,0))-1)</f>
        <v>0</v>
      </c>
      <c r="HA10" s="234">
        <f>'Project Summary'!$C$37*(1+'Project Summary'!$C$81)^((ROUNDUP('Cash Flow'!HA3/12,0))-1)</f>
        <v>0</v>
      </c>
      <c r="HB10" s="234">
        <f>'Project Summary'!$C$37*(1+'Project Summary'!$C$81)^((ROUNDUP('Cash Flow'!HB3/12,0))-1)</f>
        <v>0</v>
      </c>
      <c r="HC10" s="234">
        <f>'Project Summary'!$C$37*(1+'Project Summary'!$C$81)^((ROUNDUP('Cash Flow'!HC3/12,0))-1)</f>
        <v>0</v>
      </c>
      <c r="HD10" s="234">
        <f>'Project Summary'!$C$37*(1+'Project Summary'!$C$81)^((ROUNDUP('Cash Flow'!HD3/12,0))-1)</f>
        <v>0</v>
      </c>
      <c r="HE10" s="234">
        <f>'Project Summary'!$C$37*(1+'Project Summary'!$C$81)^((ROUNDUP('Cash Flow'!HE3/12,0))-1)</f>
        <v>0</v>
      </c>
      <c r="HF10" s="234">
        <f>'Project Summary'!$C$37*(1+'Project Summary'!$C$81)^((ROUNDUP('Cash Flow'!HF3/12,0))-1)</f>
        <v>0</v>
      </c>
      <c r="HG10" s="234">
        <f>'Project Summary'!$C$37*(1+'Project Summary'!$C$81)^((ROUNDUP('Cash Flow'!HG3/12,0))-1)</f>
        <v>0</v>
      </c>
      <c r="HH10" s="234">
        <f>'Project Summary'!$C$37*(1+'Project Summary'!$C$81)^((ROUNDUP('Cash Flow'!HH3/12,0))-1)</f>
        <v>0</v>
      </c>
      <c r="HI10" s="234">
        <f>'Project Summary'!$C$37*(1+'Project Summary'!$C$81)^((ROUNDUP('Cash Flow'!HI3/12,0))-1)</f>
        <v>0</v>
      </c>
      <c r="HJ10" s="234">
        <f>'Project Summary'!$C$37*(1+'Project Summary'!$C$81)^((ROUNDUP('Cash Flow'!HJ3/12,0))-1)</f>
        <v>0</v>
      </c>
      <c r="HK10" s="234">
        <f>'Project Summary'!$C$37*(1+'Project Summary'!$C$81)^((ROUNDUP('Cash Flow'!HK3/12,0))-1)</f>
        <v>0</v>
      </c>
      <c r="HL10" s="234">
        <f>'Project Summary'!$C$37*(1+'Project Summary'!$C$81)^((ROUNDUP('Cash Flow'!HL3/12,0))-1)</f>
        <v>0</v>
      </c>
      <c r="HM10" s="234">
        <f>'Project Summary'!$C$37*(1+'Project Summary'!$C$81)^((ROUNDUP('Cash Flow'!HM3/12,0))-1)</f>
        <v>0</v>
      </c>
      <c r="HN10" s="234">
        <f>'Project Summary'!$C$37*(1+'Project Summary'!$C$81)^((ROUNDUP('Cash Flow'!HN3/12,0))-1)</f>
        <v>0</v>
      </c>
      <c r="HO10" s="234">
        <f>'Project Summary'!$C$37*(1+'Project Summary'!$C$81)^((ROUNDUP('Cash Flow'!HO3/12,0))-1)</f>
        <v>0</v>
      </c>
      <c r="HP10" s="234">
        <f>'Project Summary'!$C$37*(1+'Project Summary'!$C$81)^((ROUNDUP('Cash Flow'!HP3/12,0))-1)</f>
        <v>0</v>
      </c>
      <c r="HQ10" s="234">
        <f>'Project Summary'!$C$37*(1+'Project Summary'!$C$81)^((ROUNDUP('Cash Flow'!HQ3/12,0))-1)</f>
        <v>0</v>
      </c>
      <c r="HR10" s="234">
        <f>'Project Summary'!$C$37*(1+'Project Summary'!$C$81)^((ROUNDUP('Cash Flow'!HR3/12,0))-1)</f>
        <v>0</v>
      </c>
      <c r="HS10" s="234">
        <f>'Project Summary'!$C$37*(1+'Project Summary'!$C$81)^((ROUNDUP('Cash Flow'!HS3/12,0))-1)</f>
        <v>0</v>
      </c>
      <c r="HT10" s="234">
        <f>'Project Summary'!$C$37*(1+'Project Summary'!$C$81)^((ROUNDUP('Cash Flow'!HT3/12,0))-1)</f>
        <v>0</v>
      </c>
      <c r="HU10" s="234">
        <f>'Project Summary'!$C$37*(1+'Project Summary'!$C$81)^((ROUNDUP('Cash Flow'!HU3/12,0))-1)</f>
        <v>0</v>
      </c>
      <c r="HV10" s="234">
        <f>'Project Summary'!$C$37*(1+'Project Summary'!$C$81)^((ROUNDUP('Cash Flow'!HV3/12,0))-1)</f>
        <v>0</v>
      </c>
      <c r="HW10" s="234">
        <f>'Project Summary'!$C$37*(1+'Project Summary'!$C$81)^((ROUNDUP('Cash Flow'!HW3/12,0))-1)</f>
        <v>0</v>
      </c>
      <c r="HX10" s="234">
        <f>'Project Summary'!$C$37*(1+'Project Summary'!$C$81)^((ROUNDUP('Cash Flow'!HX3/12,0))-1)</f>
        <v>0</v>
      </c>
      <c r="HY10" s="234">
        <f>'Project Summary'!$C$37*(1+'Project Summary'!$C$81)^((ROUNDUP('Cash Flow'!HY3/12,0))-1)</f>
        <v>0</v>
      </c>
      <c r="HZ10" s="234">
        <f>'Project Summary'!$C$37*(1+'Project Summary'!$C$81)^((ROUNDUP('Cash Flow'!HZ3/12,0))-1)</f>
        <v>0</v>
      </c>
      <c r="IA10" s="234">
        <f>'Project Summary'!$C$37*(1+'Project Summary'!$C$81)^((ROUNDUP('Cash Flow'!IA3/12,0))-1)</f>
        <v>0</v>
      </c>
      <c r="IB10" s="234">
        <f>'Project Summary'!$C$37*(1+'Project Summary'!$C$81)^((ROUNDUP('Cash Flow'!IB3/12,0))-1)</f>
        <v>0</v>
      </c>
      <c r="IC10" s="234">
        <f>'Project Summary'!$C$37*(1+'Project Summary'!$C$81)^((ROUNDUP('Cash Flow'!IC3/12,0))-1)</f>
        <v>0</v>
      </c>
      <c r="ID10" s="234">
        <f>'Project Summary'!$C$37*(1+'Project Summary'!$C$81)^((ROUNDUP('Cash Flow'!ID3/12,0))-1)</f>
        <v>0</v>
      </c>
      <c r="IE10" s="234">
        <f>'Project Summary'!$C$37*(1+'Project Summary'!$C$81)^((ROUNDUP('Cash Flow'!IE3/12,0))-1)</f>
        <v>0</v>
      </c>
      <c r="IF10" s="234">
        <f>'Project Summary'!$C$37*(1+'Project Summary'!$C$81)^((ROUNDUP('Cash Flow'!IF3/12,0))-1)</f>
        <v>0</v>
      </c>
      <c r="IG10" s="234">
        <f>'Project Summary'!$C$37*(1+'Project Summary'!$C$81)^((ROUNDUP('Cash Flow'!IG3/12,0))-1)</f>
        <v>0</v>
      </c>
      <c r="IH10" s="234">
        <f>'Project Summary'!$C$37*(1+'Project Summary'!$C$81)^((ROUNDUP('Cash Flow'!IH3/12,0))-1)</f>
        <v>0</v>
      </c>
      <c r="II10" s="234">
        <f>'Project Summary'!$C$37*(1+'Project Summary'!$C$81)^((ROUNDUP('Cash Flow'!II3/12,0))-1)</f>
        <v>0</v>
      </c>
      <c r="IJ10" s="234">
        <f>'Project Summary'!$C$37*(1+'Project Summary'!$C$81)^((ROUNDUP('Cash Flow'!IJ3/12,0))-1)</f>
        <v>0</v>
      </c>
      <c r="IK10" s="234">
        <f>'Project Summary'!$C$37*(1+'Project Summary'!$C$81)^((ROUNDUP('Cash Flow'!IK3/12,0))-1)</f>
        <v>0</v>
      </c>
      <c r="IL10" s="234">
        <f>'Project Summary'!$C$37*(1+'Project Summary'!$C$81)^((ROUNDUP('Cash Flow'!IL3/12,0))-1)</f>
        <v>0</v>
      </c>
      <c r="IM10" s="234">
        <f>'Project Summary'!$C$37*(1+'Project Summary'!$C$81)^((ROUNDUP('Cash Flow'!IM3/12,0))-1)</f>
        <v>0</v>
      </c>
      <c r="IN10" s="234">
        <f>'Project Summary'!$C$37*(1+'Project Summary'!$C$81)^((ROUNDUP('Cash Flow'!IN3/12,0))-1)</f>
        <v>0</v>
      </c>
      <c r="IO10" s="234">
        <f>'Project Summary'!$C$37*(1+'Project Summary'!$C$81)^((ROUNDUP('Cash Flow'!IO3/12,0))-1)</f>
        <v>0</v>
      </c>
      <c r="IP10" s="234">
        <f>'Project Summary'!$C$37*(1+'Project Summary'!$C$81)^((ROUNDUP('Cash Flow'!IP3/12,0))-1)</f>
        <v>0</v>
      </c>
      <c r="IQ10" s="234">
        <f>'Project Summary'!$C$37*(1+'Project Summary'!$C$81)^((ROUNDUP('Cash Flow'!IQ3/12,0))-1)</f>
        <v>0</v>
      </c>
      <c r="IR10" s="234">
        <f>'Project Summary'!$C$37*(1+'Project Summary'!$C$81)^((ROUNDUP('Cash Flow'!IR3/12,0))-1)</f>
        <v>0</v>
      </c>
      <c r="IS10" s="234">
        <f>'Project Summary'!$C$37*(1+'Project Summary'!$C$81)^((ROUNDUP('Cash Flow'!IS3/12,0))-1)</f>
        <v>0</v>
      </c>
      <c r="IT10" s="234">
        <f>'Project Summary'!$C$37*(1+'Project Summary'!$C$81)^((ROUNDUP('Cash Flow'!IT3/12,0))-1)</f>
        <v>0</v>
      </c>
      <c r="IU10" s="234">
        <f>'Project Summary'!$C$37*(1+'Project Summary'!$C$81)^((ROUNDUP('Cash Flow'!IU3/12,0))-1)</f>
        <v>0</v>
      </c>
      <c r="IV10" s="234">
        <f>'Project Summary'!$C$37*(1+'Project Summary'!$C$81)^((ROUNDUP('Cash Flow'!IV3/12,0))-1)</f>
        <v>0</v>
      </c>
      <c r="IW10" s="234">
        <f>'Project Summary'!$C$37*(1+'Project Summary'!$C$81)^((ROUNDUP('Cash Flow'!IW3/12,0))-1)</f>
        <v>0</v>
      </c>
      <c r="IX10" s="234">
        <f>'Project Summary'!$C$37*(1+'Project Summary'!$C$81)^((ROUNDUP('Cash Flow'!IX3/12,0))-1)</f>
        <v>0</v>
      </c>
      <c r="IY10" s="234">
        <f>'Project Summary'!$C$37*(1+'Project Summary'!$C$81)^((ROUNDUP('Cash Flow'!IY3/12,0))-1)</f>
        <v>0</v>
      </c>
      <c r="IZ10" s="234">
        <f>'Project Summary'!$C$37*(1+'Project Summary'!$C$81)^((ROUNDUP('Cash Flow'!IZ3/12,0))-1)</f>
        <v>0</v>
      </c>
      <c r="JA10" s="234">
        <f>'Project Summary'!$C$37*(1+'Project Summary'!$C$81)^((ROUNDUP('Cash Flow'!JA3/12,0))-1)</f>
        <v>0</v>
      </c>
      <c r="JB10" s="234">
        <f>'Project Summary'!$C$37*(1+'Project Summary'!$C$81)^((ROUNDUP('Cash Flow'!JB3/12,0))-1)</f>
        <v>0</v>
      </c>
      <c r="JC10" s="234">
        <f>'Project Summary'!$C$37*(1+'Project Summary'!$C$81)^((ROUNDUP('Cash Flow'!JC3/12,0))-1)</f>
        <v>0</v>
      </c>
      <c r="JD10" s="234">
        <f>'Project Summary'!$C$37*(1+'Project Summary'!$C$81)^((ROUNDUP('Cash Flow'!JD3/12,0))-1)</f>
        <v>0</v>
      </c>
      <c r="JE10" s="234">
        <f>'Project Summary'!$C$37*(1+'Project Summary'!$C$81)^((ROUNDUP('Cash Flow'!JE3/12,0))-1)</f>
        <v>0</v>
      </c>
      <c r="JF10" s="234">
        <f>'Project Summary'!$C$37*(1+'Project Summary'!$C$81)^((ROUNDUP('Cash Flow'!JF3/12,0))-1)</f>
        <v>0</v>
      </c>
      <c r="JG10" s="234">
        <f>'Project Summary'!$C$37*(1+'Project Summary'!$C$81)^((ROUNDUP('Cash Flow'!JG3/12,0))-1)</f>
        <v>0</v>
      </c>
      <c r="JH10" s="234">
        <f>'Project Summary'!$C$37*(1+'Project Summary'!$C$81)^((ROUNDUP('Cash Flow'!JH3/12,0))-1)</f>
        <v>0</v>
      </c>
      <c r="JI10" s="234">
        <f>'Project Summary'!$C$37*(1+'Project Summary'!$C$81)^((ROUNDUP('Cash Flow'!JI3/12,0))-1)</f>
        <v>0</v>
      </c>
      <c r="JJ10" s="234">
        <f>'Project Summary'!$C$37*(1+'Project Summary'!$C$81)^((ROUNDUP('Cash Flow'!JJ3/12,0))-1)</f>
        <v>0</v>
      </c>
      <c r="JK10" s="234">
        <f>'Project Summary'!$C$37*(1+'Project Summary'!$C$81)^((ROUNDUP('Cash Flow'!JK3/12,0))-1)</f>
        <v>0</v>
      </c>
      <c r="JL10" s="234">
        <f>'Project Summary'!$C$37*(1+'Project Summary'!$C$81)^((ROUNDUP('Cash Flow'!JL3/12,0))-1)</f>
        <v>0</v>
      </c>
      <c r="JM10" s="234">
        <f>'Project Summary'!$C$37*(1+'Project Summary'!$C$81)^((ROUNDUP('Cash Flow'!JM3/12,0))-1)</f>
        <v>0</v>
      </c>
      <c r="JN10" s="234">
        <f>'Project Summary'!$C$37*(1+'Project Summary'!$C$81)^((ROUNDUP('Cash Flow'!JN3/12,0))-1)</f>
        <v>0</v>
      </c>
      <c r="JO10" s="234">
        <f>'Project Summary'!$C$37*(1+'Project Summary'!$C$81)^((ROUNDUP('Cash Flow'!JO3/12,0))-1)</f>
        <v>0</v>
      </c>
      <c r="JP10" s="234">
        <f>'Project Summary'!$C$37*(1+'Project Summary'!$C$81)^((ROUNDUP('Cash Flow'!JP3/12,0))-1)</f>
        <v>0</v>
      </c>
      <c r="JQ10" s="234">
        <f>'Project Summary'!$C$37*(1+'Project Summary'!$C$81)^((ROUNDUP('Cash Flow'!JQ3/12,0))-1)</f>
        <v>0</v>
      </c>
      <c r="JR10" s="234">
        <f>'Project Summary'!$C$37*(1+'Project Summary'!$C$81)^((ROUNDUP('Cash Flow'!JR3/12,0))-1)</f>
        <v>0</v>
      </c>
      <c r="JS10" s="234">
        <f>'Project Summary'!$C$37*(1+'Project Summary'!$C$81)^((ROUNDUP('Cash Flow'!JS3/12,0))-1)</f>
        <v>0</v>
      </c>
      <c r="JT10" s="234">
        <f>'Project Summary'!$C$37*(1+'Project Summary'!$C$81)^((ROUNDUP('Cash Flow'!JT3/12,0))-1)</f>
        <v>0</v>
      </c>
      <c r="JU10" s="234">
        <f>'Project Summary'!$C$37*(1+'Project Summary'!$C$81)^((ROUNDUP('Cash Flow'!JU3/12,0))-1)</f>
        <v>0</v>
      </c>
      <c r="JV10" s="234">
        <f>'Project Summary'!$C$37*(1+'Project Summary'!$C$81)^((ROUNDUP('Cash Flow'!JV3/12,0))-1)</f>
        <v>0</v>
      </c>
      <c r="JW10" s="234">
        <f>'Project Summary'!$C$37*(1+'Project Summary'!$C$81)^((ROUNDUP('Cash Flow'!JW3/12,0))-1)</f>
        <v>0</v>
      </c>
      <c r="JX10" s="234">
        <f>'Project Summary'!$C$37*(1+'Project Summary'!$C$81)^((ROUNDUP('Cash Flow'!JX3/12,0))-1)</f>
        <v>0</v>
      </c>
      <c r="JY10" s="234">
        <f>'Project Summary'!$C$37*(1+'Project Summary'!$C$81)^((ROUNDUP('Cash Flow'!JY3/12,0))-1)</f>
        <v>0</v>
      </c>
      <c r="JZ10" s="234">
        <f>'Project Summary'!$C$37*(1+'Project Summary'!$C$81)^((ROUNDUP('Cash Flow'!JZ3/12,0))-1)</f>
        <v>0</v>
      </c>
      <c r="KA10" s="234">
        <f>'Project Summary'!$C$37*(1+'Project Summary'!$C$81)^((ROUNDUP('Cash Flow'!KA3/12,0))-1)</f>
        <v>0</v>
      </c>
      <c r="KB10" s="234">
        <f>'Project Summary'!$C$37*(1+'Project Summary'!$C$81)^((ROUNDUP('Cash Flow'!KB3/12,0))-1)</f>
        <v>0</v>
      </c>
      <c r="KC10" s="234">
        <f>'Project Summary'!$C$37*(1+'Project Summary'!$C$81)^((ROUNDUP('Cash Flow'!KC3/12,0))-1)</f>
        <v>0</v>
      </c>
      <c r="KD10" s="234">
        <f>'Project Summary'!$C$37*(1+'Project Summary'!$C$81)^((ROUNDUP('Cash Flow'!KD3/12,0))-1)</f>
        <v>0</v>
      </c>
      <c r="KE10" s="234">
        <f>'Project Summary'!$C$37*(1+'Project Summary'!$C$81)^((ROUNDUP('Cash Flow'!KE3/12,0))-1)</f>
        <v>0</v>
      </c>
      <c r="KF10" s="234">
        <f>'Project Summary'!$C$37*(1+'Project Summary'!$C$81)^((ROUNDUP('Cash Flow'!KF3/12,0))-1)</f>
        <v>0</v>
      </c>
      <c r="KG10" s="234">
        <f>'Project Summary'!$C$37*(1+'Project Summary'!$C$81)^((ROUNDUP('Cash Flow'!KG3/12,0))-1)</f>
        <v>0</v>
      </c>
      <c r="KH10" s="234">
        <f>'Project Summary'!$C$37*(1+'Project Summary'!$C$81)^((ROUNDUP('Cash Flow'!KH3/12,0))-1)</f>
        <v>0</v>
      </c>
      <c r="KI10" s="234">
        <f>'Project Summary'!$C$37*(1+'Project Summary'!$C$81)^((ROUNDUP('Cash Flow'!KI3/12,0))-1)</f>
        <v>0</v>
      </c>
      <c r="KJ10" s="234">
        <f>'Project Summary'!$C$37*(1+'Project Summary'!$C$81)^((ROUNDUP('Cash Flow'!KJ3/12,0))-1)</f>
        <v>0</v>
      </c>
      <c r="KK10" s="234">
        <f>'Project Summary'!$C$37*(1+'Project Summary'!$C$81)^((ROUNDUP('Cash Flow'!KK3/12,0))-1)</f>
        <v>0</v>
      </c>
      <c r="KL10" s="234">
        <f>'Project Summary'!$C$37*(1+'Project Summary'!$C$81)^((ROUNDUP('Cash Flow'!KL3/12,0))-1)</f>
        <v>0</v>
      </c>
      <c r="KM10" s="234">
        <f>'Project Summary'!$C$37*(1+'Project Summary'!$C$81)^((ROUNDUP('Cash Flow'!KM3/12,0))-1)</f>
        <v>0</v>
      </c>
      <c r="KN10" s="234">
        <f>'Project Summary'!$C$37*(1+'Project Summary'!$C$81)^((ROUNDUP('Cash Flow'!KN3/12,0))-1)</f>
        <v>0</v>
      </c>
      <c r="KO10" s="234">
        <f>'Project Summary'!$C$37*(1+'Project Summary'!$C$81)^((ROUNDUP('Cash Flow'!KO3/12,0))-1)</f>
        <v>0</v>
      </c>
      <c r="KP10" s="234">
        <f>'Project Summary'!$C$37*(1+'Project Summary'!$C$81)^((ROUNDUP('Cash Flow'!KP3/12,0))-1)</f>
        <v>0</v>
      </c>
      <c r="KQ10" s="234">
        <f>'Project Summary'!$C$37*(1+'Project Summary'!$C$81)^((ROUNDUP('Cash Flow'!KQ3/12,0))-1)</f>
        <v>0</v>
      </c>
      <c r="KR10" s="234">
        <f>'Project Summary'!$C$37*(1+'Project Summary'!$C$81)^((ROUNDUP('Cash Flow'!KR3/12,0))-1)</f>
        <v>0</v>
      </c>
      <c r="KS10" s="234">
        <f>'Project Summary'!$C$37*(1+'Project Summary'!$C$81)^((ROUNDUP('Cash Flow'!KS3/12,0))-1)</f>
        <v>0</v>
      </c>
      <c r="KT10" s="234">
        <f>'Project Summary'!$C$37*(1+'Project Summary'!$C$81)^((ROUNDUP('Cash Flow'!KT3/12,0))-1)</f>
        <v>0</v>
      </c>
      <c r="KU10" s="234">
        <f>'Project Summary'!$C$37*(1+'Project Summary'!$C$81)^((ROUNDUP('Cash Flow'!KU3/12,0))-1)</f>
        <v>0</v>
      </c>
      <c r="KV10" s="234">
        <f>'Project Summary'!$C$37*(1+'Project Summary'!$C$81)^((ROUNDUP('Cash Flow'!KV3/12,0))-1)</f>
        <v>0</v>
      </c>
      <c r="KW10" s="234">
        <f>'Project Summary'!$C$37*(1+'Project Summary'!$C$81)^((ROUNDUP('Cash Flow'!KW3/12,0))-1)</f>
        <v>0</v>
      </c>
      <c r="KX10" s="234">
        <f>'Project Summary'!$C$37*(1+'Project Summary'!$C$81)^((ROUNDUP('Cash Flow'!KX3/12,0))-1)</f>
        <v>0</v>
      </c>
      <c r="KY10" s="234">
        <f>'Project Summary'!$C$37*(1+'Project Summary'!$C$81)^((ROUNDUP('Cash Flow'!KY3/12,0))-1)</f>
        <v>0</v>
      </c>
      <c r="KZ10" s="234">
        <f>'Project Summary'!$C$37*(1+'Project Summary'!$C$81)^((ROUNDUP('Cash Flow'!KZ3/12,0))-1)</f>
        <v>0</v>
      </c>
      <c r="LA10" s="234">
        <f>'Project Summary'!$C$37*(1+'Project Summary'!$C$81)^((ROUNDUP('Cash Flow'!LA3/12,0))-1)</f>
        <v>0</v>
      </c>
      <c r="LB10" s="234">
        <f>'Project Summary'!$C$37*(1+'Project Summary'!$C$81)^((ROUNDUP('Cash Flow'!LB3/12,0))-1)</f>
        <v>0</v>
      </c>
      <c r="LC10" s="234">
        <f>'Project Summary'!$C$37*(1+'Project Summary'!$C$81)^((ROUNDUP('Cash Flow'!LC3/12,0))-1)</f>
        <v>0</v>
      </c>
      <c r="LD10" s="234">
        <f>'Project Summary'!$C$37*(1+'Project Summary'!$C$81)^((ROUNDUP('Cash Flow'!LD3/12,0))-1)</f>
        <v>0</v>
      </c>
      <c r="LE10" s="234">
        <f>'Project Summary'!$C$37*(1+'Project Summary'!$C$81)^((ROUNDUP('Cash Flow'!LE3/12,0))-1)</f>
        <v>0</v>
      </c>
      <c r="LF10" s="234">
        <f>'Project Summary'!$C$37*(1+'Project Summary'!$C$81)^((ROUNDUP('Cash Flow'!LF3/12,0))-1)</f>
        <v>0</v>
      </c>
      <c r="LG10" s="234">
        <f>'Project Summary'!$C$37*(1+'Project Summary'!$C$81)^((ROUNDUP('Cash Flow'!LG3/12,0))-1)</f>
        <v>0</v>
      </c>
      <c r="LH10" s="234">
        <f>'Project Summary'!$C$37*(1+'Project Summary'!$C$81)^((ROUNDUP('Cash Flow'!LH3/12,0))-1)</f>
        <v>0</v>
      </c>
      <c r="LI10" s="234">
        <f>'Project Summary'!$C$37*(1+'Project Summary'!$C$81)^((ROUNDUP('Cash Flow'!LI3/12,0))-1)</f>
        <v>0</v>
      </c>
      <c r="LJ10" s="234">
        <f>'Project Summary'!$C$37*(1+'Project Summary'!$C$81)^((ROUNDUP('Cash Flow'!LJ3/12,0))-1)</f>
        <v>0</v>
      </c>
      <c r="LK10" s="234">
        <f>'Project Summary'!$C$37*(1+'Project Summary'!$C$81)^((ROUNDUP('Cash Flow'!LK3/12,0))-1)</f>
        <v>0</v>
      </c>
      <c r="LL10" s="234">
        <f>'Project Summary'!$C$37*(1+'Project Summary'!$C$81)^((ROUNDUP('Cash Flow'!LL3/12,0))-1)</f>
        <v>0</v>
      </c>
      <c r="LM10" s="234">
        <f>'Project Summary'!$C$37*(1+'Project Summary'!$C$81)^((ROUNDUP('Cash Flow'!LM3/12,0))-1)</f>
        <v>0</v>
      </c>
      <c r="LN10" s="234">
        <f>'Project Summary'!$C$37*(1+'Project Summary'!$C$81)^((ROUNDUP('Cash Flow'!LN3/12,0))-1)</f>
        <v>0</v>
      </c>
      <c r="LO10" s="234">
        <f>'Project Summary'!$C$37*(1+'Project Summary'!$C$81)^((ROUNDUP('Cash Flow'!LO3/12,0))-1)</f>
        <v>0</v>
      </c>
      <c r="LP10" s="234">
        <f>'Project Summary'!$C$37*(1+'Project Summary'!$C$81)^((ROUNDUP('Cash Flow'!LP3/12,0))-1)</f>
        <v>0</v>
      </c>
      <c r="LQ10" s="234">
        <f>'Project Summary'!$C$37*(1+'Project Summary'!$C$81)^((ROUNDUP('Cash Flow'!LQ3/12,0))-1)</f>
        <v>0</v>
      </c>
      <c r="LR10" s="234">
        <f>'Project Summary'!$C$37*(1+'Project Summary'!$C$81)^((ROUNDUP('Cash Flow'!LR3/12,0))-1)</f>
        <v>0</v>
      </c>
      <c r="LS10" s="234">
        <f>'Project Summary'!$C$37*(1+'Project Summary'!$C$81)^((ROUNDUP('Cash Flow'!LS3/12,0))-1)</f>
        <v>0</v>
      </c>
      <c r="LT10" s="234">
        <f>'Project Summary'!$C$37*(1+'Project Summary'!$C$81)^((ROUNDUP('Cash Flow'!LT3/12,0))-1)</f>
        <v>0</v>
      </c>
      <c r="LU10" s="234">
        <f>'Project Summary'!$C$37*(1+'Project Summary'!$C$81)^((ROUNDUP('Cash Flow'!LU3/12,0))-1)</f>
        <v>0</v>
      </c>
      <c r="LV10" s="234">
        <f>'Project Summary'!$C$37*(1+'Project Summary'!$C$81)^((ROUNDUP('Cash Flow'!LV3/12,0))-1)</f>
        <v>0</v>
      </c>
      <c r="LW10" s="234">
        <f>'Project Summary'!$C$37*(1+'Project Summary'!$C$81)^((ROUNDUP('Cash Flow'!LW3/12,0))-1)</f>
        <v>0</v>
      </c>
      <c r="LX10" s="234">
        <f>'Project Summary'!$C$37*(1+'Project Summary'!$C$81)^((ROUNDUP('Cash Flow'!LX3/12,0))-1)</f>
        <v>0</v>
      </c>
      <c r="LY10" s="234">
        <f>'Project Summary'!$C$37*(1+'Project Summary'!$C$81)^((ROUNDUP('Cash Flow'!LY3/12,0))-1)</f>
        <v>0</v>
      </c>
      <c r="LZ10" s="234">
        <f>'Project Summary'!$C$37*(1+'Project Summary'!$C$81)^((ROUNDUP('Cash Flow'!LZ3/12,0))-1)</f>
        <v>0</v>
      </c>
      <c r="MA10" s="234">
        <f>'Project Summary'!$C$37*(1+'Project Summary'!$C$81)^((ROUNDUP('Cash Flow'!MA3/12,0))-1)</f>
        <v>0</v>
      </c>
      <c r="MB10" s="234">
        <f>'Project Summary'!$C$37*(1+'Project Summary'!$C$81)^((ROUNDUP('Cash Flow'!MB3/12,0))-1)</f>
        <v>0</v>
      </c>
      <c r="MC10" s="234">
        <f>'Project Summary'!$C$37*(1+'Project Summary'!$C$81)^((ROUNDUP('Cash Flow'!MC3/12,0))-1)</f>
        <v>0</v>
      </c>
      <c r="MD10" s="234">
        <f>'Project Summary'!$C$37*(1+'Project Summary'!$C$81)^((ROUNDUP('Cash Flow'!MD3/12,0))-1)</f>
        <v>0</v>
      </c>
      <c r="ME10" s="234">
        <f>'Project Summary'!$C$37*(1+'Project Summary'!$C$81)^((ROUNDUP('Cash Flow'!ME3/12,0))-1)</f>
        <v>0</v>
      </c>
      <c r="MF10" s="234">
        <f>'Project Summary'!$C$37*(1+'Project Summary'!$C$81)^((ROUNDUP('Cash Flow'!MF3/12,0))-1)</f>
        <v>0</v>
      </c>
      <c r="MG10" s="234">
        <f>'Project Summary'!$C$37*(1+'Project Summary'!$C$81)^((ROUNDUP('Cash Flow'!MG3/12,0))-1)</f>
        <v>0</v>
      </c>
      <c r="MH10" s="234">
        <f>'Project Summary'!$C$37*(1+'Project Summary'!$C$81)^((ROUNDUP('Cash Flow'!MH3/12,0))-1)</f>
        <v>0</v>
      </c>
      <c r="MI10" s="234">
        <f>'Project Summary'!$C$37*(1+'Project Summary'!$C$81)^((ROUNDUP('Cash Flow'!MI3/12,0))-1)</f>
        <v>0</v>
      </c>
      <c r="MJ10" s="234">
        <f>'Project Summary'!$C$37*(1+'Project Summary'!$C$81)^((ROUNDUP('Cash Flow'!MJ3/12,0))-1)</f>
        <v>0</v>
      </c>
      <c r="MK10" s="234">
        <f>'Project Summary'!$C$37*(1+'Project Summary'!$C$81)^((ROUNDUP('Cash Flow'!MK3/12,0))-1)</f>
        <v>0</v>
      </c>
      <c r="ML10" s="234">
        <f>'Project Summary'!$C$37*(1+'Project Summary'!$C$81)^((ROUNDUP('Cash Flow'!ML3/12,0))-1)</f>
        <v>0</v>
      </c>
      <c r="MM10" s="234">
        <f>'Project Summary'!$C$37*(1+'Project Summary'!$C$81)^((ROUNDUP('Cash Flow'!MM3/12,0))-1)</f>
        <v>0</v>
      </c>
      <c r="MN10" s="234">
        <f>'Project Summary'!$C$37*(1+'Project Summary'!$C$81)^((ROUNDUP('Cash Flow'!MN3/12,0))-1)</f>
        <v>0</v>
      </c>
      <c r="MO10" s="234">
        <f>'Project Summary'!$C$37*(1+'Project Summary'!$C$81)^((ROUNDUP('Cash Flow'!MO3/12,0))-1)</f>
        <v>0</v>
      </c>
      <c r="MP10" s="234">
        <f>'Project Summary'!$C$37*(1+'Project Summary'!$C$81)^((ROUNDUP('Cash Flow'!MP3/12,0))-1)</f>
        <v>0</v>
      </c>
      <c r="MQ10" s="234">
        <f>'Project Summary'!$C$37*(1+'Project Summary'!$C$81)^((ROUNDUP('Cash Flow'!MQ3/12,0))-1)</f>
        <v>0</v>
      </c>
      <c r="MR10" s="234">
        <f>'Project Summary'!$C$37*(1+'Project Summary'!$C$81)^((ROUNDUP('Cash Flow'!MR3/12,0))-1)</f>
        <v>0</v>
      </c>
      <c r="MS10" s="234">
        <f>'Project Summary'!$C$37*(1+'Project Summary'!$C$81)^((ROUNDUP('Cash Flow'!MS3/12,0))-1)</f>
        <v>0</v>
      </c>
      <c r="MT10" s="234">
        <f>'Project Summary'!$C$37*(1+'Project Summary'!$C$81)^((ROUNDUP('Cash Flow'!MT3/12,0))-1)</f>
        <v>0</v>
      </c>
      <c r="MU10" s="234">
        <f>'Project Summary'!$C$37*(1+'Project Summary'!$C$81)^((ROUNDUP('Cash Flow'!MU3/12,0))-1)</f>
        <v>0</v>
      </c>
      <c r="MV10" s="234">
        <f>'Project Summary'!$C$37*(1+'Project Summary'!$C$81)^((ROUNDUP('Cash Flow'!MV3/12,0))-1)</f>
        <v>0</v>
      </c>
      <c r="MW10" s="234">
        <f>'Project Summary'!$C$37*(1+'Project Summary'!$C$81)^((ROUNDUP('Cash Flow'!MW3/12,0))-1)</f>
        <v>0</v>
      </c>
      <c r="MX10" s="234">
        <f>'Project Summary'!$C$37*(1+'Project Summary'!$C$81)^((ROUNDUP('Cash Flow'!MX3/12,0))-1)</f>
        <v>0</v>
      </c>
    </row>
    <row r="11" spans="1:362" x14ac:dyDescent="0.25">
      <c r="A11" s="111" t="s">
        <v>6</v>
      </c>
      <c r="B11" s="33"/>
      <c r="C11" s="234">
        <f>'Project Summary'!$C$38*(1+'Project Summary'!$C$81)^((ROUNDUP('Cash Flow'!C3/12,0))-1)</f>
        <v>0</v>
      </c>
      <c r="D11" s="234">
        <f>'Project Summary'!$C$38*(1+'Project Summary'!$C$81)^((ROUNDUP('Cash Flow'!D3/12,0))-1)</f>
        <v>0</v>
      </c>
      <c r="E11" s="234">
        <f>'Project Summary'!$C$38*(1+'Project Summary'!$C$81)^((ROUNDUP('Cash Flow'!E3/12,0))-1)</f>
        <v>0</v>
      </c>
      <c r="F11" s="234">
        <f>'Project Summary'!$C$38*(1+'Project Summary'!$C$81)^((ROUNDUP('Cash Flow'!F3/12,0))-1)</f>
        <v>0</v>
      </c>
      <c r="G11" s="234">
        <f>'Project Summary'!$C$38*(1+'Project Summary'!$C$81)^((ROUNDUP('Cash Flow'!G3/12,0))-1)</f>
        <v>0</v>
      </c>
      <c r="H11" s="234">
        <f>'Project Summary'!$C$38*(1+'Project Summary'!$C$81)^((ROUNDUP('Cash Flow'!H3/12,0))-1)</f>
        <v>0</v>
      </c>
      <c r="I11" s="234">
        <f>'Project Summary'!$C$38*(1+'Project Summary'!$C$81)^((ROUNDUP('Cash Flow'!I3/12,0))-1)</f>
        <v>0</v>
      </c>
      <c r="J11" s="234">
        <f>'Project Summary'!$C$38*(1+'Project Summary'!$C$81)^((ROUNDUP('Cash Flow'!J3/12,0))-1)</f>
        <v>0</v>
      </c>
      <c r="K11" s="234">
        <f>'Project Summary'!$C$38*(1+'Project Summary'!$C$81)^((ROUNDUP('Cash Flow'!K3/12,0))-1)</f>
        <v>0</v>
      </c>
      <c r="L11" s="234">
        <f>'Project Summary'!$C$38*(1+'Project Summary'!$C$81)^((ROUNDUP('Cash Flow'!L3/12,0))-1)</f>
        <v>0</v>
      </c>
      <c r="M11" s="234">
        <f>'Project Summary'!$C$38*(1+'Project Summary'!$C$81)^((ROUNDUP('Cash Flow'!M3/12,0))-1)</f>
        <v>0</v>
      </c>
      <c r="N11" s="234">
        <f>'Project Summary'!$C$38*(1+'Project Summary'!$C$81)^((ROUNDUP('Cash Flow'!N3/12,0))-1)</f>
        <v>0</v>
      </c>
      <c r="O11" s="234">
        <f>'Project Summary'!$C$38*(1+'Project Summary'!$C$81)^((ROUNDUP('Cash Flow'!O3/12,0))-1)</f>
        <v>0</v>
      </c>
      <c r="P11" s="234">
        <f>'Project Summary'!$C$38*(1+'Project Summary'!$C$81)^((ROUNDUP('Cash Flow'!P3/12,0))-1)</f>
        <v>0</v>
      </c>
      <c r="Q11" s="234">
        <f>'Project Summary'!$C$38*(1+'Project Summary'!$C$81)^((ROUNDUP('Cash Flow'!Q3/12,0))-1)</f>
        <v>0</v>
      </c>
      <c r="R11" s="234">
        <f>'Project Summary'!$C$38*(1+'Project Summary'!$C$81)^((ROUNDUP('Cash Flow'!R3/12,0))-1)</f>
        <v>0</v>
      </c>
      <c r="S11" s="234">
        <f>'Project Summary'!$C$38*(1+'Project Summary'!$C$81)^((ROUNDUP('Cash Flow'!S3/12,0))-1)</f>
        <v>0</v>
      </c>
      <c r="T11" s="234">
        <f>'Project Summary'!$C$38*(1+'Project Summary'!$C$81)^((ROUNDUP('Cash Flow'!T3/12,0))-1)</f>
        <v>0</v>
      </c>
      <c r="U11" s="234">
        <f>'Project Summary'!$C$38*(1+'Project Summary'!$C$81)^((ROUNDUP('Cash Flow'!U3/12,0))-1)</f>
        <v>0</v>
      </c>
      <c r="V11" s="234">
        <f>'Project Summary'!$C$38*(1+'Project Summary'!$C$81)^((ROUNDUP('Cash Flow'!V3/12,0))-1)</f>
        <v>0</v>
      </c>
      <c r="W11" s="234">
        <f>'Project Summary'!$C$38*(1+'Project Summary'!$C$81)^((ROUNDUP('Cash Flow'!W3/12,0))-1)</f>
        <v>0</v>
      </c>
      <c r="X11" s="234">
        <f>'Project Summary'!$C$38*(1+'Project Summary'!$C$81)^((ROUNDUP('Cash Flow'!X3/12,0))-1)</f>
        <v>0</v>
      </c>
      <c r="Y11" s="234">
        <f>'Project Summary'!$C$38*(1+'Project Summary'!$C$81)^((ROUNDUP('Cash Flow'!Y3/12,0))-1)</f>
        <v>0</v>
      </c>
      <c r="Z11" s="234">
        <f>'Project Summary'!$C$38*(1+'Project Summary'!$C$81)^((ROUNDUP('Cash Flow'!Z3/12,0))-1)</f>
        <v>0</v>
      </c>
      <c r="AA11" s="234">
        <f>'Project Summary'!$C$38*(1+'Project Summary'!$C$81)^((ROUNDUP('Cash Flow'!AA3/12,0))-1)</f>
        <v>0</v>
      </c>
      <c r="AB11" s="234">
        <f>'Project Summary'!$C$38*(1+'Project Summary'!$C$81)^((ROUNDUP('Cash Flow'!AB3/12,0))-1)</f>
        <v>0</v>
      </c>
      <c r="AC11" s="234">
        <f>'Project Summary'!$C$38*(1+'Project Summary'!$C$81)^((ROUNDUP('Cash Flow'!AC3/12,0))-1)</f>
        <v>0</v>
      </c>
      <c r="AD11" s="234">
        <f>'Project Summary'!$C$38*(1+'Project Summary'!$C$81)^((ROUNDUP('Cash Flow'!AD3/12,0))-1)</f>
        <v>0</v>
      </c>
      <c r="AE11" s="234">
        <f>'Project Summary'!$C$38*(1+'Project Summary'!$C$81)^((ROUNDUP('Cash Flow'!AE3/12,0))-1)</f>
        <v>0</v>
      </c>
      <c r="AF11" s="234">
        <f>'Project Summary'!$C$38*(1+'Project Summary'!$C$81)^((ROUNDUP('Cash Flow'!AF3/12,0))-1)</f>
        <v>0</v>
      </c>
      <c r="AG11" s="234">
        <f>'Project Summary'!$C$38*(1+'Project Summary'!$C$81)^((ROUNDUP('Cash Flow'!AG3/12,0))-1)</f>
        <v>0</v>
      </c>
      <c r="AH11" s="234">
        <f>'Project Summary'!$C$38*(1+'Project Summary'!$C$81)^((ROUNDUP('Cash Flow'!AH3/12,0))-1)</f>
        <v>0</v>
      </c>
      <c r="AI11" s="234">
        <f>'Project Summary'!$C$38*(1+'Project Summary'!$C$81)^((ROUNDUP('Cash Flow'!AI3/12,0))-1)</f>
        <v>0</v>
      </c>
      <c r="AJ11" s="234">
        <f>'Project Summary'!$C$38*(1+'Project Summary'!$C$81)^((ROUNDUP('Cash Flow'!AJ3/12,0))-1)</f>
        <v>0</v>
      </c>
      <c r="AK11" s="234">
        <f>'Project Summary'!$C$38*(1+'Project Summary'!$C$81)^((ROUNDUP('Cash Flow'!AK3/12,0))-1)</f>
        <v>0</v>
      </c>
      <c r="AL11" s="234">
        <f>'Project Summary'!$C$38*(1+'Project Summary'!$C$81)^((ROUNDUP('Cash Flow'!AL3/12,0))-1)</f>
        <v>0</v>
      </c>
      <c r="AM11" s="234">
        <f>'Project Summary'!$C$38*(1+'Project Summary'!$C$81)^((ROUNDUP('Cash Flow'!AM3/12,0))-1)</f>
        <v>0</v>
      </c>
      <c r="AN11" s="234">
        <f>'Project Summary'!$C$38*(1+'Project Summary'!$C$81)^((ROUNDUP('Cash Flow'!AN3/12,0))-1)</f>
        <v>0</v>
      </c>
      <c r="AO11" s="234">
        <f>'Project Summary'!$C$38*(1+'Project Summary'!$C$81)^((ROUNDUP('Cash Flow'!AO3/12,0))-1)</f>
        <v>0</v>
      </c>
      <c r="AP11" s="234">
        <f>'Project Summary'!$C$38*(1+'Project Summary'!$C$81)^((ROUNDUP('Cash Flow'!AP3/12,0))-1)</f>
        <v>0</v>
      </c>
      <c r="AQ11" s="234">
        <f>'Project Summary'!$C$38*(1+'Project Summary'!$C$81)^((ROUNDUP('Cash Flow'!AQ3/12,0))-1)</f>
        <v>0</v>
      </c>
      <c r="AR11" s="234">
        <f>'Project Summary'!$C$38*(1+'Project Summary'!$C$81)^((ROUNDUP('Cash Flow'!AR3/12,0))-1)</f>
        <v>0</v>
      </c>
      <c r="AS11" s="234">
        <f>'Project Summary'!$C$38*(1+'Project Summary'!$C$81)^((ROUNDUP('Cash Flow'!AS3/12,0))-1)</f>
        <v>0</v>
      </c>
      <c r="AT11" s="234">
        <f>'Project Summary'!$C$38*(1+'Project Summary'!$C$81)^((ROUNDUP('Cash Flow'!AT3/12,0))-1)</f>
        <v>0</v>
      </c>
      <c r="AU11" s="234">
        <f>'Project Summary'!$C$38*(1+'Project Summary'!$C$81)^((ROUNDUP('Cash Flow'!AU3/12,0))-1)</f>
        <v>0</v>
      </c>
      <c r="AV11" s="234">
        <f>'Project Summary'!$C$38*(1+'Project Summary'!$C$81)^((ROUNDUP('Cash Flow'!AV3/12,0))-1)</f>
        <v>0</v>
      </c>
      <c r="AW11" s="234">
        <f>'Project Summary'!$C$38*(1+'Project Summary'!$C$81)^((ROUNDUP('Cash Flow'!AW3/12,0))-1)</f>
        <v>0</v>
      </c>
      <c r="AX11" s="234">
        <f>'Project Summary'!$C$38*(1+'Project Summary'!$C$81)^((ROUNDUP('Cash Flow'!AX3/12,0))-1)</f>
        <v>0</v>
      </c>
      <c r="AY11" s="234">
        <f>'Project Summary'!$C$38*(1+'Project Summary'!$C$81)^((ROUNDUP('Cash Flow'!AY3/12,0))-1)</f>
        <v>0</v>
      </c>
      <c r="AZ11" s="234">
        <f>'Project Summary'!$C$38*(1+'Project Summary'!$C$81)^((ROUNDUP('Cash Flow'!AZ3/12,0))-1)</f>
        <v>0</v>
      </c>
      <c r="BA11" s="234">
        <f>'Project Summary'!$C$38*(1+'Project Summary'!$C$81)^((ROUNDUP('Cash Flow'!BA3/12,0))-1)</f>
        <v>0</v>
      </c>
      <c r="BB11" s="234">
        <f>'Project Summary'!$C$38*(1+'Project Summary'!$C$81)^((ROUNDUP('Cash Flow'!BB3/12,0))-1)</f>
        <v>0</v>
      </c>
      <c r="BC11" s="234">
        <f>'Project Summary'!$C$38*(1+'Project Summary'!$C$81)^((ROUNDUP('Cash Flow'!BC3/12,0))-1)</f>
        <v>0</v>
      </c>
      <c r="BD11" s="234">
        <f>'Project Summary'!$C$38*(1+'Project Summary'!$C$81)^((ROUNDUP('Cash Flow'!BD3/12,0))-1)</f>
        <v>0</v>
      </c>
      <c r="BE11" s="234">
        <f>'Project Summary'!$C$38*(1+'Project Summary'!$C$81)^((ROUNDUP('Cash Flow'!BE3/12,0))-1)</f>
        <v>0</v>
      </c>
      <c r="BF11" s="234">
        <f>'Project Summary'!$C$38*(1+'Project Summary'!$C$81)^((ROUNDUP('Cash Flow'!BF3/12,0))-1)</f>
        <v>0</v>
      </c>
      <c r="BG11" s="234">
        <f>'Project Summary'!$C$38*(1+'Project Summary'!$C$81)^((ROUNDUP('Cash Flow'!BG3/12,0))-1)</f>
        <v>0</v>
      </c>
      <c r="BH11" s="234">
        <f>'Project Summary'!$C$38*(1+'Project Summary'!$C$81)^((ROUNDUP('Cash Flow'!BH3/12,0))-1)</f>
        <v>0</v>
      </c>
      <c r="BI11" s="234">
        <f>'Project Summary'!$C$38*(1+'Project Summary'!$C$81)^((ROUNDUP('Cash Flow'!BI3/12,0))-1)</f>
        <v>0</v>
      </c>
      <c r="BJ11" s="234">
        <f>'Project Summary'!$C$38*(1+'Project Summary'!$C$81)^((ROUNDUP('Cash Flow'!BJ3/12,0))-1)</f>
        <v>0</v>
      </c>
      <c r="BK11" s="234">
        <f>'Project Summary'!$C$38*(1+'Project Summary'!$C$81)^((ROUNDUP('Cash Flow'!BK3/12,0))-1)</f>
        <v>0</v>
      </c>
      <c r="BL11" s="234">
        <f>'Project Summary'!$C$38*(1+'Project Summary'!$C$81)^((ROUNDUP('Cash Flow'!BL3/12,0))-1)</f>
        <v>0</v>
      </c>
      <c r="BM11" s="234">
        <f>'Project Summary'!$C$38*(1+'Project Summary'!$C$81)^((ROUNDUP('Cash Flow'!BM3/12,0))-1)</f>
        <v>0</v>
      </c>
      <c r="BN11" s="234">
        <f>'Project Summary'!$C$38*(1+'Project Summary'!$C$81)^((ROUNDUP('Cash Flow'!BN3/12,0))-1)</f>
        <v>0</v>
      </c>
      <c r="BO11" s="234">
        <f>'Project Summary'!$C$38*(1+'Project Summary'!$C$81)^((ROUNDUP('Cash Flow'!BO3/12,0))-1)</f>
        <v>0</v>
      </c>
      <c r="BP11" s="234">
        <f>'Project Summary'!$C$38*(1+'Project Summary'!$C$81)^((ROUNDUP('Cash Flow'!BP3/12,0))-1)</f>
        <v>0</v>
      </c>
      <c r="BQ11" s="234">
        <f>'Project Summary'!$C$38*(1+'Project Summary'!$C$81)^((ROUNDUP('Cash Flow'!BQ3/12,0))-1)</f>
        <v>0</v>
      </c>
      <c r="BR11" s="234">
        <f>'Project Summary'!$C$38*(1+'Project Summary'!$C$81)^((ROUNDUP('Cash Flow'!BR3/12,0))-1)</f>
        <v>0</v>
      </c>
      <c r="BS11" s="234">
        <f>'Project Summary'!$C$38*(1+'Project Summary'!$C$81)^((ROUNDUP('Cash Flow'!BS3/12,0))-1)</f>
        <v>0</v>
      </c>
      <c r="BT11" s="234">
        <f>'Project Summary'!$C$38*(1+'Project Summary'!$C$81)^((ROUNDUP('Cash Flow'!BT3/12,0))-1)</f>
        <v>0</v>
      </c>
      <c r="BU11" s="234">
        <f>'Project Summary'!$C$38*(1+'Project Summary'!$C$81)^((ROUNDUP('Cash Flow'!BU3/12,0))-1)</f>
        <v>0</v>
      </c>
      <c r="BV11" s="234">
        <f>'Project Summary'!$C$38*(1+'Project Summary'!$C$81)^((ROUNDUP('Cash Flow'!BV3/12,0))-1)</f>
        <v>0</v>
      </c>
      <c r="BW11" s="234">
        <f>'Project Summary'!$C$38*(1+'Project Summary'!$C$81)^((ROUNDUP('Cash Flow'!BW3/12,0))-1)</f>
        <v>0</v>
      </c>
      <c r="BX11" s="234">
        <f>'Project Summary'!$C$38*(1+'Project Summary'!$C$81)^((ROUNDUP('Cash Flow'!BX3/12,0))-1)</f>
        <v>0</v>
      </c>
      <c r="BY11" s="234">
        <f>'Project Summary'!$C$38*(1+'Project Summary'!$C$81)^((ROUNDUP('Cash Flow'!BY3/12,0))-1)</f>
        <v>0</v>
      </c>
      <c r="BZ11" s="234">
        <f>'Project Summary'!$C$38*(1+'Project Summary'!$C$81)^((ROUNDUP('Cash Flow'!BZ3/12,0))-1)</f>
        <v>0</v>
      </c>
      <c r="CA11" s="234">
        <f>'Project Summary'!$C$38*(1+'Project Summary'!$C$81)^((ROUNDUP('Cash Flow'!CA3/12,0))-1)</f>
        <v>0</v>
      </c>
      <c r="CB11" s="234">
        <f>'Project Summary'!$C$38*(1+'Project Summary'!$C$81)^((ROUNDUP('Cash Flow'!CB3/12,0))-1)</f>
        <v>0</v>
      </c>
      <c r="CC11" s="234">
        <f>'Project Summary'!$C$38*(1+'Project Summary'!$C$81)^((ROUNDUP('Cash Flow'!CC3/12,0))-1)</f>
        <v>0</v>
      </c>
      <c r="CD11" s="234">
        <f>'Project Summary'!$C$38*(1+'Project Summary'!$C$81)^((ROUNDUP('Cash Flow'!CD3/12,0))-1)</f>
        <v>0</v>
      </c>
      <c r="CE11" s="234">
        <f>'Project Summary'!$C$38*(1+'Project Summary'!$C$81)^((ROUNDUP('Cash Flow'!CE3/12,0))-1)</f>
        <v>0</v>
      </c>
      <c r="CF11" s="234">
        <f>'Project Summary'!$C$38*(1+'Project Summary'!$C$81)^((ROUNDUP('Cash Flow'!CF3/12,0))-1)</f>
        <v>0</v>
      </c>
      <c r="CG11" s="234">
        <f>'Project Summary'!$C$38*(1+'Project Summary'!$C$81)^((ROUNDUP('Cash Flow'!CG3/12,0))-1)</f>
        <v>0</v>
      </c>
      <c r="CH11" s="234">
        <f>'Project Summary'!$C$38*(1+'Project Summary'!$C$81)^((ROUNDUP('Cash Flow'!CH3/12,0))-1)</f>
        <v>0</v>
      </c>
      <c r="CI11" s="234">
        <f>'Project Summary'!$C$38*(1+'Project Summary'!$C$81)^((ROUNDUP('Cash Flow'!CI3/12,0))-1)</f>
        <v>0</v>
      </c>
      <c r="CJ11" s="234">
        <f>'Project Summary'!$C$38*(1+'Project Summary'!$C$81)^((ROUNDUP('Cash Flow'!CJ3/12,0))-1)</f>
        <v>0</v>
      </c>
      <c r="CK11" s="234">
        <f>'Project Summary'!$C$38*(1+'Project Summary'!$C$81)^((ROUNDUP('Cash Flow'!CK3/12,0))-1)</f>
        <v>0</v>
      </c>
      <c r="CL11" s="234">
        <f>'Project Summary'!$C$38*(1+'Project Summary'!$C$81)^((ROUNDUP('Cash Flow'!CL3/12,0))-1)</f>
        <v>0</v>
      </c>
      <c r="CM11" s="234">
        <f>'Project Summary'!$C$38*(1+'Project Summary'!$C$81)^((ROUNDUP('Cash Flow'!CM3/12,0))-1)</f>
        <v>0</v>
      </c>
      <c r="CN11" s="234">
        <f>'Project Summary'!$C$38*(1+'Project Summary'!$C$81)^((ROUNDUP('Cash Flow'!CN3/12,0))-1)</f>
        <v>0</v>
      </c>
      <c r="CO11" s="234">
        <f>'Project Summary'!$C$38*(1+'Project Summary'!$C$81)^((ROUNDUP('Cash Flow'!CO3/12,0))-1)</f>
        <v>0</v>
      </c>
      <c r="CP11" s="234">
        <f>'Project Summary'!$C$38*(1+'Project Summary'!$C$81)^((ROUNDUP('Cash Flow'!CP3/12,0))-1)</f>
        <v>0</v>
      </c>
      <c r="CQ11" s="234">
        <f>'Project Summary'!$C$38*(1+'Project Summary'!$C$81)^((ROUNDUP('Cash Flow'!CQ3/12,0))-1)</f>
        <v>0</v>
      </c>
      <c r="CR11" s="234">
        <f>'Project Summary'!$C$38*(1+'Project Summary'!$C$81)^((ROUNDUP('Cash Flow'!CR3/12,0))-1)</f>
        <v>0</v>
      </c>
      <c r="CS11" s="234">
        <f>'Project Summary'!$C$38*(1+'Project Summary'!$C$81)^((ROUNDUP('Cash Flow'!CS3/12,0))-1)</f>
        <v>0</v>
      </c>
      <c r="CT11" s="234">
        <f>'Project Summary'!$C$38*(1+'Project Summary'!$C$81)^((ROUNDUP('Cash Flow'!CT3/12,0))-1)</f>
        <v>0</v>
      </c>
      <c r="CU11" s="234">
        <f>'Project Summary'!$C$38*(1+'Project Summary'!$C$81)^((ROUNDUP('Cash Flow'!CU3/12,0))-1)</f>
        <v>0</v>
      </c>
      <c r="CV11" s="234">
        <f>'Project Summary'!$C$38*(1+'Project Summary'!$C$81)^((ROUNDUP('Cash Flow'!CV3/12,0))-1)</f>
        <v>0</v>
      </c>
      <c r="CW11" s="234">
        <f>'Project Summary'!$C$38*(1+'Project Summary'!$C$81)^((ROUNDUP('Cash Flow'!CW3/12,0))-1)</f>
        <v>0</v>
      </c>
      <c r="CX11" s="234">
        <f>'Project Summary'!$C$38*(1+'Project Summary'!$C$81)^((ROUNDUP('Cash Flow'!CX3/12,0))-1)</f>
        <v>0</v>
      </c>
      <c r="CY11" s="234">
        <f>'Project Summary'!$C$38*(1+'Project Summary'!$C$81)^((ROUNDUP('Cash Flow'!CY3/12,0))-1)</f>
        <v>0</v>
      </c>
      <c r="CZ11" s="234">
        <f>'Project Summary'!$C$38*(1+'Project Summary'!$C$81)^((ROUNDUP('Cash Flow'!CZ3/12,0))-1)</f>
        <v>0</v>
      </c>
      <c r="DA11" s="234">
        <f>'Project Summary'!$C$38*(1+'Project Summary'!$C$81)^((ROUNDUP('Cash Flow'!DA3/12,0))-1)</f>
        <v>0</v>
      </c>
      <c r="DB11" s="234">
        <f>'Project Summary'!$C$38*(1+'Project Summary'!$C$81)^((ROUNDUP('Cash Flow'!DB3/12,0))-1)</f>
        <v>0</v>
      </c>
      <c r="DC11" s="234">
        <f>'Project Summary'!$C$38*(1+'Project Summary'!$C$81)^((ROUNDUP('Cash Flow'!DC3/12,0))-1)</f>
        <v>0</v>
      </c>
      <c r="DD11" s="234">
        <f>'Project Summary'!$C$38*(1+'Project Summary'!$C$81)^((ROUNDUP('Cash Flow'!DD3/12,0))-1)</f>
        <v>0</v>
      </c>
      <c r="DE11" s="234">
        <f>'Project Summary'!$C$38*(1+'Project Summary'!$C$81)^((ROUNDUP('Cash Flow'!DE3/12,0))-1)</f>
        <v>0</v>
      </c>
      <c r="DF11" s="234">
        <f>'Project Summary'!$C$38*(1+'Project Summary'!$C$81)^((ROUNDUP('Cash Flow'!DF3/12,0))-1)</f>
        <v>0</v>
      </c>
      <c r="DG11" s="234">
        <f>'Project Summary'!$C$38*(1+'Project Summary'!$C$81)^((ROUNDUP('Cash Flow'!DG3/12,0))-1)</f>
        <v>0</v>
      </c>
      <c r="DH11" s="234">
        <f>'Project Summary'!$C$38*(1+'Project Summary'!$C$81)^((ROUNDUP('Cash Flow'!DH3/12,0))-1)</f>
        <v>0</v>
      </c>
      <c r="DI11" s="234">
        <f>'Project Summary'!$C$38*(1+'Project Summary'!$C$81)^((ROUNDUP('Cash Flow'!DI3/12,0))-1)</f>
        <v>0</v>
      </c>
      <c r="DJ11" s="234">
        <f>'Project Summary'!$C$38*(1+'Project Summary'!$C$81)^((ROUNDUP('Cash Flow'!DJ3/12,0))-1)</f>
        <v>0</v>
      </c>
      <c r="DK11" s="234">
        <f>'Project Summary'!$C$38*(1+'Project Summary'!$C$81)^((ROUNDUP('Cash Flow'!DK3/12,0))-1)</f>
        <v>0</v>
      </c>
      <c r="DL11" s="234">
        <f>'Project Summary'!$C$38*(1+'Project Summary'!$C$81)^((ROUNDUP('Cash Flow'!DL3/12,0))-1)</f>
        <v>0</v>
      </c>
      <c r="DM11" s="234">
        <f>'Project Summary'!$C$38*(1+'Project Summary'!$C$81)^((ROUNDUP('Cash Flow'!DM3/12,0))-1)</f>
        <v>0</v>
      </c>
      <c r="DN11" s="234">
        <f>'Project Summary'!$C$38*(1+'Project Summary'!$C$81)^((ROUNDUP('Cash Flow'!DN3/12,0))-1)</f>
        <v>0</v>
      </c>
      <c r="DO11" s="234">
        <f>'Project Summary'!$C$38*(1+'Project Summary'!$C$81)^((ROUNDUP('Cash Flow'!DO3/12,0))-1)</f>
        <v>0</v>
      </c>
      <c r="DP11" s="234">
        <f>'Project Summary'!$C$38*(1+'Project Summary'!$C$81)^((ROUNDUP('Cash Flow'!DP3/12,0))-1)</f>
        <v>0</v>
      </c>
      <c r="DQ11" s="234">
        <f>'Project Summary'!$C$38*(1+'Project Summary'!$C$81)^((ROUNDUP('Cash Flow'!DQ3/12,0))-1)</f>
        <v>0</v>
      </c>
      <c r="DR11" s="234">
        <f>'Project Summary'!$C$38*(1+'Project Summary'!$C$81)^((ROUNDUP('Cash Flow'!DR3/12,0))-1)</f>
        <v>0</v>
      </c>
      <c r="DS11" s="234">
        <f>'Project Summary'!$C$38*(1+'Project Summary'!$C$81)^((ROUNDUP('Cash Flow'!DS3/12,0))-1)</f>
        <v>0</v>
      </c>
      <c r="DT11" s="234">
        <f>'Project Summary'!$C$38*(1+'Project Summary'!$C$81)^((ROUNDUP('Cash Flow'!DT3/12,0))-1)</f>
        <v>0</v>
      </c>
      <c r="DU11" s="234">
        <f>'Project Summary'!$C$38*(1+'Project Summary'!$C$81)^((ROUNDUP('Cash Flow'!DU3/12,0))-1)</f>
        <v>0</v>
      </c>
      <c r="DV11" s="234">
        <f>'Project Summary'!$C$38*(1+'Project Summary'!$C$81)^((ROUNDUP('Cash Flow'!DV3/12,0))-1)</f>
        <v>0</v>
      </c>
      <c r="DW11" s="234">
        <f>'Project Summary'!$C$38*(1+'Project Summary'!$C$81)^((ROUNDUP('Cash Flow'!DW3/12,0))-1)</f>
        <v>0</v>
      </c>
      <c r="DX11" s="234">
        <f>'Project Summary'!$C$38*(1+'Project Summary'!$C$81)^((ROUNDUP('Cash Flow'!DX3/12,0))-1)</f>
        <v>0</v>
      </c>
      <c r="DY11" s="234">
        <f>'Project Summary'!$C$38*(1+'Project Summary'!$C$81)^((ROUNDUP('Cash Flow'!DY3/12,0))-1)</f>
        <v>0</v>
      </c>
      <c r="DZ11" s="234">
        <f>'Project Summary'!$C$38*(1+'Project Summary'!$C$81)^((ROUNDUP('Cash Flow'!DZ3/12,0))-1)</f>
        <v>0</v>
      </c>
      <c r="EA11" s="234">
        <f>'Project Summary'!$C$38*(1+'Project Summary'!$C$81)^((ROUNDUP('Cash Flow'!EA3/12,0))-1)</f>
        <v>0</v>
      </c>
      <c r="EB11" s="234">
        <f>'Project Summary'!$C$38*(1+'Project Summary'!$C$81)^((ROUNDUP('Cash Flow'!EB3/12,0))-1)</f>
        <v>0</v>
      </c>
      <c r="EC11" s="234">
        <f>'Project Summary'!$C$38*(1+'Project Summary'!$C$81)^((ROUNDUP('Cash Flow'!EC3/12,0))-1)</f>
        <v>0</v>
      </c>
      <c r="ED11" s="234">
        <f>'Project Summary'!$C$38*(1+'Project Summary'!$C$81)^((ROUNDUP('Cash Flow'!ED3/12,0))-1)</f>
        <v>0</v>
      </c>
      <c r="EE11" s="234">
        <f>'Project Summary'!$C$38*(1+'Project Summary'!$C$81)^((ROUNDUP('Cash Flow'!EE3/12,0))-1)</f>
        <v>0</v>
      </c>
      <c r="EF11" s="234">
        <f>'Project Summary'!$C$38*(1+'Project Summary'!$C$81)^((ROUNDUP('Cash Flow'!EF3/12,0))-1)</f>
        <v>0</v>
      </c>
      <c r="EG11" s="234">
        <f>'Project Summary'!$C$38*(1+'Project Summary'!$C$81)^((ROUNDUP('Cash Flow'!EG3/12,0))-1)</f>
        <v>0</v>
      </c>
      <c r="EH11" s="234">
        <f>'Project Summary'!$C$38*(1+'Project Summary'!$C$81)^((ROUNDUP('Cash Flow'!EH3/12,0))-1)</f>
        <v>0</v>
      </c>
      <c r="EI11" s="234">
        <f>'Project Summary'!$C$38*(1+'Project Summary'!$C$81)^((ROUNDUP('Cash Flow'!EI3/12,0))-1)</f>
        <v>0</v>
      </c>
      <c r="EJ11" s="234">
        <f>'Project Summary'!$C$38*(1+'Project Summary'!$C$81)^((ROUNDUP('Cash Flow'!EJ3/12,0))-1)</f>
        <v>0</v>
      </c>
      <c r="EK11" s="234">
        <f>'Project Summary'!$C$38*(1+'Project Summary'!$C$81)^((ROUNDUP('Cash Flow'!EK3/12,0))-1)</f>
        <v>0</v>
      </c>
      <c r="EL11" s="234">
        <f>'Project Summary'!$C$38*(1+'Project Summary'!$C$81)^((ROUNDUP('Cash Flow'!EL3/12,0))-1)</f>
        <v>0</v>
      </c>
      <c r="EM11" s="234">
        <f>'Project Summary'!$C$38*(1+'Project Summary'!$C$81)^((ROUNDUP('Cash Flow'!EM3/12,0))-1)</f>
        <v>0</v>
      </c>
      <c r="EN11" s="234">
        <f>'Project Summary'!$C$38*(1+'Project Summary'!$C$81)^((ROUNDUP('Cash Flow'!EN3/12,0))-1)</f>
        <v>0</v>
      </c>
      <c r="EO11" s="234">
        <f>'Project Summary'!$C$38*(1+'Project Summary'!$C$81)^((ROUNDUP('Cash Flow'!EO3/12,0))-1)</f>
        <v>0</v>
      </c>
      <c r="EP11" s="234">
        <f>'Project Summary'!$C$38*(1+'Project Summary'!$C$81)^((ROUNDUP('Cash Flow'!EP3/12,0))-1)</f>
        <v>0</v>
      </c>
      <c r="EQ11" s="234">
        <f>'Project Summary'!$C$38*(1+'Project Summary'!$C$81)^((ROUNDUP('Cash Flow'!EQ3/12,0))-1)</f>
        <v>0</v>
      </c>
      <c r="ER11" s="234">
        <f>'Project Summary'!$C$38*(1+'Project Summary'!$C$81)^((ROUNDUP('Cash Flow'!ER3/12,0))-1)</f>
        <v>0</v>
      </c>
      <c r="ES11" s="234">
        <f>'Project Summary'!$C$38*(1+'Project Summary'!$C$81)^((ROUNDUP('Cash Flow'!ES3/12,0))-1)</f>
        <v>0</v>
      </c>
      <c r="ET11" s="234">
        <f>'Project Summary'!$C$38*(1+'Project Summary'!$C$81)^((ROUNDUP('Cash Flow'!ET3/12,0))-1)</f>
        <v>0</v>
      </c>
      <c r="EU11" s="234">
        <f>'Project Summary'!$C$38*(1+'Project Summary'!$C$81)^((ROUNDUP('Cash Flow'!EU3/12,0))-1)</f>
        <v>0</v>
      </c>
      <c r="EV11" s="234">
        <f>'Project Summary'!$C$38*(1+'Project Summary'!$C$81)^((ROUNDUP('Cash Flow'!EV3/12,0))-1)</f>
        <v>0</v>
      </c>
      <c r="EW11" s="234">
        <f>'Project Summary'!$C$38*(1+'Project Summary'!$C$81)^((ROUNDUP('Cash Flow'!EW3/12,0))-1)</f>
        <v>0</v>
      </c>
      <c r="EX11" s="234">
        <f>'Project Summary'!$C$38*(1+'Project Summary'!$C$81)^((ROUNDUP('Cash Flow'!EX3/12,0))-1)</f>
        <v>0</v>
      </c>
      <c r="EY11" s="234">
        <f>'Project Summary'!$C$38*(1+'Project Summary'!$C$81)^((ROUNDUP('Cash Flow'!EY3/12,0))-1)</f>
        <v>0</v>
      </c>
      <c r="EZ11" s="234">
        <f>'Project Summary'!$C$38*(1+'Project Summary'!$C$81)^((ROUNDUP('Cash Flow'!EZ3/12,0))-1)</f>
        <v>0</v>
      </c>
      <c r="FA11" s="234">
        <f>'Project Summary'!$C$38*(1+'Project Summary'!$C$81)^((ROUNDUP('Cash Flow'!FA3/12,0))-1)</f>
        <v>0</v>
      </c>
      <c r="FB11" s="234">
        <f>'Project Summary'!$C$38*(1+'Project Summary'!$C$81)^((ROUNDUP('Cash Flow'!FB3/12,0))-1)</f>
        <v>0</v>
      </c>
      <c r="FC11" s="234">
        <f>'Project Summary'!$C$38*(1+'Project Summary'!$C$81)^((ROUNDUP('Cash Flow'!FC3/12,0))-1)</f>
        <v>0</v>
      </c>
      <c r="FD11" s="234">
        <f>'Project Summary'!$C$38*(1+'Project Summary'!$C$81)^((ROUNDUP('Cash Flow'!FD3/12,0))-1)</f>
        <v>0</v>
      </c>
      <c r="FE11" s="234">
        <f>'Project Summary'!$C$38*(1+'Project Summary'!$C$81)^((ROUNDUP('Cash Flow'!FE3/12,0))-1)</f>
        <v>0</v>
      </c>
      <c r="FF11" s="234">
        <f>'Project Summary'!$C$38*(1+'Project Summary'!$C$81)^((ROUNDUP('Cash Flow'!FF3/12,0))-1)</f>
        <v>0</v>
      </c>
      <c r="FG11" s="234">
        <f>'Project Summary'!$C$38*(1+'Project Summary'!$C$81)^((ROUNDUP('Cash Flow'!FG3/12,0))-1)</f>
        <v>0</v>
      </c>
      <c r="FH11" s="234">
        <f>'Project Summary'!$C$38*(1+'Project Summary'!$C$81)^((ROUNDUP('Cash Flow'!FH3/12,0))-1)</f>
        <v>0</v>
      </c>
      <c r="FI11" s="234">
        <f>'Project Summary'!$C$38*(1+'Project Summary'!$C$81)^((ROUNDUP('Cash Flow'!FI3/12,0))-1)</f>
        <v>0</v>
      </c>
      <c r="FJ11" s="234">
        <f>'Project Summary'!$C$38*(1+'Project Summary'!$C$81)^((ROUNDUP('Cash Flow'!FJ3/12,0))-1)</f>
        <v>0</v>
      </c>
      <c r="FK11" s="234">
        <f>'Project Summary'!$C$38*(1+'Project Summary'!$C$81)^((ROUNDUP('Cash Flow'!FK3/12,0))-1)</f>
        <v>0</v>
      </c>
      <c r="FL11" s="234">
        <f>'Project Summary'!$C$38*(1+'Project Summary'!$C$81)^((ROUNDUP('Cash Flow'!FL3/12,0))-1)</f>
        <v>0</v>
      </c>
      <c r="FM11" s="234">
        <f>'Project Summary'!$C$38*(1+'Project Summary'!$C$81)^((ROUNDUP('Cash Flow'!FM3/12,0))-1)</f>
        <v>0</v>
      </c>
      <c r="FN11" s="234">
        <f>'Project Summary'!$C$38*(1+'Project Summary'!$C$81)^((ROUNDUP('Cash Flow'!FN3/12,0))-1)</f>
        <v>0</v>
      </c>
      <c r="FO11" s="234">
        <f>'Project Summary'!$C$38*(1+'Project Summary'!$C$81)^((ROUNDUP('Cash Flow'!FO3/12,0))-1)</f>
        <v>0</v>
      </c>
      <c r="FP11" s="234">
        <f>'Project Summary'!$C$38*(1+'Project Summary'!$C$81)^((ROUNDUP('Cash Flow'!FP3/12,0))-1)</f>
        <v>0</v>
      </c>
      <c r="FQ11" s="234">
        <f>'Project Summary'!$C$38*(1+'Project Summary'!$C$81)^((ROUNDUP('Cash Flow'!FQ3/12,0))-1)</f>
        <v>0</v>
      </c>
      <c r="FR11" s="234">
        <f>'Project Summary'!$C$38*(1+'Project Summary'!$C$81)^((ROUNDUP('Cash Flow'!FR3/12,0))-1)</f>
        <v>0</v>
      </c>
      <c r="FS11" s="234">
        <f>'Project Summary'!$C$38*(1+'Project Summary'!$C$81)^((ROUNDUP('Cash Flow'!FS3/12,0))-1)</f>
        <v>0</v>
      </c>
      <c r="FT11" s="234">
        <f>'Project Summary'!$C$38*(1+'Project Summary'!$C$81)^((ROUNDUP('Cash Flow'!FT3/12,0))-1)</f>
        <v>0</v>
      </c>
      <c r="FU11" s="234">
        <f>'Project Summary'!$C$38*(1+'Project Summary'!$C$81)^((ROUNDUP('Cash Flow'!FU3/12,0))-1)</f>
        <v>0</v>
      </c>
      <c r="FV11" s="234">
        <f>'Project Summary'!$C$38*(1+'Project Summary'!$C$81)^((ROUNDUP('Cash Flow'!FV3/12,0))-1)</f>
        <v>0</v>
      </c>
      <c r="FW11" s="234">
        <f>'Project Summary'!$C$38*(1+'Project Summary'!$C$81)^((ROUNDUP('Cash Flow'!FW3/12,0))-1)</f>
        <v>0</v>
      </c>
      <c r="FX11" s="234">
        <f>'Project Summary'!$C$38*(1+'Project Summary'!$C$81)^((ROUNDUP('Cash Flow'!FX3/12,0))-1)</f>
        <v>0</v>
      </c>
      <c r="FY11" s="234">
        <f>'Project Summary'!$C$38*(1+'Project Summary'!$C$81)^((ROUNDUP('Cash Flow'!FY3/12,0))-1)</f>
        <v>0</v>
      </c>
      <c r="FZ11" s="234">
        <f>'Project Summary'!$C$38*(1+'Project Summary'!$C$81)^((ROUNDUP('Cash Flow'!FZ3/12,0))-1)</f>
        <v>0</v>
      </c>
      <c r="GA11" s="234">
        <f>'Project Summary'!$C$38*(1+'Project Summary'!$C$81)^((ROUNDUP('Cash Flow'!GA3/12,0))-1)</f>
        <v>0</v>
      </c>
      <c r="GB11" s="234">
        <f>'Project Summary'!$C$38*(1+'Project Summary'!$C$81)^((ROUNDUP('Cash Flow'!GB3/12,0))-1)</f>
        <v>0</v>
      </c>
      <c r="GC11" s="234">
        <f>'Project Summary'!$C$38*(1+'Project Summary'!$C$81)^((ROUNDUP('Cash Flow'!GC3/12,0))-1)</f>
        <v>0</v>
      </c>
      <c r="GD11" s="234">
        <f>'Project Summary'!$C$38*(1+'Project Summary'!$C$81)^((ROUNDUP('Cash Flow'!GD3/12,0))-1)</f>
        <v>0</v>
      </c>
      <c r="GE11" s="234">
        <f>'Project Summary'!$C$38*(1+'Project Summary'!$C$81)^((ROUNDUP('Cash Flow'!GE3/12,0))-1)</f>
        <v>0</v>
      </c>
      <c r="GF11" s="234">
        <f>'Project Summary'!$C$38*(1+'Project Summary'!$C$81)^((ROUNDUP('Cash Flow'!GF3/12,0))-1)</f>
        <v>0</v>
      </c>
      <c r="GG11" s="234">
        <f>'Project Summary'!$C$38*(1+'Project Summary'!$C$81)^((ROUNDUP('Cash Flow'!GG3/12,0))-1)</f>
        <v>0</v>
      </c>
      <c r="GH11" s="234">
        <f>'Project Summary'!$C$38*(1+'Project Summary'!$C$81)^((ROUNDUP('Cash Flow'!GH3/12,0))-1)</f>
        <v>0</v>
      </c>
      <c r="GI11" s="234">
        <f>'Project Summary'!$C$38*(1+'Project Summary'!$C$81)^((ROUNDUP('Cash Flow'!GI3/12,0))-1)</f>
        <v>0</v>
      </c>
      <c r="GJ11" s="234">
        <f>'Project Summary'!$C$38*(1+'Project Summary'!$C$81)^((ROUNDUP('Cash Flow'!GJ3/12,0))-1)</f>
        <v>0</v>
      </c>
      <c r="GK11" s="234">
        <f>'Project Summary'!$C$38*(1+'Project Summary'!$C$81)^((ROUNDUP('Cash Flow'!GK3/12,0))-1)</f>
        <v>0</v>
      </c>
      <c r="GL11" s="234">
        <f>'Project Summary'!$C$38*(1+'Project Summary'!$C$81)^((ROUNDUP('Cash Flow'!GL3/12,0))-1)</f>
        <v>0</v>
      </c>
      <c r="GM11" s="234">
        <f>'Project Summary'!$C$38*(1+'Project Summary'!$C$81)^((ROUNDUP('Cash Flow'!GM3/12,0))-1)</f>
        <v>0</v>
      </c>
      <c r="GN11" s="234">
        <f>'Project Summary'!$C$38*(1+'Project Summary'!$C$81)^((ROUNDUP('Cash Flow'!GN3/12,0))-1)</f>
        <v>0</v>
      </c>
      <c r="GO11" s="234">
        <f>'Project Summary'!$C$38*(1+'Project Summary'!$C$81)^((ROUNDUP('Cash Flow'!GO3/12,0))-1)</f>
        <v>0</v>
      </c>
      <c r="GP11" s="234">
        <f>'Project Summary'!$C$38*(1+'Project Summary'!$C$81)^((ROUNDUP('Cash Flow'!GP3/12,0))-1)</f>
        <v>0</v>
      </c>
      <c r="GQ11" s="234">
        <f>'Project Summary'!$C$38*(1+'Project Summary'!$C$81)^((ROUNDUP('Cash Flow'!GQ3/12,0))-1)</f>
        <v>0</v>
      </c>
      <c r="GR11" s="234">
        <f>'Project Summary'!$C$38*(1+'Project Summary'!$C$81)^((ROUNDUP('Cash Flow'!GR3/12,0))-1)</f>
        <v>0</v>
      </c>
      <c r="GS11" s="234">
        <f>'Project Summary'!$C$38*(1+'Project Summary'!$C$81)^((ROUNDUP('Cash Flow'!GS3/12,0))-1)</f>
        <v>0</v>
      </c>
      <c r="GT11" s="234">
        <f>'Project Summary'!$C$38*(1+'Project Summary'!$C$81)^((ROUNDUP('Cash Flow'!GT3/12,0))-1)</f>
        <v>0</v>
      </c>
      <c r="GU11" s="234">
        <f>'Project Summary'!$C$38*(1+'Project Summary'!$C$81)^((ROUNDUP('Cash Flow'!GU3/12,0))-1)</f>
        <v>0</v>
      </c>
      <c r="GV11" s="234">
        <f>'Project Summary'!$C$38*(1+'Project Summary'!$C$81)^((ROUNDUP('Cash Flow'!GV3/12,0))-1)</f>
        <v>0</v>
      </c>
      <c r="GW11" s="234">
        <f>'Project Summary'!$C$38*(1+'Project Summary'!$C$81)^((ROUNDUP('Cash Flow'!GW3/12,0))-1)</f>
        <v>0</v>
      </c>
      <c r="GX11" s="234">
        <f>'Project Summary'!$C$38*(1+'Project Summary'!$C$81)^((ROUNDUP('Cash Flow'!GX3/12,0))-1)</f>
        <v>0</v>
      </c>
      <c r="GY11" s="234">
        <f>'Project Summary'!$C$38*(1+'Project Summary'!$C$81)^((ROUNDUP('Cash Flow'!GY3/12,0))-1)</f>
        <v>0</v>
      </c>
      <c r="GZ11" s="234">
        <f>'Project Summary'!$C$38*(1+'Project Summary'!$C$81)^((ROUNDUP('Cash Flow'!GZ3/12,0))-1)</f>
        <v>0</v>
      </c>
      <c r="HA11" s="234">
        <f>'Project Summary'!$C$38*(1+'Project Summary'!$C$81)^((ROUNDUP('Cash Flow'!HA3/12,0))-1)</f>
        <v>0</v>
      </c>
      <c r="HB11" s="234">
        <f>'Project Summary'!$C$38*(1+'Project Summary'!$C$81)^((ROUNDUP('Cash Flow'!HB3/12,0))-1)</f>
        <v>0</v>
      </c>
      <c r="HC11" s="234">
        <f>'Project Summary'!$C$38*(1+'Project Summary'!$C$81)^((ROUNDUP('Cash Flow'!HC3/12,0))-1)</f>
        <v>0</v>
      </c>
      <c r="HD11" s="234">
        <f>'Project Summary'!$C$38*(1+'Project Summary'!$C$81)^((ROUNDUP('Cash Flow'!HD3/12,0))-1)</f>
        <v>0</v>
      </c>
      <c r="HE11" s="234">
        <f>'Project Summary'!$C$38*(1+'Project Summary'!$C$81)^((ROUNDUP('Cash Flow'!HE3/12,0))-1)</f>
        <v>0</v>
      </c>
      <c r="HF11" s="234">
        <f>'Project Summary'!$C$38*(1+'Project Summary'!$C$81)^((ROUNDUP('Cash Flow'!HF3/12,0))-1)</f>
        <v>0</v>
      </c>
      <c r="HG11" s="234">
        <f>'Project Summary'!$C$38*(1+'Project Summary'!$C$81)^((ROUNDUP('Cash Flow'!HG3/12,0))-1)</f>
        <v>0</v>
      </c>
      <c r="HH11" s="234">
        <f>'Project Summary'!$C$38*(1+'Project Summary'!$C$81)^((ROUNDUP('Cash Flow'!HH3/12,0))-1)</f>
        <v>0</v>
      </c>
      <c r="HI11" s="234">
        <f>'Project Summary'!$C$38*(1+'Project Summary'!$C$81)^((ROUNDUP('Cash Flow'!HI3/12,0))-1)</f>
        <v>0</v>
      </c>
      <c r="HJ11" s="234">
        <f>'Project Summary'!$C$38*(1+'Project Summary'!$C$81)^((ROUNDUP('Cash Flow'!HJ3/12,0))-1)</f>
        <v>0</v>
      </c>
      <c r="HK11" s="234">
        <f>'Project Summary'!$C$38*(1+'Project Summary'!$C$81)^((ROUNDUP('Cash Flow'!HK3/12,0))-1)</f>
        <v>0</v>
      </c>
      <c r="HL11" s="234">
        <f>'Project Summary'!$C$38*(1+'Project Summary'!$C$81)^((ROUNDUP('Cash Flow'!HL3/12,0))-1)</f>
        <v>0</v>
      </c>
      <c r="HM11" s="234">
        <f>'Project Summary'!$C$38*(1+'Project Summary'!$C$81)^((ROUNDUP('Cash Flow'!HM3/12,0))-1)</f>
        <v>0</v>
      </c>
      <c r="HN11" s="234">
        <f>'Project Summary'!$C$38*(1+'Project Summary'!$C$81)^((ROUNDUP('Cash Flow'!HN3/12,0))-1)</f>
        <v>0</v>
      </c>
      <c r="HO11" s="234">
        <f>'Project Summary'!$C$38*(1+'Project Summary'!$C$81)^((ROUNDUP('Cash Flow'!HO3/12,0))-1)</f>
        <v>0</v>
      </c>
      <c r="HP11" s="234">
        <f>'Project Summary'!$C$38*(1+'Project Summary'!$C$81)^((ROUNDUP('Cash Flow'!HP3/12,0))-1)</f>
        <v>0</v>
      </c>
      <c r="HQ11" s="234">
        <f>'Project Summary'!$C$38*(1+'Project Summary'!$C$81)^((ROUNDUP('Cash Flow'!HQ3/12,0))-1)</f>
        <v>0</v>
      </c>
      <c r="HR11" s="234">
        <f>'Project Summary'!$C$38*(1+'Project Summary'!$C$81)^((ROUNDUP('Cash Flow'!HR3/12,0))-1)</f>
        <v>0</v>
      </c>
      <c r="HS11" s="234">
        <f>'Project Summary'!$C$38*(1+'Project Summary'!$C$81)^((ROUNDUP('Cash Flow'!HS3/12,0))-1)</f>
        <v>0</v>
      </c>
      <c r="HT11" s="234">
        <f>'Project Summary'!$C$38*(1+'Project Summary'!$C$81)^((ROUNDUP('Cash Flow'!HT3/12,0))-1)</f>
        <v>0</v>
      </c>
      <c r="HU11" s="234">
        <f>'Project Summary'!$C$38*(1+'Project Summary'!$C$81)^((ROUNDUP('Cash Flow'!HU3/12,0))-1)</f>
        <v>0</v>
      </c>
      <c r="HV11" s="234">
        <f>'Project Summary'!$C$38*(1+'Project Summary'!$C$81)^((ROUNDUP('Cash Flow'!HV3/12,0))-1)</f>
        <v>0</v>
      </c>
      <c r="HW11" s="234">
        <f>'Project Summary'!$C$38*(1+'Project Summary'!$C$81)^((ROUNDUP('Cash Flow'!HW3/12,0))-1)</f>
        <v>0</v>
      </c>
      <c r="HX11" s="234">
        <f>'Project Summary'!$C$38*(1+'Project Summary'!$C$81)^((ROUNDUP('Cash Flow'!HX3/12,0))-1)</f>
        <v>0</v>
      </c>
      <c r="HY11" s="234">
        <f>'Project Summary'!$C$38*(1+'Project Summary'!$C$81)^((ROUNDUP('Cash Flow'!HY3/12,0))-1)</f>
        <v>0</v>
      </c>
      <c r="HZ11" s="234">
        <f>'Project Summary'!$C$38*(1+'Project Summary'!$C$81)^((ROUNDUP('Cash Flow'!HZ3/12,0))-1)</f>
        <v>0</v>
      </c>
      <c r="IA11" s="234">
        <f>'Project Summary'!$C$38*(1+'Project Summary'!$C$81)^((ROUNDUP('Cash Flow'!IA3/12,0))-1)</f>
        <v>0</v>
      </c>
      <c r="IB11" s="234">
        <f>'Project Summary'!$C$38*(1+'Project Summary'!$C$81)^((ROUNDUP('Cash Flow'!IB3/12,0))-1)</f>
        <v>0</v>
      </c>
      <c r="IC11" s="234">
        <f>'Project Summary'!$C$38*(1+'Project Summary'!$C$81)^((ROUNDUP('Cash Flow'!IC3/12,0))-1)</f>
        <v>0</v>
      </c>
      <c r="ID11" s="234">
        <f>'Project Summary'!$C$38*(1+'Project Summary'!$C$81)^((ROUNDUP('Cash Flow'!ID3/12,0))-1)</f>
        <v>0</v>
      </c>
      <c r="IE11" s="234">
        <f>'Project Summary'!$C$38*(1+'Project Summary'!$C$81)^((ROUNDUP('Cash Flow'!IE3/12,0))-1)</f>
        <v>0</v>
      </c>
      <c r="IF11" s="234">
        <f>'Project Summary'!$C$38*(1+'Project Summary'!$C$81)^((ROUNDUP('Cash Flow'!IF3/12,0))-1)</f>
        <v>0</v>
      </c>
      <c r="IG11" s="234">
        <f>'Project Summary'!$C$38*(1+'Project Summary'!$C$81)^((ROUNDUP('Cash Flow'!IG3/12,0))-1)</f>
        <v>0</v>
      </c>
      <c r="IH11" s="234">
        <f>'Project Summary'!$C$38*(1+'Project Summary'!$C$81)^((ROUNDUP('Cash Flow'!IH3/12,0))-1)</f>
        <v>0</v>
      </c>
      <c r="II11" s="234">
        <f>'Project Summary'!$C$38*(1+'Project Summary'!$C$81)^((ROUNDUP('Cash Flow'!II3/12,0))-1)</f>
        <v>0</v>
      </c>
      <c r="IJ11" s="234">
        <f>'Project Summary'!$C$38*(1+'Project Summary'!$C$81)^((ROUNDUP('Cash Flow'!IJ3/12,0))-1)</f>
        <v>0</v>
      </c>
      <c r="IK11" s="234">
        <f>'Project Summary'!$C$38*(1+'Project Summary'!$C$81)^((ROUNDUP('Cash Flow'!IK3/12,0))-1)</f>
        <v>0</v>
      </c>
      <c r="IL11" s="234">
        <f>'Project Summary'!$C$38*(1+'Project Summary'!$C$81)^((ROUNDUP('Cash Flow'!IL3/12,0))-1)</f>
        <v>0</v>
      </c>
      <c r="IM11" s="234">
        <f>'Project Summary'!$C$38*(1+'Project Summary'!$C$81)^((ROUNDUP('Cash Flow'!IM3/12,0))-1)</f>
        <v>0</v>
      </c>
      <c r="IN11" s="234">
        <f>'Project Summary'!$C$38*(1+'Project Summary'!$C$81)^((ROUNDUP('Cash Flow'!IN3/12,0))-1)</f>
        <v>0</v>
      </c>
      <c r="IO11" s="234">
        <f>'Project Summary'!$C$38*(1+'Project Summary'!$C$81)^((ROUNDUP('Cash Flow'!IO3/12,0))-1)</f>
        <v>0</v>
      </c>
      <c r="IP11" s="234">
        <f>'Project Summary'!$C$38*(1+'Project Summary'!$C$81)^((ROUNDUP('Cash Flow'!IP3/12,0))-1)</f>
        <v>0</v>
      </c>
      <c r="IQ11" s="234">
        <f>'Project Summary'!$C$38*(1+'Project Summary'!$C$81)^((ROUNDUP('Cash Flow'!IQ3/12,0))-1)</f>
        <v>0</v>
      </c>
      <c r="IR11" s="234">
        <f>'Project Summary'!$C$38*(1+'Project Summary'!$C$81)^((ROUNDUP('Cash Flow'!IR3/12,0))-1)</f>
        <v>0</v>
      </c>
      <c r="IS11" s="234">
        <f>'Project Summary'!$C$38*(1+'Project Summary'!$C$81)^((ROUNDUP('Cash Flow'!IS3/12,0))-1)</f>
        <v>0</v>
      </c>
      <c r="IT11" s="234">
        <f>'Project Summary'!$C$38*(1+'Project Summary'!$C$81)^((ROUNDUP('Cash Flow'!IT3/12,0))-1)</f>
        <v>0</v>
      </c>
      <c r="IU11" s="234">
        <f>'Project Summary'!$C$38*(1+'Project Summary'!$C$81)^((ROUNDUP('Cash Flow'!IU3/12,0))-1)</f>
        <v>0</v>
      </c>
      <c r="IV11" s="234">
        <f>'Project Summary'!$C$38*(1+'Project Summary'!$C$81)^((ROUNDUP('Cash Flow'!IV3/12,0))-1)</f>
        <v>0</v>
      </c>
      <c r="IW11" s="234">
        <f>'Project Summary'!$C$38*(1+'Project Summary'!$C$81)^((ROUNDUP('Cash Flow'!IW3/12,0))-1)</f>
        <v>0</v>
      </c>
      <c r="IX11" s="234">
        <f>'Project Summary'!$C$38*(1+'Project Summary'!$C$81)^((ROUNDUP('Cash Flow'!IX3/12,0))-1)</f>
        <v>0</v>
      </c>
      <c r="IY11" s="234">
        <f>'Project Summary'!$C$38*(1+'Project Summary'!$C$81)^((ROUNDUP('Cash Flow'!IY3/12,0))-1)</f>
        <v>0</v>
      </c>
      <c r="IZ11" s="234">
        <f>'Project Summary'!$C$38*(1+'Project Summary'!$C$81)^((ROUNDUP('Cash Flow'!IZ3/12,0))-1)</f>
        <v>0</v>
      </c>
      <c r="JA11" s="234">
        <f>'Project Summary'!$C$38*(1+'Project Summary'!$C$81)^((ROUNDUP('Cash Flow'!JA3/12,0))-1)</f>
        <v>0</v>
      </c>
      <c r="JB11" s="234">
        <f>'Project Summary'!$C$38*(1+'Project Summary'!$C$81)^((ROUNDUP('Cash Flow'!JB3/12,0))-1)</f>
        <v>0</v>
      </c>
      <c r="JC11" s="234">
        <f>'Project Summary'!$C$38*(1+'Project Summary'!$C$81)^((ROUNDUP('Cash Flow'!JC3/12,0))-1)</f>
        <v>0</v>
      </c>
      <c r="JD11" s="234">
        <f>'Project Summary'!$C$38*(1+'Project Summary'!$C$81)^((ROUNDUP('Cash Flow'!JD3/12,0))-1)</f>
        <v>0</v>
      </c>
      <c r="JE11" s="234">
        <f>'Project Summary'!$C$38*(1+'Project Summary'!$C$81)^((ROUNDUP('Cash Flow'!JE3/12,0))-1)</f>
        <v>0</v>
      </c>
      <c r="JF11" s="234">
        <f>'Project Summary'!$C$38*(1+'Project Summary'!$C$81)^((ROUNDUP('Cash Flow'!JF3/12,0))-1)</f>
        <v>0</v>
      </c>
      <c r="JG11" s="234">
        <f>'Project Summary'!$C$38*(1+'Project Summary'!$C$81)^((ROUNDUP('Cash Flow'!JG3/12,0))-1)</f>
        <v>0</v>
      </c>
      <c r="JH11" s="234">
        <f>'Project Summary'!$C$38*(1+'Project Summary'!$C$81)^((ROUNDUP('Cash Flow'!JH3/12,0))-1)</f>
        <v>0</v>
      </c>
      <c r="JI11" s="234">
        <f>'Project Summary'!$C$38*(1+'Project Summary'!$C$81)^((ROUNDUP('Cash Flow'!JI3/12,0))-1)</f>
        <v>0</v>
      </c>
      <c r="JJ11" s="234">
        <f>'Project Summary'!$C$38*(1+'Project Summary'!$C$81)^((ROUNDUP('Cash Flow'!JJ3/12,0))-1)</f>
        <v>0</v>
      </c>
      <c r="JK11" s="234">
        <f>'Project Summary'!$C$38*(1+'Project Summary'!$C$81)^((ROUNDUP('Cash Flow'!JK3/12,0))-1)</f>
        <v>0</v>
      </c>
      <c r="JL11" s="234">
        <f>'Project Summary'!$C$38*(1+'Project Summary'!$C$81)^((ROUNDUP('Cash Flow'!JL3/12,0))-1)</f>
        <v>0</v>
      </c>
      <c r="JM11" s="234">
        <f>'Project Summary'!$C$38*(1+'Project Summary'!$C$81)^((ROUNDUP('Cash Flow'!JM3/12,0))-1)</f>
        <v>0</v>
      </c>
      <c r="JN11" s="234">
        <f>'Project Summary'!$C$38*(1+'Project Summary'!$C$81)^((ROUNDUP('Cash Flow'!JN3/12,0))-1)</f>
        <v>0</v>
      </c>
      <c r="JO11" s="234">
        <f>'Project Summary'!$C$38*(1+'Project Summary'!$C$81)^((ROUNDUP('Cash Flow'!JO3/12,0))-1)</f>
        <v>0</v>
      </c>
      <c r="JP11" s="234">
        <f>'Project Summary'!$C$38*(1+'Project Summary'!$C$81)^((ROUNDUP('Cash Flow'!JP3/12,0))-1)</f>
        <v>0</v>
      </c>
      <c r="JQ11" s="234">
        <f>'Project Summary'!$C$38*(1+'Project Summary'!$C$81)^((ROUNDUP('Cash Flow'!JQ3/12,0))-1)</f>
        <v>0</v>
      </c>
      <c r="JR11" s="234">
        <f>'Project Summary'!$C$38*(1+'Project Summary'!$C$81)^((ROUNDUP('Cash Flow'!JR3/12,0))-1)</f>
        <v>0</v>
      </c>
      <c r="JS11" s="234">
        <f>'Project Summary'!$C$38*(1+'Project Summary'!$C$81)^((ROUNDUP('Cash Flow'!JS3/12,0))-1)</f>
        <v>0</v>
      </c>
      <c r="JT11" s="234">
        <f>'Project Summary'!$C$38*(1+'Project Summary'!$C$81)^((ROUNDUP('Cash Flow'!JT3/12,0))-1)</f>
        <v>0</v>
      </c>
      <c r="JU11" s="234">
        <f>'Project Summary'!$C$38*(1+'Project Summary'!$C$81)^((ROUNDUP('Cash Flow'!JU3/12,0))-1)</f>
        <v>0</v>
      </c>
      <c r="JV11" s="234">
        <f>'Project Summary'!$C$38*(1+'Project Summary'!$C$81)^((ROUNDUP('Cash Flow'!JV3/12,0))-1)</f>
        <v>0</v>
      </c>
      <c r="JW11" s="234">
        <f>'Project Summary'!$C$38*(1+'Project Summary'!$C$81)^((ROUNDUP('Cash Flow'!JW3/12,0))-1)</f>
        <v>0</v>
      </c>
      <c r="JX11" s="234">
        <f>'Project Summary'!$C$38*(1+'Project Summary'!$C$81)^((ROUNDUP('Cash Flow'!JX3/12,0))-1)</f>
        <v>0</v>
      </c>
      <c r="JY11" s="234">
        <f>'Project Summary'!$C$38*(1+'Project Summary'!$C$81)^((ROUNDUP('Cash Flow'!JY3/12,0))-1)</f>
        <v>0</v>
      </c>
      <c r="JZ11" s="234">
        <f>'Project Summary'!$C$38*(1+'Project Summary'!$C$81)^((ROUNDUP('Cash Flow'!JZ3/12,0))-1)</f>
        <v>0</v>
      </c>
      <c r="KA11" s="234">
        <f>'Project Summary'!$C$38*(1+'Project Summary'!$C$81)^((ROUNDUP('Cash Flow'!KA3/12,0))-1)</f>
        <v>0</v>
      </c>
      <c r="KB11" s="234">
        <f>'Project Summary'!$C$38*(1+'Project Summary'!$C$81)^((ROUNDUP('Cash Flow'!KB3/12,0))-1)</f>
        <v>0</v>
      </c>
      <c r="KC11" s="234">
        <f>'Project Summary'!$C$38*(1+'Project Summary'!$C$81)^((ROUNDUP('Cash Flow'!KC3/12,0))-1)</f>
        <v>0</v>
      </c>
      <c r="KD11" s="234">
        <f>'Project Summary'!$C$38*(1+'Project Summary'!$C$81)^((ROUNDUP('Cash Flow'!KD3/12,0))-1)</f>
        <v>0</v>
      </c>
      <c r="KE11" s="234">
        <f>'Project Summary'!$C$38*(1+'Project Summary'!$C$81)^((ROUNDUP('Cash Flow'!KE3/12,0))-1)</f>
        <v>0</v>
      </c>
      <c r="KF11" s="234">
        <f>'Project Summary'!$C$38*(1+'Project Summary'!$C$81)^((ROUNDUP('Cash Flow'!KF3/12,0))-1)</f>
        <v>0</v>
      </c>
      <c r="KG11" s="234">
        <f>'Project Summary'!$C$38*(1+'Project Summary'!$C$81)^((ROUNDUP('Cash Flow'!KG3/12,0))-1)</f>
        <v>0</v>
      </c>
      <c r="KH11" s="234">
        <f>'Project Summary'!$C$38*(1+'Project Summary'!$C$81)^((ROUNDUP('Cash Flow'!KH3/12,0))-1)</f>
        <v>0</v>
      </c>
      <c r="KI11" s="234">
        <f>'Project Summary'!$C$38*(1+'Project Summary'!$C$81)^((ROUNDUP('Cash Flow'!KI3/12,0))-1)</f>
        <v>0</v>
      </c>
      <c r="KJ11" s="234">
        <f>'Project Summary'!$C$38*(1+'Project Summary'!$C$81)^((ROUNDUP('Cash Flow'!KJ3/12,0))-1)</f>
        <v>0</v>
      </c>
      <c r="KK11" s="234">
        <f>'Project Summary'!$C$38*(1+'Project Summary'!$C$81)^((ROUNDUP('Cash Flow'!KK3/12,0))-1)</f>
        <v>0</v>
      </c>
      <c r="KL11" s="234">
        <f>'Project Summary'!$C$38*(1+'Project Summary'!$C$81)^((ROUNDUP('Cash Flow'!KL3/12,0))-1)</f>
        <v>0</v>
      </c>
      <c r="KM11" s="234">
        <f>'Project Summary'!$C$38*(1+'Project Summary'!$C$81)^((ROUNDUP('Cash Flow'!KM3/12,0))-1)</f>
        <v>0</v>
      </c>
      <c r="KN11" s="234">
        <f>'Project Summary'!$C$38*(1+'Project Summary'!$C$81)^((ROUNDUP('Cash Flow'!KN3/12,0))-1)</f>
        <v>0</v>
      </c>
      <c r="KO11" s="234">
        <f>'Project Summary'!$C$38*(1+'Project Summary'!$C$81)^((ROUNDUP('Cash Flow'!KO3/12,0))-1)</f>
        <v>0</v>
      </c>
      <c r="KP11" s="234">
        <f>'Project Summary'!$C$38*(1+'Project Summary'!$C$81)^((ROUNDUP('Cash Flow'!KP3/12,0))-1)</f>
        <v>0</v>
      </c>
      <c r="KQ11" s="234">
        <f>'Project Summary'!$C$38*(1+'Project Summary'!$C$81)^((ROUNDUP('Cash Flow'!KQ3/12,0))-1)</f>
        <v>0</v>
      </c>
      <c r="KR11" s="234">
        <f>'Project Summary'!$C$38*(1+'Project Summary'!$C$81)^((ROUNDUP('Cash Flow'!KR3/12,0))-1)</f>
        <v>0</v>
      </c>
      <c r="KS11" s="234">
        <f>'Project Summary'!$C$38*(1+'Project Summary'!$C$81)^((ROUNDUP('Cash Flow'!KS3/12,0))-1)</f>
        <v>0</v>
      </c>
      <c r="KT11" s="234">
        <f>'Project Summary'!$C$38*(1+'Project Summary'!$C$81)^((ROUNDUP('Cash Flow'!KT3/12,0))-1)</f>
        <v>0</v>
      </c>
      <c r="KU11" s="234">
        <f>'Project Summary'!$C$38*(1+'Project Summary'!$C$81)^((ROUNDUP('Cash Flow'!KU3/12,0))-1)</f>
        <v>0</v>
      </c>
      <c r="KV11" s="234">
        <f>'Project Summary'!$C$38*(1+'Project Summary'!$C$81)^((ROUNDUP('Cash Flow'!KV3/12,0))-1)</f>
        <v>0</v>
      </c>
      <c r="KW11" s="234">
        <f>'Project Summary'!$C$38*(1+'Project Summary'!$C$81)^((ROUNDUP('Cash Flow'!KW3/12,0))-1)</f>
        <v>0</v>
      </c>
      <c r="KX11" s="234">
        <f>'Project Summary'!$C$38*(1+'Project Summary'!$C$81)^((ROUNDUP('Cash Flow'!KX3/12,0))-1)</f>
        <v>0</v>
      </c>
      <c r="KY11" s="234">
        <f>'Project Summary'!$C$38*(1+'Project Summary'!$C$81)^((ROUNDUP('Cash Flow'!KY3/12,0))-1)</f>
        <v>0</v>
      </c>
      <c r="KZ11" s="234">
        <f>'Project Summary'!$C$38*(1+'Project Summary'!$C$81)^((ROUNDUP('Cash Flow'!KZ3/12,0))-1)</f>
        <v>0</v>
      </c>
      <c r="LA11" s="234">
        <f>'Project Summary'!$C$38*(1+'Project Summary'!$C$81)^((ROUNDUP('Cash Flow'!LA3/12,0))-1)</f>
        <v>0</v>
      </c>
      <c r="LB11" s="234">
        <f>'Project Summary'!$C$38*(1+'Project Summary'!$C$81)^((ROUNDUP('Cash Flow'!LB3/12,0))-1)</f>
        <v>0</v>
      </c>
      <c r="LC11" s="234">
        <f>'Project Summary'!$C$38*(1+'Project Summary'!$C$81)^((ROUNDUP('Cash Flow'!LC3/12,0))-1)</f>
        <v>0</v>
      </c>
      <c r="LD11" s="234">
        <f>'Project Summary'!$C$38*(1+'Project Summary'!$C$81)^((ROUNDUP('Cash Flow'!LD3/12,0))-1)</f>
        <v>0</v>
      </c>
      <c r="LE11" s="234">
        <f>'Project Summary'!$C$38*(1+'Project Summary'!$C$81)^((ROUNDUP('Cash Flow'!LE3/12,0))-1)</f>
        <v>0</v>
      </c>
      <c r="LF11" s="234">
        <f>'Project Summary'!$C$38*(1+'Project Summary'!$C$81)^((ROUNDUP('Cash Flow'!LF3/12,0))-1)</f>
        <v>0</v>
      </c>
      <c r="LG11" s="234">
        <f>'Project Summary'!$C$38*(1+'Project Summary'!$C$81)^((ROUNDUP('Cash Flow'!LG3/12,0))-1)</f>
        <v>0</v>
      </c>
      <c r="LH11" s="234">
        <f>'Project Summary'!$C$38*(1+'Project Summary'!$C$81)^((ROUNDUP('Cash Flow'!LH3/12,0))-1)</f>
        <v>0</v>
      </c>
      <c r="LI11" s="234">
        <f>'Project Summary'!$C$38*(1+'Project Summary'!$C$81)^((ROUNDUP('Cash Flow'!LI3/12,0))-1)</f>
        <v>0</v>
      </c>
      <c r="LJ11" s="234">
        <f>'Project Summary'!$C$38*(1+'Project Summary'!$C$81)^((ROUNDUP('Cash Flow'!LJ3/12,0))-1)</f>
        <v>0</v>
      </c>
      <c r="LK11" s="234">
        <f>'Project Summary'!$C$38*(1+'Project Summary'!$C$81)^((ROUNDUP('Cash Flow'!LK3/12,0))-1)</f>
        <v>0</v>
      </c>
      <c r="LL11" s="234">
        <f>'Project Summary'!$C$38*(1+'Project Summary'!$C$81)^((ROUNDUP('Cash Flow'!LL3/12,0))-1)</f>
        <v>0</v>
      </c>
      <c r="LM11" s="234">
        <f>'Project Summary'!$C$38*(1+'Project Summary'!$C$81)^((ROUNDUP('Cash Flow'!LM3/12,0))-1)</f>
        <v>0</v>
      </c>
      <c r="LN11" s="234">
        <f>'Project Summary'!$C$38*(1+'Project Summary'!$C$81)^((ROUNDUP('Cash Flow'!LN3/12,0))-1)</f>
        <v>0</v>
      </c>
      <c r="LO11" s="234">
        <f>'Project Summary'!$C$38*(1+'Project Summary'!$C$81)^((ROUNDUP('Cash Flow'!LO3/12,0))-1)</f>
        <v>0</v>
      </c>
      <c r="LP11" s="234">
        <f>'Project Summary'!$C$38*(1+'Project Summary'!$C$81)^((ROUNDUP('Cash Flow'!LP3/12,0))-1)</f>
        <v>0</v>
      </c>
      <c r="LQ11" s="234">
        <f>'Project Summary'!$C$38*(1+'Project Summary'!$C$81)^((ROUNDUP('Cash Flow'!LQ3/12,0))-1)</f>
        <v>0</v>
      </c>
      <c r="LR11" s="234">
        <f>'Project Summary'!$C$38*(1+'Project Summary'!$C$81)^((ROUNDUP('Cash Flow'!LR3/12,0))-1)</f>
        <v>0</v>
      </c>
      <c r="LS11" s="234">
        <f>'Project Summary'!$C$38*(1+'Project Summary'!$C$81)^((ROUNDUP('Cash Flow'!LS3/12,0))-1)</f>
        <v>0</v>
      </c>
      <c r="LT11" s="234">
        <f>'Project Summary'!$C$38*(1+'Project Summary'!$C$81)^((ROUNDUP('Cash Flow'!LT3/12,0))-1)</f>
        <v>0</v>
      </c>
      <c r="LU11" s="234">
        <f>'Project Summary'!$C$38*(1+'Project Summary'!$C$81)^((ROUNDUP('Cash Flow'!LU3/12,0))-1)</f>
        <v>0</v>
      </c>
      <c r="LV11" s="234">
        <f>'Project Summary'!$C$38*(1+'Project Summary'!$C$81)^((ROUNDUP('Cash Flow'!LV3/12,0))-1)</f>
        <v>0</v>
      </c>
      <c r="LW11" s="234">
        <f>'Project Summary'!$C$38*(1+'Project Summary'!$C$81)^((ROUNDUP('Cash Flow'!LW3/12,0))-1)</f>
        <v>0</v>
      </c>
      <c r="LX11" s="234">
        <f>'Project Summary'!$C$38*(1+'Project Summary'!$C$81)^((ROUNDUP('Cash Flow'!LX3/12,0))-1)</f>
        <v>0</v>
      </c>
      <c r="LY11" s="234">
        <f>'Project Summary'!$C$38*(1+'Project Summary'!$C$81)^((ROUNDUP('Cash Flow'!LY3/12,0))-1)</f>
        <v>0</v>
      </c>
      <c r="LZ11" s="234">
        <f>'Project Summary'!$C$38*(1+'Project Summary'!$C$81)^((ROUNDUP('Cash Flow'!LZ3/12,0))-1)</f>
        <v>0</v>
      </c>
      <c r="MA11" s="234">
        <f>'Project Summary'!$C$38*(1+'Project Summary'!$C$81)^((ROUNDUP('Cash Flow'!MA3/12,0))-1)</f>
        <v>0</v>
      </c>
      <c r="MB11" s="234">
        <f>'Project Summary'!$C$38*(1+'Project Summary'!$C$81)^((ROUNDUP('Cash Flow'!MB3/12,0))-1)</f>
        <v>0</v>
      </c>
      <c r="MC11" s="234">
        <f>'Project Summary'!$C$38*(1+'Project Summary'!$C$81)^((ROUNDUP('Cash Flow'!MC3/12,0))-1)</f>
        <v>0</v>
      </c>
      <c r="MD11" s="234">
        <f>'Project Summary'!$C$38*(1+'Project Summary'!$C$81)^((ROUNDUP('Cash Flow'!MD3/12,0))-1)</f>
        <v>0</v>
      </c>
      <c r="ME11" s="234">
        <f>'Project Summary'!$C$38*(1+'Project Summary'!$C$81)^((ROUNDUP('Cash Flow'!ME3/12,0))-1)</f>
        <v>0</v>
      </c>
      <c r="MF11" s="234">
        <f>'Project Summary'!$C$38*(1+'Project Summary'!$C$81)^((ROUNDUP('Cash Flow'!MF3/12,0))-1)</f>
        <v>0</v>
      </c>
      <c r="MG11" s="234">
        <f>'Project Summary'!$C$38*(1+'Project Summary'!$C$81)^((ROUNDUP('Cash Flow'!MG3/12,0))-1)</f>
        <v>0</v>
      </c>
      <c r="MH11" s="234">
        <f>'Project Summary'!$C$38*(1+'Project Summary'!$C$81)^((ROUNDUP('Cash Flow'!MH3/12,0))-1)</f>
        <v>0</v>
      </c>
      <c r="MI11" s="234">
        <f>'Project Summary'!$C$38*(1+'Project Summary'!$C$81)^((ROUNDUP('Cash Flow'!MI3/12,0))-1)</f>
        <v>0</v>
      </c>
      <c r="MJ11" s="234">
        <f>'Project Summary'!$C$38*(1+'Project Summary'!$C$81)^((ROUNDUP('Cash Flow'!MJ3/12,0))-1)</f>
        <v>0</v>
      </c>
      <c r="MK11" s="234">
        <f>'Project Summary'!$C$38*(1+'Project Summary'!$C$81)^((ROUNDUP('Cash Flow'!MK3/12,0))-1)</f>
        <v>0</v>
      </c>
      <c r="ML11" s="234">
        <f>'Project Summary'!$C$38*(1+'Project Summary'!$C$81)^((ROUNDUP('Cash Flow'!ML3/12,0))-1)</f>
        <v>0</v>
      </c>
      <c r="MM11" s="234">
        <f>'Project Summary'!$C$38*(1+'Project Summary'!$C$81)^((ROUNDUP('Cash Flow'!MM3/12,0))-1)</f>
        <v>0</v>
      </c>
      <c r="MN11" s="234">
        <f>'Project Summary'!$C$38*(1+'Project Summary'!$C$81)^((ROUNDUP('Cash Flow'!MN3/12,0))-1)</f>
        <v>0</v>
      </c>
      <c r="MO11" s="234">
        <f>'Project Summary'!$C$38*(1+'Project Summary'!$C$81)^((ROUNDUP('Cash Flow'!MO3/12,0))-1)</f>
        <v>0</v>
      </c>
      <c r="MP11" s="234">
        <f>'Project Summary'!$C$38*(1+'Project Summary'!$C$81)^((ROUNDUP('Cash Flow'!MP3/12,0))-1)</f>
        <v>0</v>
      </c>
      <c r="MQ11" s="234">
        <f>'Project Summary'!$C$38*(1+'Project Summary'!$C$81)^((ROUNDUP('Cash Flow'!MQ3/12,0))-1)</f>
        <v>0</v>
      </c>
      <c r="MR11" s="234">
        <f>'Project Summary'!$C$38*(1+'Project Summary'!$C$81)^((ROUNDUP('Cash Flow'!MR3/12,0))-1)</f>
        <v>0</v>
      </c>
      <c r="MS11" s="234">
        <f>'Project Summary'!$C$38*(1+'Project Summary'!$C$81)^((ROUNDUP('Cash Flow'!MS3/12,0))-1)</f>
        <v>0</v>
      </c>
      <c r="MT11" s="234">
        <f>'Project Summary'!$C$38*(1+'Project Summary'!$C$81)^((ROUNDUP('Cash Flow'!MT3/12,0))-1)</f>
        <v>0</v>
      </c>
      <c r="MU11" s="234">
        <f>'Project Summary'!$C$38*(1+'Project Summary'!$C$81)^((ROUNDUP('Cash Flow'!MU3/12,0))-1)</f>
        <v>0</v>
      </c>
      <c r="MV11" s="234">
        <f>'Project Summary'!$C$38*(1+'Project Summary'!$C$81)^((ROUNDUP('Cash Flow'!MV3/12,0))-1)</f>
        <v>0</v>
      </c>
      <c r="MW11" s="234">
        <f>'Project Summary'!$C$38*(1+'Project Summary'!$C$81)^((ROUNDUP('Cash Flow'!MW3/12,0))-1)</f>
        <v>0</v>
      </c>
      <c r="MX11" s="234">
        <f>'Project Summary'!$C$38*(1+'Project Summary'!$C$81)^((ROUNDUP('Cash Flow'!MX3/12,0))-1)</f>
        <v>0</v>
      </c>
    </row>
    <row r="12" spans="1:362" x14ac:dyDescent="0.25">
      <c r="A12" s="111" t="s">
        <v>244</v>
      </c>
      <c r="B12" s="33"/>
      <c r="C12" s="234">
        <f>'Project Summary'!$C$39*(1+'Project Summary'!$C$81)^((ROUNDUP('Cash Flow'!C3/12,0))-1)</f>
        <v>0</v>
      </c>
      <c r="D12" s="234">
        <f>'Project Summary'!$C$39*(1+'Project Summary'!$C$81)^((ROUNDUP('Cash Flow'!D3/12,0))-1)</f>
        <v>0</v>
      </c>
      <c r="E12" s="234">
        <f>'Project Summary'!$C$39*(1+'Project Summary'!$C$81)^((ROUNDUP('Cash Flow'!E3/12,0))-1)</f>
        <v>0</v>
      </c>
      <c r="F12" s="234">
        <f>'Project Summary'!$C$39*(1+'Project Summary'!$C$81)^((ROUNDUP('Cash Flow'!F3/12,0))-1)</f>
        <v>0</v>
      </c>
      <c r="G12" s="234">
        <f>'Project Summary'!$C$39*(1+'Project Summary'!$C$81)^((ROUNDUP('Cash Flow'!G3/12,0))-1)</f>
        <v>0</v>
      </c>
      <c r="H12" s="234">
        <f>'Project Summary'!$C$39*(1+'Project Summary'!$C$81)^((ROUNDUP('Cash Flow'!H3/12,0))-1)</f>
        <v>0</v>
      </c>
      <c r="I12" s="234">
        <f>'Project Summary'!$C$39*(1+'Project Summary'!$C$81)^((ROUNDUP('Cash Flow'!I3/12,0))-1)</f>
        <v>0</v>
      </c>
      <c r="J12" s="234">
        <f>'Project Summary'!$C$39*(1+'Project Summary'!$C$81)^((ROUNDUP('Cash Flow'!J3/12,0))-1)</f>
        <v>0</v>
      </c>
      <c r="K12" s="234">
        <f>'Project Summary'!$C$39*(1+'Project Summary'!$C$81)^((ROUNDUP('Cash Flow'!K3/12,0))-1)</f>
        <v>0</v>
      </c>
      <c r="L12" s="234">
        <f>'Project Summary'!$C$39*(1+'Project Summary'!$C$81)^((ROUNDUP('Cash Flow'!L3/12,0))-1)</f>
        <v>0</v>
      </c>
      <c r="M12" s="234">
        <f>'Project Summary'!$C$39*(1+'Project Summary'!$C$81)^((ROUNDUP('Cash Flow'!M3/12,0))-1)</f>
        <v>0</v>
      </c>
      <c r="N12" s="234">
        <f>'Project Summary'!$C$39*(1+'Project Summary'!$C$81)^((ROUNDUP('Cash Flow'!N3/12,0))-1)</f>
        <v>0</v>
      </c>
      <c r="O12" s="234">
        <f>'Project Summary'!$C$39*(1+'Project Summary'!$C$81)^((ROUNDUP('Cash Flow'!O3/12,0))-1)</f>
        <v>0</v>
      </c>
      <c r="P12" s="234">
        <f>'Project Summary'!$C$39*(1+'Project Summary'!$C$81)^((ROUNDUP('Cash Flow'!P3/12,0))-1)</f>
        <v>0</v>
      </c>
      <c r="Q12" s="234">
        <f>'Project Summary'!$C$39*(1+'Project Summary'!$C$81)^((ROUNDUP('Cash Flow'!Q3/12,0))-1)</f>
        <v>0</v>
      </c>
      <c r="R12" s="234">
        <f>'Project Summary'!$C$39*(1+'Project Summary'!$C$81)^((ROUNDUP('Cash Flow'!R3/12,0))-1)</f>
        <v>0</v>
      </c>
      <c r="S12" s="234">
        <f>'Project Summary'!$C$39*(1+'Project Summary'!$C$81)^((ROUNDUP('Cash Flow'!S3/12,0))-1)</f>
        <v>0</v>
      </c>
      <c r="T12" s="234">
        <f>'Project Summary'!$C$39*(1+'Project Summary'!$C$81)^((ROUNDUP('Cash Flow'!T3/12,0))-1)</f>
        <v>0</v>
      </c>
      <c r="U12" s="234">
        <f>'Project Summary'!$C$39*(1+'Project Summary'!$C$81)^((ROUNDUP('Cash Flow'!U3/12,0))-1)</f>
        <v>0</v>
      </c>
      <c r="V12" s="234">
        <f>'Project Summary'!$C$39*(1+'Project Summary'!$C$81)^((ROUNDUP('Cash Flow'!V3/12,0))-1)</f>
        <v>0</v>
      </c>
      <c r="W12" s="234">
        <f>'Project Summary'!$C$39*(1+'Project Summary'!$C$81)^((ROUNDUP('Cash Flow'!W3/12,0))-1)</f>
        <v>0</v>
      </c>
      <c r="X12" s="234">
        <f>'Project Summary'!$C$39*(1+'Project Summary'!$C$81)^((ROUNDUP('Cash Flow'!X3/12,0))-1)</f>
        <v>0</v>
      </c>
      <c r="Y12" s="234">
        <f>'Project Summary'!$C$39*(1+'Project Summary'!$C$81)^((ROUNDUP('Cash Flow'!Y3/12,0))-1)</f>
        <v>0</v>
      </c>
      <c r="Z12" s="234">
        <f>'Project Summary'!$C$39*(1+'Project Summary'!$C$81)^((ROUNDUP('Cash Flow'!Z3/12,0))-1)</f>
        <v>0</v>
      </c>
      <c r="AA12" s="234">
        <f>'Project Summary'!$C$39*(1+'Project Summary'!$C$81)^((ROUNDUP('Cash Flow'!AA3/12,0))-1)</f>
        <v>0</v>
      </c>
      <c r="AB12" s="234">
        <f>'Project Summary'!$C$39*(1+'Project Summary'!$C$81)^((ROUNDUP('Cash Flow'!AB3/12,0))-1)</f>
        <v>0</v>
      </c>
      <c r="AC12" s="234">
        <f>'Project Summary'!$C$39*(1+'Project Summary'!$C$81)^((ROUNDUP('Cash Flow'!AC3/12,0))-1)</f>
        <v>0</v>
      </c>
      <c r="AD12" s="234">
        <f>'Project Summary'!$C$39*(1+'Project Summary'!$C$81)^((ROUNDUP('Cash Flow'!AD3/12,0))-1)</f>
        <v>0</v>
      </c>
      <c r="AE12" s="234">
        <f>'Project Summary'!$C$39*(1+'Project Summary'!$C$81)^((ROUNDUP('Cash Flow'!AE3/12,0))-1)</f>
        <v>0</v>
      </c>
      <c r="AF12" s="234">
        <f>'Project Summary'!$C$39*(1+'Project Summary'!$C$81)^((ROUNDUP('Cash Flow'!AF3/12,0))-1)</f>
        <v>0</v>
      </c>
      <c r="AG12" s="234">
        <f>'Project Summary'!$C$39*(1+'Project Summary'!$C$81)^((ROUNDUP('Cash Flow'!AG3/12,0))-1)</f>
        <v>0</v>
      </c>
      <c r="AH12" s="234">
        <f>'Project Summary'!$C$39*(1+'Project Summary'!$C$81)^((ROUNDUP('Cash Flow'!AH3/12,0))-1)</f>
        <v>0</v>
      </c>
      <c r="AI12" s="234">
        <f>'Project Summary'!$C$39*(1+'Project Summary'!$C$81)^((ROUNDUP('Cash Flow'!AI3/12,0))-1)</f>
        <v>0</v>
      </c>
      <c r="AJ12" s="234">
        <f>'Project Summary'!$C$39*(1+'Project Summary'!$C$81)^((ROUNDUP('Cash Flow'!AJ3/12,0))-1)</f>
        <v>0</v>
      </c>
      <c r="AK12" s="234">
        <f>'Project Summary'!$C$39*(1+'Project Summary'!$C$81)^((ROUNDUP('Cash Flow'!AK3/12,0))-1)</f>
        <v>0</v>
      </c>
      <c r="AL12" s="234">
        <f>'Project Summary'!$C$39*(1+'Project Summary'!$C$81)^((ROUNDUP('Cash Flow'!AL3/12,0))-1)</f>
        <v>0</v>
      </c>
      <c r="AM12" s="234">
        <f>'Project Summary'!$C$39*(1+'Project Summary'!$C$81)^((ROUNDUP('Cash Flow'!AM3/12,0))-1)</f>
        <v>0</v>
      </c>
      <c r="AN12" s="234">
        <f>'Project Summary'!$C$39*(1+'Project Summary'!$C$81)^((ROUNDUP('Cash Flow'!AN3/12,0))-1)</f>
        <v>0</v>
      </c>
      <c r="AO12" s="234">
        <f>'Project Summary'!$C$39*(1+'Project Summary'!$C$81)^((ROUNDUP('Cash Flow'!AO3/12,0))-1)</f>
        <v>0</v>
      </c>
      <c r="AP12" s="234">
        <f>'Project Summary'!$C$39*(1+'Project Summary'!$C$81)^((ROUNDUP('Cash Flow'!AP3/12,0))-1)</f>
        <v>0</v>
      </c>
      <c r="AQ12" s="234">
        <f>'Project Summary'!$C$39*(1+'Project Summary'!$C$81)^((ROUNDUP('Cash Flow'!AQ3/12,0))-1)</f>
        <v>0</v>
      </c>
      <c r="AR12" s="234">
        <f>'Project Summary'!$C$39*(1+'Project Summary'!$C$81)^((ROUNDUP('Cash Flow'!AR3/12,0))-1)</f>
        <v>0</v>
      </c>
      <c r="AS12" s="234">
        <f>'Project Summary'!$C$39*(1+'Project Summary'!$C$81)^((ROUNDUP('Cash Flow'!AS3/12,0))-1)</f>
        <v>0</v>
      </c>
      <c r="AT12" s="234">
        <f>'Project Summary'!$C$39*(1+'Project Summary'!$C$81)^((ROUNDUP('Cash Flow'!AT3/12,0))-1)</f>
        <v>0</v>
      </c>
      <c r="AU12" s="234">
        <f>'Project Summary'!$C$39*(1+'Project Summary'!$C$81)^((ROUNDUP('Cash Flow'!AU3/12,0))-1)</f>
        <v>0</v>
      </c>
      <c r="AV12" s="234">
        <f>'Project Summary'!$C$39*(1+'Project Summary'!$C$81)^((ROUNDUP('Cash Flow'!AV3/12,0))-1)</f>
        <v>0</v>
      </c>
      <c r="AW12" s="234">
        <f>'Project Summary'!$C$39*(1+'Project Summary'!$C$81)^((ROUNDUP('Cash Flow'!AW3/12,0))-1)</f>
        <v>0</v>
      </c>
      <c r="AX12" s="234">
        <f>'Project Summary'!$C$39*(1+'Project Summary'!$C$81)^((ROUNDUP('Cash Flow'!AX3/12,0))-1)</f>
        <v>0</v>
      </c>
      <c r="AY12" s="234">
        <f>'Project Summary'!$C$39*(1+'Project Summary'!$C$81)^((ROUNDUP('Cash Flow'!AY3/12,0))-1)</f>
        <v>0</v>
      </c>
      <c r="AZ12" s="234">
        <f>'Project Summary'!$C$39*(1+'Project Summary'!$C$81)^((ROUNDUP('Cash Flow'!AZ3/12,0))-1)</f>
        <v>0</v>
      </c>
      <c r="BA12" s="234">
        <f>'Project Summary'!$C$39*(1+'Project Summary'!$C$81)^((ROUNDUP('Cash Flow'!BA3/12,0))-1)</f>
        <v>0</v>
      </c>
      <c r="BB12" s="234">
        <f>'Project Summary'!$C$39*(1+'Project Summary'!$C$81)^((ROUNDUP('Cash Flow'!BB3/12,0))-1)</f>
        <v>0</v>
      </c>
      <c r="BC12" s="234">
        <f>'Project Summary'!$C$39*(1+'Project Summary'!$C$81)^((ROUNDUP('Cash Flow'!BC3/12,0))-1)</f>
        <v>0</v>
      </c>
      <c r="BD12" s="234">
        <f>'Project Summary'!$C$39*(1+'Project Summary'!$C$81)^((ROUNDUP('Cash Flow'!BD3/12,0))-1)</f>
        <v>0</v>
      </c>
      <c r="BE12" s="234">
        <f>'Project Summary'!$C$39*(1+'Project Summary'!$C$81)^((ROUNDUP('Cash Flow'!BE3/12,0))-1)</f>
        <v>0</v>
      </c>
      <c r="BF12" s="234">
        <f>'Project Summary'!$C$39*(1+'Project Summary'!$C$81)^((ROUNDUP('Cash Flow'!BF3/12,0))-1)</f>
        <v>0</v>
      </c>
      <c r="BG12" s="234">
        <f>'Project Summary'!$C$39*(1+'Project Summary'!$C$81)^((ROUNDUP('Cash Flow'!BG3/12,0))-1)</f>
        <v>0</v>
      </c>
      <c r="BH12" s="234">
        <f>'Project Summary'!$C$39*(1+'Project Summary'!$C$81)^((ROUNDUP('Cash Flow'!BH3/12,0))-1)</f>
        <v>0</v>
      </c>
      <c r="BI12" s="234">
        <f>'Project Summary'!$C$39*(1+'Project Summary'!$C$81)^((ROUNDUP('Cash Flow'!BI3/12,0))-1)</f>
        <v>0</v>
      </c>
      <c r="BJ12" s="234">
        <f>'Project Summary'!$C$39*(1+'Project Summary'!$C$81)^((ROUNDUP('Cash Flow'!BJ3/12,0))-1)</f>
        <v>0</v>
      </c>
      <c r="BK12" s="234">
        <f>'Project Summary'!$C$39*(1+'Project Summary'!$C$81)^((ROUNDUP('Cash Flow'!BK3/12,0))-1)</f>
        <v>0</v>
      </c>
      <c r="BL12" s="234">
        <f>'Project Summary'!$C$39*(1+'Project Summary'!$C$81)^((ROUNDUP('Cash Flow'!BL3/12,0))-1)</f>
        <v>0</v>
      </c>
      <c r="BM12" s="234">
        <f>'Project Summary'!$C$39*(1+'Project Summary'!$C$81)^((ROUNDUP('Cash Flow'!BM3/12,0))-1)</f>
        <v>0</v>
      </c>
      <c r="BN12" s="234">
        <f>'Project Summary'!$C$39*(1+'Project Summary'!$C$81)^((ROUNDUP('Cash Flow'!BN3/12,0))-1)</f>
        <v>0</v>
      </c>
      <c r="BO12" s="234">
        <f>'Project Summary'!$C$39*(1+'Project Summary'!$C$81)^((ROUNDUP('Cash Flow'!BO3/12,0))-1)</f>
        <v>0</v>
      </c>
      <c r="BP12" s="234">
        <f>'Project Summary'!$C$39*(1+'Project Summary'!$C$81)^((ROUNDUP('Cash Flow'!BP3/12,0))-1)</f>
        <v>0</v>
      </c>
      <c r="BQ12" s="234">
        <f>'Project Summary'!$C$39*(1+'Project Summary'!$C$81)^((ROUNDUP('Cash Flow'!BQ3/12,0))-1)</f>
        <v>0</v>
      </c>
      <c r="BR12" s="234">
        <f>'Project Summary'!$C$39*(1+'Project Summary'!$C$81)^((ROUNDUP('Cash Flow'!BR3/12,0))-1)</f>
        <v>0</v>
      </c>
      <c r="BS12" s="234">
        <f>'Project Summary'!$C$39*(1+'Project Summary'!$C$81)^((ROUNDUP('Cash Flow'!BS3/12,0))-1)</f>
        <v>0</v>
      </c>
      <c r="BT12" s="234">
        <f>'Project Summary'!$C$39*(1+'Project Summary'!$C$81)^((ROUNDUP('Cash Flow'!BT3/12,0))-1)</f>
        <v>0</v>
      </c>
      <c r="BU12" s="234">
        <f>'Project Summary'!$C$39*(1+'Project Summary'!$C$81)^((ROUNDUP('Cash Flow'!BU3/12,0))-1)</f>
        <v>0</v>
      </c>
      <c r="BV12" s="234">
        <f>'Project Summary'!$C$39*(1+'Project Summary'!$C$81)^((ROUNDUP('Cash Flow'!BV3/12,0))-1)</f>
        <v>0</v>
      </c>
      <c r="BW12" s="234">
        <f>'Project Summary'!$C$39*(1+'Project Summary'!$C$81)^((ROUNDUP('Cash Flow'!BW3/12,0))-1)</f>
        <v>0</v>
      </c>
      <c r="BX12" s="234">
        <f>'Project Summary'!$C$39*(1+'Project Summary'!$C$81)^((ROUNDUP('Cash Flow'!BX3/12,0))-1)</f>
        <v>0</v>
      </c>
      <c r="BY12" s="234">
        <f>'Project Summary'!$C$39*(1+'Project Summary'!$C$81)^((ROUNDUP('Cash Flow'!BY3/12,0))-1)</f>
        <v>0</v>
      </c>
      <c r="BZ12" s="234">
        <f>'Project Summary'!$C$39*(1+'Project Summary'!$C$81)^((ROUNDUP('Cash Flow'!BZ3/12,0))-1)</f>
        <v>0</v>
      </c>
      <c r="CA12" s="234">
        <f>'Project Summary'!$C$39*(1+'Project Summary'!$C$81)^((ROUNDUP('Cash Flow'!CA3/12,0))-1)</f>
        <v>0</v>
      </c>
      <c r="CB12" s="234">
        <f>'Project Summary'!$C$39*(1+'Project Summary'!$C$81)^((ROUNDUP('Cash Flow'!CB3/12,0))-1)</f>
        <v>0</v>
      </c>
      <c r="CC12" s="234">
        <f>'Project Summary'!$C$39*(1+'Project Summary'!$C$81)^((ROUNDUP('Cash Flow'!CC3/12,0))-1)</f>
        <v>0</v>
      </c>
      <c r="CD12" s="234">
        <f>'Project Summary'!$C$39*(1+'Project Summary'!$C$81)^((ROUNDUP('Cash Flow'!CD3/12,0))-1)</f>
        <v>0</v>
      </c>
      <c r="CE12" s="234">
        <f>'Project Summary'!$C$39*(1+'Project Summary'!$C$81)^((ROUNDUP('Cash Flow'!CE3/12,0))-1)</f>
        <v>0</v>
      </c>
      <c r="CF12" s="234">
        <f>'Project Summary'!$C$39*(1+'Project Summary'!$C$81)^((ROUNDUP('Cash Flow'!CF3/12,0))-1)</f>
        <v>0</v>
      </c>
      <c r="CG12" s="234">
        <f>'Project Summary'!$C$39*(1+'Project Summary'!$C$81)^((ROUNDUP('Cash Flow'!CG3/12,0))-1)</f>
        <v>0</v>
      </c>
      <c r="CH12" s="234">
        <f>'Project Summary'!$C$39*(1+'Project Summary'!$C$81)^((ROUNDUP('Cash Flow'!CH3/12,0))-1)</f>
        <v>0</v>
      </c>
      <c r="CI12" s="234">
        <f>'Project Summary'!$C$39*(1+'Project Summary'!$C$81)^((ROUNDUP('Cash Flow'!CI3/12,0))-1)</f>
        <v>0</v>
      </c>
      <c r="CJ12" s="234">
        <f>'Project Summary'!$C$39*(1+'Project Summary'!$C$81)^((ROUNDUP('Cash Flow'!CJ3/12,0))-1)</f>
        <v>0</v>
      </c>
      <c r="CK12" s="234">
        <f>'Project Summary'!$C$39*(1+'Project Summary'!$C$81)^((ROUNDUP('Cash Flow'!CK3/12,0))-1)</f>
        <v>0</v>
      </c>
      <c r="CL12" s="234">
        <f>'Project Summary'!$C$39*(1+'Project Summary'!$C$81)^((ROUNDUP('Cash Flow'!CL3/12,0))-1)</f>
        <v>0</v>
      </c>
      <c r="CM12" s="234">
        <f>'Project Summary'!$C$39*(1+'Project Summary'!$C$81)^((ROUNDUP('Cash Flow'!CM3/12,0))-1)</f>
        <v>0</v>
      </c>
      <c r="CN12" s="234">
        <f>'Project Summary'!$C$39*(1+'Project Summary'!$C$81)^((ROUNDUP('Cash Flow'!CN3/12,0))-1)</f>
        <v>0</v>
      </c>
      <c r="CO12" s="234">
        <f>'Project Summary'!$C$39*(1+'Project Summary'!$C$81)^((ROUNDUP('Cash Flow'!CO3/12,0))-1)</f>
        <v>0</v>
      </c>
      <c r="CP12" s="234">
        <f>'Project Summary'!$C$39*(1+'Project Summary'!$C$81)^((ROUNDUP('Cash Flow'!CP3/12,0))-1)</f>
        <v>0</v>
      </c>
      <c r="CQ12" s="234">
        <f>'Project Summary'!$C$39*(1+'Project Summary'!$C$81)^((ROUNDUP('Cash Flow'!CQ3/12,0))-1)</f>
        <v>0</v>
      </c>
      <c r="CR12" s="234">
        <f>'Project Summary'!$C$39*(1+'Project Summary'!$C$81)^((ROUNDUP('Cash Flow'!CR3/12,0))-1)</f>
        <v>0</v>
      </c>
      <c r="CS12" s="234">
        <f>'Project Summary'!$C$39*(1+'Project Summary'!$C$81)^((ROUNDUP('Cash Flow'!CS3/12,0))-1)</f>
        <v>0</v>
      </c>
      <c r="CT12" s="234">
        <f>'Project Summary'!$C$39*(1+'Project Summary'!$C$81)^((ROUNDUP('Cash Flow'!CT3/12,0))-1)</f>
        <v>0</v>
      </c>
      <c r="CU12" s="234">
        <f>'Project Summary'!$C$39*(1+'Project Summary'!$C$81)^((ROUNDUP('Cash Flow'!CU3/12,0))-1)</f>
        <v>0</v>
      </c>
      <c r="CV12" s="234">
        <f>'Project Summary'!$C$39*(1+'Project Summary'!$C$81)^((ROUNDUP('Cash Flow'!CV3/12,0))-1)</f>
        <v>0</v>
      </c>
      <c r="CW12" s="234">
        <f>'Project Summary'!$C$39*(1+'Project Summary'!$C$81)^((ROUNDUP('Cash Flow'!CW3/12,0))-1)</f>
        <v>0</v>
      </c>
      <c r="CX12" s="234">
        <f>'Project Summary'!$C$39*(1+'Project Summary'!$C$81)^((ROUNDUP('Cash Flow'!CX3/12,0))-1)</f>
        <v>0</v>
      </c>
      <c r="CY12" s="234">
        <f>'Project Summary'!$C$39*(1+'Project Summary'!$C$81)^((ROUNDUP('Cash Flow'!CY3/12,0))-1)</f>
        <v>0</v>
      </c>
      <c r="CZ12" s="234">
        <f>'Project Summary'!$C$39*(1+'Project Summary'!$C$81)^((ROUNDUP('Cash Flow'!CZ3/12,0))-1)</f>
        <v>0</v>
      </c>
      <c r="DA12" s="234">
        <f>'Project Summary'!$C$39*(1+'Project Summary'!$C$81)^((ROUNDUP('Cash Flow'!DA3/12,0))-1)</f>
        <v>0</v>
      </c>
      <c r="DB12" s="234">
        <f>'Project Summary'!$C$39*(1+'Project Summary'!$C$81)^((ROUNDUP('Cash Flow'!DB3/12,0))-1)</f>
        <v>0</v>
      </c>
      <c r="DC12" s="234">
        <f>'Project Summary'!$C$39*(1+'Project Summary'!$C$81)^((ROUNDUP('Cash Flow'!DC3/12,0))-1)</f>
        <v>0</v>
      </c>
      <c r="DD12" s="234">
        <f>'Project Summary'!$C$39*(1+'Project Summary'!$C$81)^((ROUNDUP('Cash Flow'!DD3/12,0))-1)</f>
        <v>0</v>
      </c>
      <c r="DE12" s="234">
        <f>'Project Summary'!$C$39*(1+'Project Summary'!$C$81)^((ROUNDUP('Cash Flow'!DE3/12,0))-1)</f>
        <v>0</v>
      </c>
      <c r="DF12" s="234">
        <f>'Project Summary'!$C$39*(1+'Project Summary'!$C$81)^((ROUNDUP('Cash Flow'!DF3/12,0))-1)</f>
        <v>0</v>
      </c>
      <c r="DG12" s="234">
        <f>'Project Summary'!$C$39*(1+'Project Summary'!$C$81)^((ROUNDUP('Cash Flow'!DG3/12,0))-1)</f>
        <v>0</v>
      </c>
      <c r="DH12" s="234">
        <f>'Project Summary'!$C$39*(1+'Project Summary'!$C$81)^((ROUNDUP('Cash Flow'!DH3/12,0))-1)</f>
        <v>0</v>
      </c>
      <c r="DI12" s="234">
        <f>'Project Summary'!$C$39*(1+'Project Summary'!$C$81)^((ROUNDUP('Cash Flow'!DI3/12,0))-1)</f>
        <v>0</v>
      </c>
      <c r="DJ12" s="234">
        <f>'Project Summary'!$C$39*(1+'Project Summary'!$C$81)^((ROUNDUP('Cash Flow'!DJ3/12,0))-1)</f>
        <v>0</v>
      </c>
      <c r="DK12" s="234">
        <f>'Project Summary'!$C$39*(1+'Project Summary'!$C$81)^((ROUNDUP('Cash Flow'!DK3/12,0))-1)</f>
        <v>0</v>
      </c>
      <c r="DL12" s="234">
        <f>'Project Summary'!$C$39*(1+'Project Summary'!$C$81)^((ROUNDUP('Cash Flow'!DL3/12,0))-1)</f>
        <v>0</v>
      </c>
      <c r="DM12" s="234">
        <f>'Project Summary'!$C$39*(1+'Project Summary'!$C$81)^((ROUNDUP('Cash Flow'!DM3/12,0))-1)</f>
        <v>0</v>
      </c>
      <c r="DN12" s="234">
        <f>'Project Summary'!$C$39*(1+'Project Summary'!$C$81)^((ROUNDUP('Cash Flow'!DN3/12,0))-1)</f>
        <v>0</v>
      </c>
      <c r="DO12" s="234">
        <f>'Project Summary'!$C$39*(1+'Project Summary'!$C$81)^((ROUNDUP('Cash Flow'!DO3/12,0))-1)</f>
        <v>0</v>
      </c>
      <c r="DP12" s="234">
        <f>'Project Summary'!$C$39*(1+'Project Summary'!$C$81)^((ROUNDUP('Cash Flow'!DP3/12,0))-1)</f>
        <v>0</v>
      </c>
      <c r="DQ12" s="234">
        <f>'Project Summary'!$C$39*(1+'Project Summary'!$C$81)^((ROUNDUP('Cash Flow'!DQ3/12,0))-1)</f>
        <v>0</v>
      </c>
      <c r="DR12" s="234">
        <f>'Project Summary'!$C$39*(1+'Project Summary'!$C$81)^((ROUNDUP('Cash Flow'!DR3/12,0))-1)</f>
        <v>0</v>
      </c>
      <c r="DS12" s="234">
        <f>'Project Summary'!$C$39*(1+'Project Summary'!$C$81)^((ROUNDUP('Cash Flow'!DS3/12,0))-1)</f>
        <v>0</v>
      </c>
      <c r="DT12" s="234">
        <f>'Project Summary'!$C$39*(1+'Project Summary'!$C$81)^((ROUNDUP('Cash Flow'!DT3/12,0))-1)</f>
        <v>0</v>
      </c>
      <c r="DU12" s="234">
        <f>'Project Summary'!$C$39*(1+'Project Summary'!$C$81)^((ROUNDUP('Cash Flow'!DU3/12,0))-1)</f>
        <v>0</v>
      </c>
      <c r="DV12" s="234">
        <f>'Project Summary'!$C$39*(1+'Project Summary'!$C$81)^((ROUNDUP('Cash Flow'!DV3/12,0))-1)</f>
        <v>0</v>
      </c>
      <c r="DW12" s="234">
        <f>'Project Summary'!$C$39*(1+'Project Summary'!$C$81)^((ROUNDUP('Cash Flow'!DW3/12,0))-1)</f>
        <v>0</v>
      </c>
      <c r="DX12" s="234">
        <f>'Project Summary'!$C$39*(1+'Project Summary'!$C$81)^((ROUNDUP('Cash Flow'!DX3/12,0))-1)</f>
        <v>0</v>
      </c>
      <c r="DY12" s="234">
        <f>'Project Summary'!$C$39*(1+'Project Summary'!$C$81)^((ROUNDUP('Cash Flow'!DY3/12,0))-1)</f>
        <v>0</v>
      </c>
      <c r="DZ12" s="234">
        <f>'Project Summary'!$C$39*(1+'Project Summary'!$C$81)^((ROUNDUP('Cash Flow'!DZ3/12,0))-1)</f>
        <v>0</v>
      </c>
      <c r="EA12" s="234">
        <f>'Project Summary'!$C$39*(1+'Project Summary'!$C$81)^((ROUNDUP('Cash Flow'!EA3/12,0))-1)</f>
        <v>0</v>
      </c>
      <c r="EB12" s="234">
        <f>'Project Summary'!$C$39*(1+'Project Summary'!$C$81)^((ROUNDUP('Cash Flow'!EB3/12,0))-1)</f>
        <v>0</v>
      </c>
      <c r="EC12" s="234">
        <f>'Project Summary'!$C$39*(1+'Project Summary'!$C$81)^((ROUNDUP('Cash Flow'!EC3/12,0))-1)</f>
        <v>0</v>
      </c>
      <c r="ED12" s="234">
        <f>'Project Summary'!$C$39*(1+'Project Summary'!$C$81)^((ROUNDUP('Cash Flow'!ED3/12,0))-1)</f>
        <v>0</v>
      </c>
      <c r="EE12" s="234">
        <f>'Project Summary'!$C$39*(1+'Project Summary'!$C$81)^((ROUNDUP('Cash Flow'!EE3/12,0))-1)</f>
        <v>0</v>
      </c>
      <c r="EF12" s="234">
        <f>'Project Summary'!$C$39*(1+'Project Summary'!$C$81)^((ROUNDUP('Cash Flow'!EF3/12,0))-1)</f>
        <v>0</v>
      </c>
      <c r="EG12" s="234">
        <f>'Project Summary'!$C$39*(1+'Project Summary'!$C$81)^((ROUNDUP('Cash Flow'!EG3/12,0))-1)</f>
        <v>0</v>
      </c>
      <c r="EH12" s="234">
        <f>'Project Summary'!$C$39*(1+'Project Summary'!$C$81)^((ROUNDUP('Cash Flow'!EH3/12,0))-1)</f>
        <v>0</v>
      </c>
      <c r="EI12" s="234">
        <f>'Project Summary'!$C$39*(1+'Project Summary'!$C$81)^((ROUNDUP('Cash Flow'!EI3/12,0))-1)</f>
        <v>0</v>
      </c>
      <c r="EJ12" s="234">
        <f>'Project Summary'!$C$39*(1+'Project Summary'!$C$81)^((ROUNDUP('Cash Flow'!EJ3/12,0))-1)</f>
        <v>0</v>
      </c>
      <c r="EK12" s="234">
        <f>'Project Summary'!$C$39*(1+'Project Summary'!$C$81)^((ROUNDUP('Cash Flow'!EK3/12,0))-1)</f>
        <v>0</v>
      </c>
      <c r="EL12" s="234">
        <f>'Project Summary'!$C$39*(1+'Project Summary'!$C$81)^((ROUNDUP('Cash Flow'!EL3/12,0))-1)</f>
        <v>0</v>
      </c>
      <c r="EM12" s="234">
        <f>'Project Summary'!$C$39*(1+'Project Summary'!$C$81)^((ROUNDUP('Cash Flow'!EM3/12,0))-1)</f>
        <v>0</v>
      </c>
      <c r="EN12" s="234">
        <f>'Project Summary'!$C$39*(1+'Project Summary'!$C$81)^((ROUNDUP('Cash Flow'!EN3/12,0))-1)</f>
        <v>0</v>
      </c>
      <c r="EO12" s="234">
        <f>'Project Summary'!$C$39*(1+'Project Summary'!$C$81)^((ROUNDUP('Cash Flow'!EO3/12,0))-1)</f>
        <v>0</v>
      </c>
      <c r="EP12" s="234">
        <f>'Project Summary'!$C$39*(1+'Project Summary'!$C$81)^((ROUNDUP('Cash Flow'!EP3/12,0))-1)</f>
        <v>0</v>
      </c>
      <c r="EQ12" s="234">
        <f>'Project Summary'!$C$39*(1+'Project Summary'!$C$81)^((ROUNDUP('Cash Flow'!EQ3/12,0))-1)</f>
        <v>0</v>
      </c>
      <c r="ER12" s="234">
        <f>'Project Summary'!$C$39*(1+'Project Summary'!$C$81)^((ROUNDUP('Cash Flow'!ER3/12,0))-1)</f>
        <v>0</v>
      </c>
      <c r="ES12" s="234">
        <f>'Project Summary'!$C$39*(1+'Project Summary'!$C$81)^((ROUNDUP('Cash Flow'!ES3/12,0))-1)</f>
        <v>0</v>
      </c>
      <c r="ET12" s="234">
        <f>'Project Summary'!$C$39*(1+'Project Summary'!$C$81)^((ROUNDUP('Cash Flow'!ET3/12,0))-1)</f>
        <v>0</v>
      </c>
      <c r="EU12" s="234">
        <f>'Project Summary'!$C$39*(1+'Project Summary'!$C$81)^((ROUNDUP('Cash Flow'!EU3/12,0))-1)</f>
        <v>0</v>
      </c>
      <c r="EV12" s="234">
        <f>'Project Summary'!$C$39*(1+'Project Summary'!$C$81)^((ROUNDUP('Cash Flow'!EV3/12,0))-1)</f>
        <v>0</v>
      </c>
      <c r="EW12" s="234">
        <f>'Project Summary'!$C$39*(1+'Project Summary'!$C$81)^((ROUNDUP('Cash Flow'!EW3/12,0))-1)</f>
        <v>0</v>
      </c>
      <c r="EX12" s="234">
        <f>'Project Summary'!$C$39*(1+'Project Summary'!$C$81)^((ROUNDUP('Cash Flow'!EX3/12,0))-1)</f>
        <v>0</v>
      </c>
      <c r="EY12" s="234">
        <f>'Project Summary'!$C$39*(1+'Project Summary'!$C$81)^((ROUNDUP('Cash Flow'!EY3/12,0))-1)</f>
        <v>0</v>
      </c>
      <c r="EZ12" s="234">
        <f>'Project Summary'!$C$39*(1+'Project Summary'!$C$81)^((ROUNDUP('Cash Flow'!EZ3/12,0))-1)</f>
        <v>0</v>
      </c>
      <c r="FA12" s="234">
        <f>'Project Summary'!$C$39*(1+'Project Summary'!$C$81)^((ROUNDUP('Cash Flow'!FA3/12,0))-1)</f>
        <v>0</v>
      </c>
      <c r="FB12" s="234">
        <f>'Project Summary'!$C$39*(1+'Project Summary'!$C$81)^((ROUNDUP('Cash Flow'!FB3/12,0))-1)</f>
        <v>0</v>
      </c>
      <c r="FC12" s="234">
        <f>'Project Summary'!$C$39*(1+'Project Summary'!$C$81)^((ROUNDUP('Cash Flow'!FC3/12,0))-1)</f>
        <v>0</v>
      </c>
      <c r="FD12" s="234">
        <f>'Project Summary'!$C$39*(1+'Project Summary'!$C$81)^((ROUNDUP('Cash Flow'!FD3/12,0))-1)</f>
        <v>0</v>
      </c>
      <c r="FE12" s="234">
        <f>'Project Summary'!$C$39*(1+'Project Summary'!$C$81)^((ROUNDUP('Cash Flow'!FE3/12,0))-1)</f>
        <v>0</v>
      </c>
      <c r="FF12" s="234">
        <f>'Project Summary'!$C$39*(1+'Project Summary'!$C$81)^((ROUNDUP('Cash Flow'!FF3/12,0))-1)</f>
        <v>0</v>
      </c>
      <c r="FG12" s="234">
        <f>'Project Summary'!$C$39*(1+'Project Summary'!$C$81)^((ROUNDUP('Cash Flow'!FG3/12,0))-1)</f>
        <v>0</v>
      </c>
      <c r="FH12" s="234">
        <f>'Project Summary'!$C$39*(1+'Project Summary'!$C$81)^((ROUNDUP('Cash Flow'!FH3/12,0))-1)</f>
        <v>0</v>
      </c>
      <c r="FI12" s="234">
        <f>'Project Summary'!$C$39*(1+'Project Summary'!$C$81)^((ROUNDUP('Cash Flow'!FI3/12,0))-1)</f>
        <v>0</v>
      </c>
      <c r="FJ12" s="234">
        <f>'Project Summary'!$C$39*(1+'Project Summary'!$C$81)^((ROUNDUP('Cash Flow'!FJ3/12,0))-1)</f>
        <v>0</v>
      </c>
      <c r="FK12" s="234">
        <f>'Project Summary'!$C$39*(1+'Project Summary'!$C$81)^((ROUNDUP('Cash Flow'!FK3/12,0))-1)</f>
        <v>0</v>
      </c>
      <c r="FL12" s="234">
        <f>'Project Summary'!$C$39*(1+'Project Summary'!$C$81)^((ROUNDUP('Cash Flow'!FL3/12,0))-1)</f>
        <v>0</v>
      </c>
      <c r="FM12" s="234">
        <f>'Project Summary'!$C$39*(1+'Project Summary'!$C$81)^((ROUNDUP('Cash Flow'!FM3/12,0))-1)</f>
        <v>0</v>
      </c>
      <c r="FN12" s="234">
        <f>'Project Summary'!$C$39*(1+'Project Summary'!$C$81)^((ROUNDUP('Cash Flow'!FN3/12,0))-1)</f>
        <v>0</v>
      </c>
      <c r="FO12" s="234">
        <f>'Project Summary'!$C$39*(1+'Project Summary'!$C$81)^((ROUNDUP('Cash Flow'!FO3/12,0))-1)</f>
        <v>0</v>
      </c>
      <c r="FP12" s="234">
        <f>'Project Summary'!$C$39*(1+'Project Summary'!$C$81)^((ROUNDUP('Cash Flow'!FP3/12,0))-1)</f>
        <v>0</v>
      </c>
      <c r="FQ12" s="234">
        <f>'Project Summary'!$C$39*(1+'Project Summary'!$C$81)^((ROUNDUP('Cash Flow'!FQ3/12,0))-1)</f>
        <v>0</v>
      </c>
      <c r="FR12" s="234">
        <f>'Project Summary'!$C$39*(1+'Project Summary'!$C$81)^((ROUNDUP('Cash Flow'!FR3/12,0))-1)</f>
        <v>0</v>
      </c>
      <c r="FS12" s="234">
        <f>'Project Summary'!$C$39*(1+'Project Summary'!$C$81)^((ROUNDUP('Cash Flow'!FS3/12,0))-1)</f>
        <v>0</v>
      </c>
      <c r="FT12" s="234">
        <f>'Project Summary'!$C$39*(1+'Project Summary'!$C$81)^((ROUNDUP('Cash Flow'!FT3/12,0))-1)</f>
        <v>0</v>
      </c>
      <c r="FU12" s="234">
        <f>'Project Summary'!$C$39*(1+'Project Summary'!$C$81)^((ROUNDUP('Cash Flow'!FU3/12,0))-1)</f>
        <v>0</v>
      </c>
      <c r="FV12" s="234">
        <f>'Project Summary'!$C$39*(1+'Project Summary'!$C$81)^((ROUNDUP('Cash Flow'!FV3/12,0))-1)</f>
        <v>0</v>
      </c>
      <c r="FW12" s="234">
        <f>'Project Summary'!$C$39*(1+'Project Summary'!$C$81)^((ROUNDUP('Cash Flow'!FW3/12,0))-1)</f>
        <v>0</v>
      </c>
      <c r="FX12" s="234">
        <f>'Project Summary'!$C$39*(1+'Project Summary'!$C$81)^((ROUNDUP('Cash Flow'!FX3/12,0))-1)</f>
        <v>0</v>
      </c>
      <c r="FY12" s="234">
        <f>'Project Summary'!$C$39*(1+'Project Summary'!$C$81)^((ROUNDUP('Cash Flow'!FY3/12,0))-1)</f>
        <v>0</v>
      </c>
      <c r="FZ12" s="234">
        <f>'Project Summary'!$C$39*(1+'Project Summary'!$C$81)^((ROUNDUP('Cash Flow'!FZ3/12,0))-1)</f>
        <v>0</v>
      </c>
      <c r="GA12" s="234">
        <f>'Project Summary'!$C$39*(1+'Project Summary'!$C$81)^((ROUNDUP('Cash Flow'!GA3/12,0))-1)</f>
        <v>0</v>
      </c>
      <c r="GB12" s="234">
        <f>'Project Summary'!$C$39*(1+'Project Summary'!$C$81)^((ROUNDUP('Cash Flow'!GB3/12,0))-1)</f>
        <v>0</v>
      </c>
      <c r="GC12" s="234">
        <f>'Project Summary'!$C$39*(1+'Project Summary'!$C$81)^((ROUNDUP('Cash Flow'!GC3/12,0))-1)</f>
        <v>0</v>
      </c>
      <c r="GD12" s="234">
        <f>'Project Summary'!$C$39*(1+'Project Summary'!$C$81)^((ROUNDUP('Cash Flow'!GD3/12,0))-1)</f>
        <v>0</v>
      </c>
      <c r="GE12" s="234">
        <f>'Project Summary'!$C$39*(1+'Project Summary'!$C$81)^((ROUNDUP('Cash Flow'!GE3/12,0))-1)</f>
        <v>0</v>
      </c>
      <c r="GF12" s="234">
        <f>'Project Summary'!$C$39*(1+'Project Summary'!$C$81)^((ROUNDUP('Cash Flow'!GF3/12,0))-1)</f>
        <v>0</v>
      </c>
      <c r="GG12" s="234">
        <f>'Project Summary'!$C$39*(1+'Project Summary'!$C$81)^((ROUNDUP('Cash Flow'!GG3/12,0))-1)</f>
        <v>0</v>
      </c>
      <c r="GH12" s="234">
        <f>'Project Summary'!$C$39*(1+'Project Summary'!$C$81)^((ROUNDUP('Cash Flow'!GH3/12,0))-1)</f>
        <v>0</v>
      </c>
      <c r="GI12" s="234">
        <f>'Project Summary'!$C$39*(1+'Project Summary'!$C$81)^((ROUNDUP('Cash Flow'!GI3/12,0))-1)</f>
        <v>0</v>
      </c>
      <c r="GJ12" s="234">
        <f>'Project Summary'!$C$39*(1+'Project Summary'!$C$81)^((ROUNDUP('Cash Flow'!GJ3/12,0))-1)</f>
        <v>0</v>
      </c>
      <c r="GK12" s="234">
        <f>'Project Summary'!$C$39*(1+'Project Summary'!$C$81)^((ROUNDUP('Cash Flow'!GK3/12,0))-1)</f>
        <v>0</v>
      </c>
      <c r="GL12" s="234">
        <f>'Project Summary'!$C$39*(1+'Project Summary'!$C$81)^((ROUNDUP('Cash Flow'!GL3/12,0))-1)</f>
        <v>0</v>
      </c>
      <c r="GM12" s="234">
        <f>'Project Summary'!$C$39*(1+'Project Summary'!$C$81)^((ROUNDUP('Cash Flow'!GM3/12,0))-1)</f>
        <v>0</v>
      </c>
      <c r="GN12" s="234">
        <f>'Project Summary'!$C$39*(1+'Project Summary'!$C$81)^((ROUNDUP('Cash Flow'!GN3/12,0))-1)</f>
        <v>0</v>
      </c>
      <c r="GO12" s="234">
        <f>'Project Summary'!$C$39*(1+'Project Summary'!$C$81)^((ROUNDUP('Cash Flow'!GO3/12,0))-1)</f>
        <v>0</v>
      </c>
      <c r="GP12" s="234">
        <f>'Project Summary'!$C$39*(1+'Project Summary'!$C$81)^((ROUNDUP('Cash Flow'!GP3/12,0))-1)</f>
        <v>0</v>
      </c>
      <c r="GQ12" s="234">
        <f>'Project Summary'!$C$39*(1+'Project Summary'!$C$81)^((ROUNDUP('Cash Flow'!GQ3/12,0))-1)</f>
        <v>0</v>
      </c>
      <c r="GR12" s="234">
        <f>'Project Summary'!$C$39*(1+'Project Summary'!$C$81)^((ROUNDUP('Cash Flow'!GR3/12,0))-1)</f>
        <v>0</v>
      </c>
      <c r="GS12" s="234">
        <f>'Project Summary'!$C$39*(1+'Project Summary'!$C$81)^((ROUNDUP('Cash Flow'!GS3/12,0))-1)</f>
        <v>0</v>
      </c>
      <c r="GT12" s="234">
        <f>'Project Summary'!$C$39*(1+'Project Summary'!$C$81)^((ROUNDUP('Cash Flow'!GT3/12,0))-1)</f>
        <v>0</v>
      </c>
      <c r="GU12" s="234">
        <f>'Project Summary'!$C$39*(1+'Project Summary'!$C$81)^((ROUNDUP('Cash Flow'!GU3/12,0))-1)</f>
        <v>0</v>
      </c>
      <c r="GV12" s="234">
        <f>'Project Summary'!$C$39*(1+'Project Summary'!$C$81)^((ROUNDUP('Cash Flow'!GV3/12,0))-1)</f>
        <v>0</v>
      </c>
      <c r="GW12" s="234">
        <f>'Project Summary'!$C$39*(1+'Project Summary'!$C$81)^((ROUNDUP('Cash Flow'!GW3/12,0))-1)</f>
        <v>0</v>
      </c>
      <c r="GX12" s="234">
        <f>'Project Summary'!$C$39*(1+'Project Summary'!$C$81)^((ROUNDUP('Cash Flow'!GX3/12,0))-1)</f>
        <v>0</v>
      </c>
      <c r="GY12" s="234">
        <f>'Project Summary'!$C$39*(1+'Project Summary'!$C$81)^((ROUNDUP('Cash Flow'!GY3/12,0))-1)</f>
        <v>0</v>
      </c>
      <c r="GZ12" s="234">
        <f>'Project Summary'!$C$39*(1+'Project Summary'!$C$81)^((ROUNDUP('Cash Flow'!GZ3/12,0))-1)</f>
        <v>0</v>
      </c>
      <c r="HA12" s="234">
        <f>'Project Summary'!$C$39*(1+'Project Summary'!$C$81)^((ROUNDUP('Cash Flow'!HA3/12,0))-1)</f>
        <v>0</v>
      </c>
      <c r="HB12" s="234">
        <f>'Project Summary'!$C$39*(1+'Project Summary'!$C$81)^((ROUNDUP('Cash Flow'!HB3/12,0))-1)</f>
        <v>0</v>
      </c>
      <c r="HC12" s="234">
        <f>'Project Summary'!$C$39*(1+'Project Summary'!$C$81)^((ROUNDUP('Cash Flow'!HC3/12,0))-1)</f>
        <v>0</v>
      </c>
      <c r="HD12" s="234">
        <f>'Project Summary'!$C$39*(1+'Project Summary'!$C$81)^((ROUNDUP('Cash Flow'!HD3/12,0))-1)</f>
        <v>0</v>
      </c>
      <c r="HE12" s="234">
        <f>'Project Summary'!$C$39*(1+'Project Summary'!$C$81)^((ROUNDUP('Cash Flow'!HE3/12,0))-1)</f>
        <v>0</v>
      </c>
      <c r="HF12" s="234">
        <f>'Project Summary'!$C$39*(1+'Project Summary'!$C$81)^((ROUNDUP('Cash Flow'!HF3/12,0))-1)</f>
        <v>0</v>
      </c>
      <c r="HG12" s="234">
        <f>'Project Summary'!$C$39*(1+'Project Summary'!$C$81)^((ROUNDUP('Cash Flow'!HG3/12,0))-1)</f>
        <v>0</v>
      </c>
      <c r="HH12" s="234">
        <f>'Project Summary'!$C$39*(1+'Project Summary'!$C$81)^((ROUNDUP('Cash Flow'!HH3/12,0))-1)</f>
        <v>0</v>
      </c>
      <c r="HI12" s="234">
        <f>'Project Summary'!$C$39*(1+'Project Summary'!$C$81)^((ROUNDUP('Cash Flow'!HI3/12,0))-1)</f>
        <v>0</v>
      </c>
      <c r="HJ12" s="234">
        <f>'Project Summary'!$C$39*(1+'Project Summary'!$C$81)^((ROUNDUP('Cash Flow'!HJ3/12,0))-1)</f>
        <v>0</v>
      </c>
      <c r="HK12" s="234">
        <f>'Project Summary'!$C$39*(1+'Project Summary'!$C$81)^((ROUNDUP('Cash Flow'!HK3/12,0))-1)</f>
        <v>0</v>
      </c>
      <c r="HL12" s="234">
        <f>'Project Summary'!$C$39*(1+'Project Summary'!$C$81)^((ROUNDUP('Cash Flow'!HL3/12,0))-1)</f>
        <v>0</v>
      </c>
      <c r="HM12" s="234">
        <f>'Project Summary'!$C$39*(1+'Project Summary'!$C$81)^((ROUNDUP('Cash Flow'!HM3/12,0))-1)</f>
        <v>0</v>
      </c>
      <c r="HN12" s="234">
        <f>'Project Summary'!$C$39*(1+'Project Summary'!$C$81)^((ROUNDUP('Cash Flow'!HN3/12,0))-1)</f>
        <v>0</v>
      </c>
      <c r="HO12" s="234">
        <f>'Project Summary'!$C$39*(1+'Project Summary'!$C$81)^((ROUNDUP('Cash Flow'!HO3/12,0))-1)</f>
        <v>0</v>
      </c>
      <c r="HP12" s="234">
        <f>'Project Summary'!$C$39*(1+'Project Summary'!$C$81)^((ROUNDUP('Cash Flow'!HP3/12,0))-1)</f>
        <v>0</v>
      </c>
      <c r="HQ12" s="234">
        <f>'Project Summary'!$C$39*(1+'Project Summary'!$C$81)^((ROUNDUP('Cash Flow'!HQ3/12,0))-1)</f>
        <v>0</v>
      </c>
      <c r="HR12" s="234">
        <f>'Project Summary'!$C$39*(1+'Project Summary'!$C$81)^((ROUNDUP('Cash Flow'!HR3/12,0))-1)</f>
        <v>0</v>
      </c>
      <c r="HS12" s="234">
        <f>'Project Summary'!$C$39*(1+'Project Summary'!$C$81)^((ROUNDUP('Cash Flow'!HS3/12,0))-1)</f>
        <v>0</v>
      </c>
      <c r="HT12" s="234">
        <f>'Project Summary'!$C$39*(1+'Project Summary'!$C$81)^((ROUNDUP('Cash Flow'!HT3/12,0))-1)</f>
        <v>0</v>
      </c>
      <c r="HU12" s="234">
        <f>'Project Summary'!$C$39*(1+'Project Summary'!$C$81)^((ROUNDUP('Cash Flow'!HU3/12,0))-1)</f>
        <v>0</v>
      </c>
      <c r="HV12" s="234">
        <f>'Project Summary'!$C$39*(1+'Project Summary'!$C$81)^((ROUNDUP('Cash Flow'!HV3/12,0))-1)</f>
        <v>0</v>
      </c>
      <c r="HW12" s="234">
        <f>'Project Summary'!$C$39*(1+'Project Summary'!$C$81)^((ROUNDUP('Cash Flow'!HW3/12,0))-1)</f>
        <v>0</v>
      </c>
      <c r="HX12" s="234">
        <f>'Project Summary'!$C$39*(1+'Project Summary'!$C$81)^((ROUNDUP('Cash Flow'!HX3/12,0))-1)</f>
        <v>0</v>
      </c>
      <c r="HY12" s="234">
        <f>'Project Summary'!$C$39*(1+'Project Summary'!$C$81)^((ROUNDUP('Cash Flow'!HY3/12,0))-1)</f>
        <v>0</v>
      </c>
      <c r="HZ12" s="234">
        <f>'Project Summary'!$C$39*(1+'Project Summary'!$C$81)^((ROUNDUP('Cash Flow'!HZ3/12,0))-1)</f>
        <v>0</v>
      </c>
      <c r="IA12" s="234">
        <f>'Project Summary'!$C$39*(1+'Project Summary'!$C$81)^((ROUNDUP('Cash Flow'!IA3/12,0))-1)</f>
        <v>0</v>
      </c>
      <c r="IB12" s="234">
        <f>'Project Summary'!$C$39*(1+'Project Summary'!$C$81)^((ROUNDUP('Cash Flow'!IB3/12,0))-1)</f>
        <v>0</v>
      </c>
      <c r="IC12" s="234">
        <f>'Project Summary'!$C$39*(1+'Project Summary'!$C$81)^((ROUNDUP('Cash Flow'!IC3/12,0))-1)</f>
        <v>0</v>
      </c>
      <c r="ID12" s="234">
        <f>'Project Summary'!$C$39*(1+'Project Summary'!$C$81)^((ROUNDUP('Cash Flow'!ID3/12,0))-1)</f>
        <v>0</v>
      </c>
      <c r="IE12" s="234">
        <f>'Project Summary'!$C$39*(1+'Project Summary'!$C$81)^((ROUNDUP('Cash Flow'!IE3/12,0))-1)</f>
        <v>0</v>
      </c>
      <c r="IF12" s="234">
        <f>'Project Summary'!$C$39*(1+'Project Summary'!$C$81)^((ROUNDUP('Cash Flow'!IF3/12,0))-1)</f>
        <v>0</v>
      </c>
      <c r="IG12" s="234">
        <f>'Project Summary'!$C$39*(1+'Project Summary'!$C$81)^((ROUNDUP('Cash Flow'!IG3/12,0))-1)</f>
        <v>0</v>
      </c>
      <c r="IH12" s="234">
        <f>'Project Summary'!$C$39*(1+'Project Summary'!$C$81)^((ROUNDUP('Cash Flow'!IH3/12,0))-1)</f>
        <v>0</v>
      </c>
      <c r="II12" s="234">
        <f>'Project Summary'!$C$39*(1+'Project Summary'!$C$81)^((ROUNDUP('Cash Flow'!II3/12,0))-1)</f>
        <v>0</v>
      </c>
      <c r="IJ12" s="234">
        <f>'Project Summary'!$C$39*(1+'Project Summary'!$C$81)^((ROUNDUP('Cash Flow'!IJ3/12,0))-1)</f>
        <v>0</v>
      </c>
      <c r="IK12" s="234">
        <f>'Project Summary'!$C$39*(1+'Project Summary'!$C$81)^((ROUNDUP('Cash Flow'!IK3/12,0))-1)</f>
        <v>0</v>
      </c>
      <c r="IL12" s="234">
        <f>'Project Summary'!$C$39*(1+'Project Summary'!$C$81)^((ROUNDUP('Cash Flow'!IL3/12,0))-1)</f>
        <v>0</v>
      </c>
      <c r="IM12" s="234">
        <f>'Project Summary'!$C$39*(1+'Project Summary'!$C$81)^((ROUNDUP('Cash Flow'!IM3/12,0))-1)</f>
        <v>0</v>
      </c>
      <c r="IN12" s="234">
        <f>'Project Summary'!$C$39*(1+'Project Summary'!$C$81)^((ROUNDUP('Cash Flow'!IN3/12,0))-1)</f>
        <v>0</v>
      </c>
      <c r="IO12" s="234">
        <f>'Project Summary'!$C$39*(1+'Project Summary'!$C$81)^((ROUNDUP('Cash Flow'!IO3/12,0))-1)</f>
        <v>0</v>
      </c>
      <c r="IP12" s="234">
        <f>'Project Summary'!$C$39*(1+'Project Summary'!$C$81)^((ROUNDUP('Cash Flow'!IP3/12,0))-1)</f>
        <v>0</v>
      </c>
      <c r="IQ12" s="234">
        <f>'Project Summary'!$C$39*(1+'Project Summary'!$C$81)^((ROUNDUP('Cash Flow'!IQ3/12,0))-1)</f>
        <v>0</v>
      </c>
      <c r="IR12" s="234">
        <f>'Project Summary'!$C$39*(1+'Project Summary'!$C$81)^((ROUNDUP('Cash Flow'!IR3/12,0))-1)</f>
        <v>0</v>
      </c>
      <c r="IS12" s="234">
        <f>'Project Summary'!$C$39*(1+'Project Summary'!$C$81)^((ROUNDUP('Cash Flow'!IS3/12,0))-1)</f>
        <v>0</v>
      </c>
      <c r="IT12" s="234">
        <f>'Project Summary'!$C$39*(1+'Project Summary'!$C$81)^((ROUNDUP('Cash Flow'!IT3/12,0))-1)</f>
        <v>0</v>
      </c>
      <c r="IU12" s="234">
        <f>'Project Summary'!$C$39*(1+'Project Summary'!$C$81)^((ROUNDUP('Cash Flow'!IU3/12,0))-1)</f>
        <v>0</v>
      </c>
      <c r="IV12" s="234">
        <f>'Project Summary'!$C$39*(1+'Project Summary'!$C$81)^((ROUNDUP('Cash Flow'!IV3/12,0))-1)</f>
        <v>0</v>
      </c>
      <c r="IW12" s="234">
        <f>'Project Summary'!$C$39*(1+'Project Summary'!$C$81)^((ROUNDUP('Cash Flow'!IW3/12,0))-1)</f>
        <v>0</v>
      </c>
      <c r="IX12" s="234">
        <f>'Project Summary'!$C$39*(1+'Project Summary'!$C$81)^((ROUNDUP('Cash Flow'!IX3/12,0))-1)</f>
        <v>0</v>
      </c>
      <c r="IY12" s="234">
        <f>'Project Summary'!$C$39*(1+'Project Summary'!$C$81)^((ROUNDUP('Cash Flow'!IY3/12,0))-1)</f>
        <v>0</v>
      </c>
      <c r="IZ12" s="234">
        <f>'Project Summary'!$C$39*(1+'Project Summary'!$C$81)^((ROUNDUP('Cash Flow'!IZ3/12,0))-1)</f>
        <v>0</v>
      </c>
      <c r="JA12" s="234">
        <f>'Project Summary'!$C$39*(1+'Project Summary'!$C$81)^((ROUNDUP('Cash Flow'!JA3/12,0))-1)</f>
        <v>0</v>
      </c>
      <c r="JB12" s="234">
        <f>'Project Summary'!$C$39*(1+'Project Summary'!$C$81)^((ROUNDUP('Cash Flow'!JB3/12,0))-1)</f>
        <v>0</v>
      </c>
      <c r="JC12" s="234">
        <f>'Project Summary'!$C$39*(1+'Project Summary'!$C$81)^((ROUNDUP('Cash Flow'!JC3/12,0))-1)</f>
        <v>0</v>
      </c>
      <c r="JD12" s="234">
        <f>'Project Summary'!$C$39*(1+'Project Summary'!$C$81)^((ROUNDUP('Cash Flow'!JD3/12,0))-1)</f>
        <v>0</v>
      </c>
      <c r="JE12" s="234">
        <f>'Project Summary'!$C$39*(1+'Project Summary'!$C$81)^((ROUNDUP('Cash Flow'!JE3/12,0))-1)</f>
        <v>0</v>
      </c>
      <c r="JF12" s="234">
        <f>'Project Summary'!$C$39*(1+'Project Summary'!$C$81)^((ROUNDUP('Cash Flow'!JF3/12,0))-1)</f>
        <v>0</v>
      </c>
      <c r="JG12" s="234">
        <f>'Project Summary'!$C$39*(1+'Project Summary'!$C$81)^((ROUNDUP('Cash Flow'!JG3/12,0))-1)</f>
        <v>0</v>
      </c>
      <c r="JH12" s="234">
        <f>'Project Summary'!$C$39*(1+'Project Summary'!$C$81)^((ROUNDUP('Cash Flow'!JH3/12,0))-1)</f>
        <v>0</v>
      </c>
      <c r="JI12" s="234">
        <f>'Project Summary'!$C$39*(1+'Project Summary'!$C$81)^((ROUNDUP('Cash Flow'!JI3/12,0))-1)</f>
        <v>0</v>
      </c>
      <c r="JJ12" s="234">
        <f>'Project Summary'!$C$39*(1+'Project Summary'!$C$81)^((ROUNDUP('Cash Flow'!JJ3/12,0))-1)</f>
        <v>0</v>
      </c>
      <c r="JK12" s="234">
        <f>'Project Summary'!$C$39*(1+'Project Summary'!$C$81)^((ROUNDUP('Cash Flow'!JK3/12,0))-1)</f>
        <v>0</v>
      </c>
      <c r="JL12" s="234">
        <f>'Project Summary'!$C$39*(1+'Project Summary'!$C$81)^((ROUNDUP('Cash Flow'!JL3/12,0))-1)</f>
        <v>0</v>
      </c>
      <c r="JM12" s="234">
        <f>'Project Summary'!$C$39*(1+'Project Summary'!$C$81)^((ROUNDUP('Cash Flow'!JM3/12,0))-1)</f>
        <v>0</v>
      </c>
      <c r="JN12" s="234">
        <f>'Project Summary'!$C$39*(1+'Project Summary'!$C$81)^((ROUNDUP('Cash Flow'!JN3/12,0))-1)</f>
        <v>0</v>
      </c>
      <c r="JO12" s="234">
        <f>'Project Summary'!$C$39*(1+'Project Summary'!$C$81)^((ROUNDUP('Cash Flow'!JO3/12,0))-1)</f>
        <v>0</v>
      </c>
      <c r="JP12" s="234">
        <f>'Project Summary'!$C$39*(1+'Project Summary'!$C$81)^((ROUNDUP('Cash Flow'!JP3/12,0))-1)</f>
        <v>0</v>
      </c>
      <c r="JQ12" s="234">
        <f>'Project Summary'!$C$39*(1+'Project Summary'!$C$81)^((ROUNDUP('Cash Flow'!JQ3/12,0))-1)</f>
        <v>0</v>
      </c>
      <c r="JR12" s="234">
        <f>'Project Summary'!$C$39*(1+'Project Summary'!$C$81)^((ROUNDUP('Cash Flow'!JR3/12,0))-1)</f>
        <v>0</v>
      </c>
      <c r="JS12" s="234">
        <f>'Project Summary'!$C$39*(1+'Project Summary'!$C$81)^((ROUNDUP('Cash Flow'!JS3/12,0))-1)</f>
        <v>0</v>
      </c>
      <c r="JT12" s="234">
        <f>'Project Summary'!$C$39*(1+'Project Summary'!$C$81)^((ROUNDUP('Cash Flow'!JT3/12,0))-1)</f>
        <v>0</v>
      </c>
      <c r="JU12" s="234">
        <f>'Project Summary'!$C$39*(1+'Project Summary'!$C$81)^((ROUNDUP('Cash Flow'!JU3/12,0))-1)</f>
        <v>0</v>
      </c>
      <c r="JV12" s="234">
        <f>'Project Summary'!$C$39*(1+'Project Summary'!$C$81)^((ROUNDUP('Cash Flow'!JV3/12,0))-1)</f>
        <v>0</v>
      </c>
      <c r="JW12" s="234">
        <f>'Project Summary'!$C$39*(1+'Project Summary'!$C$81)^((ROUNDUP('Cash Flow'!JW3/12,0))-1)</f>
        <v>0</v>
      </c>
      <c r="JX12" s="234">
        <f>'Project Summary'!$C$39*(1+'Project Summary'!$C$81)^((ROUNDUP('Cash Flow'!JX3/12,0))-1)</f>
        <v>0</v>
      </c>
      <c r="JY12" s="234">
        <f>'Project Summary'!$C$39*(1+'Project Summary'!$C$81)^((ROUNDUP('Cash Flow'!JY3/12,0))-1)</f>
        <v>0</v>
      </c>
      <c r="JZ12" s="234">
        <f>'Project Summary'!$C$39*(1+'Project Summary'!$C$81)^((ROUNDUP('Cash Flow'!JZ3/12,0))-1)</f>
        <v>0</v>
      </c>
      <c r="KA12" s="234">
        <f>'Project Summary'!$C$39*(1+'Project Summary'!$C$81)^((ROUNDUP('Cash Flow'!KA3/12,0))-1)</f>
        <v>0</v>
      </c>
      <c r="KB12" s="234">
        <f>'Project Summary'!$C$39*(1+'Project Summary'!$C$81)^((ROUNDUP('Cash Flow'!KB3/12,0))-1)</f>
        <v>0</v>
      </c>
      <c r="KC12" s="234">
        <f>'Project Summary'!$C$39*(1+'Project Summary'!$C$81)^((ROUNDUP('Cash Flow'!KC3/12,0))-1)</f>
        <v>0</v>
      </c>
      <c r="KD12" s="234">
        <f>'Project Summary'!$C$39*(1+'Project Summary'!$C$81)^((ROUNDUP('Cash Flow'!KD3/12,0))-1)</f>
        <v>0</v>
      </c>
      <c r="KE12" s="234">
        <f>'Project Summary'!$C$39*(1+'Project Summary'!$C$81)^((ROUNDUP('Cash Flow'!KE3/12,0))-1)</f>
        <v>0</v>
      </c>
      <c r="KF12" s="234">
        <f>'Project Summary'!$C$39*(1+'Project Summary'!$C$81)^((ROUNDUP('Cash Flow'!KF3/12,0))-1)</f>
        <v>0</v>
      </c>
      <c r="KG12" s="234">
        <f>'Project Summary'!$C$39*(1+'Project Summary'!$C$81)^((ROUNDUP('Cash Flow'!KG3/12,0))-1)</f>
        <v>0</v>
      </c>
      <c r="KH12" s="234">
        <f>'Project Summary'!$C$39*(1+'Project Summary'!$C$81)^((ROUNDUP('Cash Flow'!KH3/12,0))-1)</f>
        <v>0</v>
      </c>
      <c r="KI12" s="234">
        <f>'Project Summary'!$C$39*(1+'Project Summary'!$C$81)^((ROUNDUP('Cash Flow'!KI3/12,0))-1)</f>
        <v>0</v>
      </c>
      <c r="KJ12" s="234">
        <f>'Project Summary'!$C$39*(1+'Project Summary'!$C$81)^((ROUNDUP('Cash Flow'!KJ3/12,0))-1)</f>
        <v>0</v>
      </c>
      <c r="KK12" s="234">
        <f>'Project Summary'!$C$39*(1+'Project Summary'!$C$81)^((ROUNDUP('Cash Flow'!KK3/12,0))-1)</f>
        <v>0</v>
      </c>
      <c r="KL12" s="234">
        <f>'Project Summary'!$C$39*(1+'Project Summary'!$C$81)^((ROUNDUP('Cash Flow'!KL3/12,0))-1)</f>
        <v>0</v>
      </c>
      <c r="KM12" s="234">
        <f>'Project Summary'!$C$39*(1+'Project Summary'!$C$81)^((ROUNDUP('Cash Flow'!KM3/12,0))-1)</f>
        <v>0</v>
      </c>
      <c r="KN12" s="234">
        <f>'Project Summary'!$C$39*(1+'Project Summary'!$C$81)^((ROUNDUP('Cash Flow'!KN3/12,0))-1)</f>
        <v>0</v>
      </c>
      <c r="KO12" s="234">
        <f>'Project Summary'!$C$39*(1+'Project Summary'!$C$81)^((ROUNDUP('Cash Flow'!KO3/12,0))-1)</f>
        <v>0</v>
      </c>
      <c r="KP12" s="234">
        <f>'Project Summary'!$C$39*(1+'Project Summary'!$C$81)^((ROUNDUP('Cash Flow'!KP3/12,0))-1)</f>
        <v>0</v>
      </c>
      <c r="KQ12" s="234">
        <f>'Project Summary'!$C$39*(1+'Project Summary'!$C$81)^((ROUNDUP('Cash Flow'!KQ3/12,0))-1)</f>
        <v>0</v>
      </c>
      <c r="KR12" s="234">
        <f>'Project Summary'!$C$39*(1+'Project Summary'!$C$81)^((ROUNDUP('Cash Flow'!KR3/12,0))-1)</f>
        <v>0</v>
      </c>
      <c r="KS12" s="234">
        <f>'Project Summary'!$C$39*(1+'Project Summary'!$C$81)^((ROUNDUP('Cash Flow'!KS3/12,0))-1)</f>
        <v>0</v>
      </c>
      <c r="KT12" s="234">
        <f>'Project Summary'!$C$39*(1+'Project Summary'!$C$81)^((ROUNDUP('Cash Flow'!KT3/12,0))-1)</f>
        <v>0</v>
      </c>
      <c r="KU12" s="234">
        <f>'Project Summary'!$C$39*(1+'Project Summary'!$C$81)^((ROUNDUP('Cash Flow'!KU3/12,0))-1)</f>
        <v>0</v>
      </c>
      <c r="KV12" s="234">
        <f>'Project Summary'!$C$39*(1+'Project Summary'!$C$81)^((ROUNDUP('Cash Flow'!KV3/12,0))-1)</f>
        <v>0</v>
      </c>
      <c r="KW12" s="234">
        <f>'Project Summary'!$C$39*(1+'Project Summary'!$C$81)^((ROUNDUP('Cash Flow'!KW3/12,0))-1)</f>
        <v>0</v>
      </c>
      <c r="KX12" s="234">
        <f>'Project Summary'!$C$39*(1+'Project Summary'!$C$81)^((ROUNDUP('Cash Flow'!KX3/12,0))-1)</f>
        <v>0</v>
      </c>
      <c r="KY12" s="234">
        <f>'Project Summary'!$C$39*(1+'Project Summary'!$C$81)^((ROUNDUP('Cash Flow'!KY3/12,0))-1)</f>
        <v>0</v>
      </c>
      <c r="KZ12" s="234">
        <f>'Project Summary'!$C$39*(1+'Project Summary'!$C$81)^((ROUNDUP('Cash Flow'!KZ3/12,0))-1)</f>
        <v>0</v>
      </c>
      <c r="LA12" s="234">
        <f>'Project Summary'!$C$39*(1+'Project Summary'!$C$81)^((ROUNDUP('Cash Flow'!LA3/12,0))-1)</f>
        <v>0</v>
      </c>
      <c r="LB12" s="234">
        <f>'Project Summary'!$C$39*(1+'Project Summary'!$C$81)^((ROUNDUP('Cash Flow'!LB3/12,0))-1)</f>
        <v>0</v>
      </c>
      <c r="LC12" s="234">
        <f>'Project Summary'!$C$39*(1+'Project Summary'!$C$81)^((ROUNDUP('Cash Flow'!LC3/12,0))-1)</f>
        <v>0</v>
      </c>
      <c r="LD12" s="234">
        <f>'Project Summary'!$C$39*(1+'Project Summary'!$C$81)^((ROUNDUP('Cash Flow'!LD3/12,0))-1)</f>
        <v>0</v>
      </c>
      <c r="LE12" s="234">
        <f>'Project Summary'!$C$39*(1+'Project Summary'!$C$81)^((ROUNDUP('Cash Flow'!LE3/12,0))-1)</f>
        <v>0</v>
      </c>
      <c r="LF12" s="234">
        <f>'Project Summary'!$C$39*(1+'Project Summary'!$C$81)^((ROUNDUP('Cash Flow'!LF3/12,0))-1)</f>
        <v>0</v>
      </c>
      <c r="LG12" s="234">
        <f>'Project Summary'!$C$39*(1+'Project Summary'!$C$81)^((ROUNDUP('Cash Flow'!LG3/12,0))-1)</f>
        <v>0</v>
      </c>
      <c r="LH12" s="234">
        <f>'Project Summary'!$C$39*(1+'Project Summary'!$C$81)^((ROUNDUP('Cash Flow'!LH3/12,0))-1)</f>
        <v>0</v>
      </c>
      <c r="LI12" s="234">
        <f>'Project Summary'!$C$39*(1+'Project Summary'!$C$81)^((ROUNDUP('Cash Flow'!LI3/12,0))-1)</f>
        <v>0</v>
      </c>
      <c r="LJ12" s="234">
        <f>'Project Summary'!$C$39*(1+'Project Summary'!$C$81)^((ROUNDUP('Cash Flow'!LJ3/12,0))-1)</f>
        <v>0</v>
      </c>
      <c r="LK12" s="234">
        <f>'Project Summary'!$C$39*(1+'Project Summary'!$C$81)^((ROUNDUP('Cash Flow'!LK3/12,0))-1)</f>
        <v>0</v>
      </c>
      <c r="LL12" s="234">
        <f>'Project Summary'!$C$39*(1+'Project Summary'!$C$81)^((ROUNDUP('Cash Flow'!LL3/12,0))-1)</f>
        <v>0</v>
      </c>
      <c r="LM12" s="234">
        <f>'Project Summary'!$C$39*(1+'Project Summary'!$C$81)^((ROUNDUP('Cash Flow'!LM3/12,0))-1)</f>
        <v>0</v>
      </c>
      <c r="LN12" s="234">
        <f>'Project Summary'!$C$39*(1+'Project Summary'!$C$81)^((ROUNDUP('Cash Flow'!LN3/12,0))-1)</f>
        <v>0</v>
      </c>
      <c r="LO12" s="234">
        <f>'Project Summary'!$C$39*(1+'Project Summary'!$C$81)^((ROUNDUP('Cash Flow'!LO3/12,0))-1)</f>
        <v>0</v>
      </c>
      <c r="LP12" s="234">
        <f>'Project Summary'!$C$39*(1+'Project Summary'!$C$81)^((ROUNDUP('Cash Flow'!LP3/12,0))-1)</f>
        <v>0</v>
      </c>
      <c r="LQ12" s="234">
        <f>'Project Summary'!$C$39*(1+'Project Summary'!$C$81)^((ROUNDUP('Cash Flow'!LQ3/12,0))-1)</f>
        <v>0</v>
      </c>
      <c r="LR12" s="234">
        <f>'Project Summary'!$C$39*(1+'Project Summary'!$C$81)^((ROUNDUP('Cash Flow'!LR3/12,0))-1)</f>
        <v>0</v>
      </c>
      <c r="LS12" s="234">
        <f>'Project Summary'!$C$39*(1+'Project Summary'!$C$81)^((ROUNDUP('Cash Flow'!LS3/12,0))-1)</f>
        <v>0</v>
      </c>
      <c r="LT12" s="234">
        <f>'Project Summary'!$C$39*(1+'Project Summary'!$C$81)^((ROUNDUP('Cash Flow'!LT3/12,0))-1)</f>
        <v>0</v>
      </c>
      <c r="LU12" s="234">
        <f>'Project Summary'!$C$39*(1+'Project Summary'!$C$81)^((ROUNDUP('Cash Flow'!LU3/12,0))-1)</f>
        <v>0</v>
      </c>
      <c r="LV12" s="234">
        <f>'Project Summary'!$C$39*(1+'Project Summary'!$C$81)^((ROUNDUP('Cash Flow'!LV3/12,0))-1)</f>
        <v>0</v>
      </c>
      <c r="LW12" s="234">
        <f>'Project Summary'!$C$39*(1+'Project Summary'!$C$81)^((ROUNDUP('Cash Flow'!LW3/12,0))-1)</f>
        <v>0</v>
      </c>
      <c r="LX12" s="234">
        <f>'Project Summary'!$C$39*(1+'Project Summary'!$C$81)^((ROUNDUP('Cash Flow'!LX3/12,0))-1)</f>
        <v>0</v>
      </c>
      <c r="LY12" s="234">
        <f>'Project Summary'!$C$39*(1+'Project Summary'!$C$81)^((ROUNDUP('Cash Flow'!LY3/12,0))-1)</f>
        <v>0</v>
      </c>
      <c r="LZ12" s="234">
        <f>'Project Summary'!$C$39*(1+'Project Summary'!$C$81)^((ROUNDUP('Cash Flow'!LZ3/12,0))-1)</f>
        <v>0</v>
      </c>
      <c r="MA12" s="234">
        <f>'Project Summary'!$C$39*(1+'Project Summary'!$C$81)^((ROUNDUP('Cash Flow'!MA3/12,0))-1)</f>
        <v>0</v>
      </c>
      <c r="MB12" s="234">
        <f>'Project Summary'!$C$39*(1+'Project Summary'!$C$81)^((ROUNDUP('Cash Flow'!MB3/12,0))-1)</f>
        <v>0</v>
      </c>
      <c r="MC12" s="234">
        <f>'Project Summary'!$C$39*(1+'Project Summary'!$C$81)^((ROUNDUP('Cash Flow'!MC3/12,0))-1)</f>
        <v>0</v>
      </c>
      <c r="MD12" s="234">
        <f>'Project Summary'!$C$39*(1+'Project Summary'!$C$81)^((ROUNDUP('Cash Flow'!MD3/12,0))-1)</f>
        <v>0</v>
      </c>
      <c r="ME12" s="234">
        <f>'Project Summary'!$C$39*(1+'Project Summary'!$C$81)^((ROUNDUP('Cash Flow'!ME3/12,0))-1)</f>
        <v>0</v>
      </c>
      <c r="MF12" s="234">
        <f>'Project Summary'!$C$39*(1+'Project Summary'!$C$81)^((ROUNDUP('Cash Flow'!MF3/12,0))-1)</f>
        <v>0</v>
      </c>
      <c r="MG12" s="234">
        <f>'Project Summary'!$C$39*(1+'Project Summary'!$C$81)^((ROUNDUP('Cash Flow'!MG3/12,0))-1)</f>
        <v>0</v>
      </c>
      <c r="MH12" s="234">
        <f>'Project Summary'!$C$39*(1+'Project Summary'!$C$81)^((ROUNDUP('Cash Flow'!MH3/12,0))-1)</f>
        <v>0</v>
      </c>
      <c r="MI12" s="234">
        <f>'Project Summary'!$C$39*(1+'Project Summary'!$C$81)^((ROUNDUP('Cash Flow'!MI3/12,0))-1)</f>
        <v>0</v>
      </c>
      <c r="MJ12" s="234">
        <f>'Project Summary'!$C$39*(1+'Project Summary'!$C$81)^((ROUNDUP('Cash Flow'!MJ3/12,0))-1)</f>
        <v>0</v>
      </c>
      <c r="MK12" s="234">
        <f>'Project Summary'!$C$39*(1+'Project Summary'!$C$81)^((ROUNDUP('Cash Flow'!MK3/12,0))-1)</f>
        <v>0</v>
      </c>
      <c r="ML12" s="234">
        <f>'Project Summary'!$C$39*(1+'Project Summary'!$C$81)^((ROUNDUP('Cash Flow'!ML3/12,0))-1)</f>
        <v>0</v>
      </c>
      <c r="MM12" s="234">
        <f>'Project Summary'!$C$39*(1+'Project Summary'!$C$81)^((ROUNDUP('Cash Flow'!MM3/12,0))-1)</f>
        <v>0</v>
      </c>
      <c r="MN12" s="234">
        <f>'Project Summary'!$C$39*(1+'Project Summary'!$C$81)^((ROUNDUP('Cash Flow'!MN3/12,0))-1)</f>
        <v>0</v>
      </c>
      <c r="MO12" s="234">
        <f>'Project Summary'!$C$39*(1+'Project Summary'!$C$81)^((ROUNDUP('Cash Flow'!MO3/12,0))-1)</f>
        <v>0</v>
      </c>
      <c r="MP12" s="234">
        <f>'Project Summary'!$C$39*(1+'Project Summary'!$C$81)^((ROUNDUP('Cash Flow'!MP3/12,0))-1)</f>
        <v>0</v>
      </c>
      <c r="MQ12" s="234">
        <f>'Project Summary'!$C$39*(1+'Project Summary'!$C$81)^((ROUNDUP('Cash Flow'!MQ3/12,0))-1)</f>
        <v>0</v>
      </c>
      <c r="MR12" s="234">
        <f>'Project Summary'!$C$39*(1+'Project Summary'!$C$81)^((ROUNDUP('Cash Flow'!MR3/12,0))-1)</f>
        <v>0</v>
      </c>
      <c r="MS12" s="234">
        <f>'Project Summary'!$C$39*(1+'Project Summary'!$C$81)^((ROUNDUP('Cash Flow'!MS3/12,0))-1)</f>
        <v>0</v>
      </c>
      <c r="MT12" s="234">
        <f>'Project Summary'!$C$39*(1+'Project Summary'!$C$81)^((ROUNDUP('Cash Flow'!MT3/12,0))-1)</f>
        <v>0</v>
      </c>
      <c r="MU12" s="234">
        <f>'Project Summary'!$C$39*(1+'Project Summary'!$C$81)^((ROUNDUP('Cash Flow'!MU3/12,0))-1)</f>
        <v>0</v>
      </c>
      <c r="MV12" s="234">
        <f>'Project Summary'!$C$39*(1+'Project Summary'!$C$81)^((ROUNDUP('Cash Flow'!MV3/12,0))-1)</f>
        <v>0</v>
      </c>
      <c r="MW12" s="234">
        <f>'Project Summary'!$C$39*(1+'Project Summary'!$C$81)^((ROUNDUP('Cash Flow'!MW3/12,0))-1)</f>
        <v>0</v>
      </c>
      <c r="MX12" s="234">
        <f>'Project Summary'!$C$39*(1+'Project Summary'!$C$81)^((ROUNDUP('Cash Flow'!MX3/12,0))-1)</f>
        <v>0</v>
      </c>
    </row>
    <row r="13" spans="1:362" x14ac:dyDescent="0.25">
      <c r="A13" s="111" t="s">
        <v>245</v>
      </c>
      <c r="B13" s="33"/>
      <c r="C13" s="234">
        <f>'Project Summary'!$C$40*(1+'Project Summary'!$C$81)^((ROUNDUP('Cash Flow'!C3/12,0))-1)</f>
        <v>0</v>
      </c>
      <c r="D13" s="234">
        <f>'Project Summary'!$C$40*(1+'Project Summary'!$C$81)^((ROUNDUP('Cash Flow'!D3/12,0))-1)</f>
        <v>0</v>
      </c>
      <c r="E13" s="234">
        <f>'Project Summary'!$C$40*(1+'Project Summary'!$C$81)^((ROUNDUP('Cash Flow'!E3/12,0))-1)</f>
        <v>0</v>
      </c>
      <c r="F13" s="234">
        <f>'Project Summary'!$C$40*(1+'Project Summary'!$C$81)^((ROUNDUP('Cash Flow'!F3/12,0))-1)</f>
        <v>0</v>
      </c>
      <c r="G13" s="234">
        <f>'Project Summary'!$C$40*(1+'Project Summary'!$C$81)^((ROUNDUP('Cash Flow'!G3/12,0))-1)</f>
        <v>0</v>
      </c>
      <c r="H13" s="234">
        <f>'Project Summary'!$C$40*(1+'Project Summary'!$C$81)^((ROUNDUP('Cash Flow'!H3/12,0))-1)</f>
        <v>0</v>
      </c>
      <c r="I13" s="234">
        <f>'Project Summary'!$C$40*(1+'Project Summary'!$C$81)^((ROUNDUP('Cash Flow'!I3/12,0))-1)</f>
        <v>0</v>
      </c>
      <c r="J13" s="234">
        <f>'Project Summary'!$C$40*(1+'Project Summary'!$C$81)^((ROUNDUP('Cash Flow'!J3/12,0))-1)</f>
        <v>0</v>
      </c>
      <c r="K13" s="234">
        <f>'Project Summary'!$C$40*(1+'Project Summary'!$C$81)^((ROUNDUP('Cash Flow'!K3/12,0))-1)</f>
        <v>0</v>
      </c>
      <c r="L13" s="234">
        <f>'Project Summary'!$C$40*(1+'Project Summary'!$C$81)^((ROUNDUP('Cash Flow'!L3/12,0))-1)</f>
        <v>0</v>
      </c>
      <c r="M13" s="234">
        <f>'Project Summary'!$C$40*(1+'Project Summary'!$C$81)^((ROUNDUP('Cash Flow'!M3/12,0))-1)</f>
        <v>0</v>
      </c>
      <c r="N13" s="234">
        <f>'Project Summary'!$C$40*(1+'Project Summary'!$C$81)^((ROUNDUP('Cash Flow'!N3/12,0))-1)</f>
        <v>0</v>
      </c>
      <c r="O13" s="234">
        <f>'Project Summary'!$C$40*(1+'Project Summary'!$C$81)^((ROUNDUP('Cash Flow'!O3/12,0))-1)</f>
        <v>0</v>
      </c>
      <c r="P13" s="234">
        <f>'Project Summary'!$C$40*(1+'Project Summary'!$C$81)^((ROUNDUP('Cash Flow'!P3/12,0))-1)</f>
        <v>0</v>
      </c>
      <c r="Q13" s="234">
        <f>'Project Summary'!$C$40*(1+'Project Summary'!$C$81)^((ROUNDUP('Cash Flow'!Q3/12,0))-1)</f>
        <v>0</v>
      </c>
      <c r="R13" s="234">
        <f>'Project Summary'!$C$40*(1+'Project Summary'!$C$81)^((ROUNDUP('Cash Flow'!R3/12,0))-1)</f>
        <v>0</v>
      </c>
      <c r="S13" s="234">
        <f>'Project Summary'!$C$40*(1+'Project Summary'!$C$81)^((ROUNDUP('Cash Flow'!S3/12,0))-1)</f>
        <v>0</v>
      </c>
      <c r="T13" s="234">
        <f>'Project Summary'!$C$40*(1+'Project Summary'!$C$81)^((ROUNDUP('Cash Flow'!T3/12,0))-1)</f>
        <v>0</v>
      </c>
      <c r="U13" s="234">
        <f>'Project Summary'!$C$40*(1+'Project Summary'!$C$81)^((ROUNDUP('Cash Flow'!U3/12,0))-1)</f>
        <v>0</v>
      </c>
      <c r="V13" s="234">
        <f>'Project Summary'!$C$40*(1+'Project Summary'!$C$81)^((ROUNDUP('Cash Flow'!V3/12,0))-1)</f>
        <v>0</v>
      </c>
      <c r="W13" s="234">
        <f>'Project Summary'!$C$40*(1+'Project Summary'!$C$81)^((ROUNDUP('Cash Flow'!W3/12,0))-1)</f>
        <v>0</v>
      </c>
      <c r="X13" s="234">
        <f>'Project Summary'!$C$40*(1+'Project Summary'!$C$81)^((ROUNDUP('Cash Flow'!X3/12,0))-1)</f>
        <v>0</v>
      </c>
      <c r="Y13" s="234">
        <f>'Project Summary'!$C$40*(1+'Project Summary'!$C$81)^((ROUNDUP('Cash Flow'!Y3/12,0))-1)</f>
        <v>0</v>
      </c>
      <c r="Z13" s="234">
        <f>'Project Summary'!$C$40*(1+'Project Summary'!$C$81)^((ROUNDUP('Cash Flow'!Z3/12,0))-1)</f>
        <v>0</v>
      </c>
      <c r="AA13" s="234">
        <f>'Project Summary'!$C$40*(1+'Project Summary'!$C$81)^((ROUNDUP('Cash Flow'!AA3/12,0))-1)</f>
        <v>0</v>
      </c>
      <c r="AB13" s="234">
        <f>'Project Summary'!$C$40*(1+'Project Summary'!$C$81)^((ROUNDUP('Cash Flow'!AB3/12,0))-1)</f>
        <v>0</v>
      </c>
      <c r="AC13" s="234">
        <f>'Project Summary'!$C$40*(1+'Project Summary'!$C$81)^((ROUNDUP('Cash Flow'!AC3/12,0))-1)</f>
        <v>0</v>
      </c>
      <c r="AD13" s="234">
        <f>'Project Summary'!$C$40*(1+'Project Summary'!$C$81)^((ROUNDUP('Cash Flow'!AD3/12,0))-1)</f>
        <v>0</v>
      </c>
      <c r="AE13" s="234">
        <f>'Project Summary'!$C$40*(1+'Project Summary'!$C$81)^((ROUNDUP('Cash Flow'!AE3/12,0))-1)</f>
        <v>0</v>
      </c>
      <c r="AF13" s="234">
        <f>'Project Summary'!$C$40*(1+'Project Summary'!$C$81)^((ROUNDUP('Cash Flow'!AF3/12,0))-1)</f>
        <v>0</v>
      </c>
      <c r="AG13" s="234">
        <f>'Project Summary'!$C$40*(1+'Project Summary'!$C$81)^((ROUNDUP('Cash Flow'!AG3/12,0))-1)</f>
        <v>0</v>
      </c>
      <c r="AH13" s="234">
        <f>'Project Summary'!$C$40*(1+'Project Summary'!$C$81)^((ROUNDUP('Cash Flow'!AH3/12,0))-1)</f>
        <v>0</v>
      </c>
      <c r="AI13" s="234">
        <f>'Project Summary'!$C$40*(1+'Project Summary'!$C$81)^((ROUNDUP('Cash Flow'!AI3/12,0))-1)</f>
        <v>0</v>
      </c>
      <c r="AJ13" s="234">
        <f>'Project Summary'!$C$40*(1+'Project Summary'!$C$81)^((ROUNDUP('Cash Flow'!AJ3/12,0))-1)</f>
        <v>0</v>
      </c>
      <c r="AK13" s="234">
        <f>'Project Summary'!$C$40*(1+'Project Summary'!$C$81)^((ROUNDUP('Cash Flow'!AK3/12,0))-1)</f>
        <v>0</v>
      </c>
      <c r="AL13" s="234">
        <f>'Project Summary'!$C$40*(1+'Project Summary'!$C$81)^((ROUNDUP('Cash Flow'!AL3/12,0))-1)</f>
        <v>0</v>
      </c>
      <c r="AM13" s="234">
        <f>'Project Summary'!$C$40*(1+'Project Summary'!$C$81)^((ROUNDUP('Cash Flow'!AM3/12,0))-1)</f>
        <v>0</v>
      </c>
      <c r="AN13" s="234">
        <f>'Project Summary'!$C$40*(1+'Project Summary'!$C$81)^((ROUNDUP('Cash Flow'!AN3/12,0))-1)</f>
        <v>0</v>
      </c>
      <c r="AO13" s="234">
        <f>'Project Summary'!$C$40*(1+'Project Summary'!$C$81)^((ROUNDUP('Cash Flow'!AO3/12,0))-1)</f>
        <v>0</v>
      </c>
      <c r="AP13" s="234">
        <f>'Project Summary'!$C$40*(1+'Project Summary'!$C$81)^((ROUNDUP('Cash Flow'!AP3/12,0))-1)</f>
        <v>0</v>
      </c>
      <c r="AQ13" s="234">
        <f>'Project Summary'!$C$40*(1+'Project Summary'!$C$81)^((ROUNDUP('Cash Flow'!AQ3/12,0))-1)</f>
        <v>0</v>
      </c>
      <c r="AR13" s="234">
        <f>'Project Summary'!$C$40*(1+'Project Summary'!$C$81)^((ROUNDUP('Cash Flow'!AR3/12,0))-1)</f>
        <v>0</v>
      </c>
      <c r="AS13" s="234">
        <f>'Project Summary'!$C$40*(1+'Project Summary'!$C$81)^((ROUNDUP('Cash Flow'!AS3/12,0))-1)</f>
        <v>0</v>
      </c>
      <c r="AT13" s="234">
        <f>'Project Summary'!$C$40*(1+'Project Summary'!$C$81)^((ROUNDUP('Cash Flow'!AT3/12,0))-1)</f>
        <v>0</v>
      </c>
      <c r="AU13" s="234">
        <f>'Project Summary'!$C$40*(1+'Project Summary'!$C$81)^((ROUNDUP('Cash Flow'!AU3/12,0))-1)</f>
        <v>0</v>
      </c>
      <c r="AV13" s="234">
        <f>'Project Summary'!$C$40*(1+'Project Summary'!$C$81)^((ROUNDUP('Cash Flow'!AV3/12,0))-1)</f>
        <v>0</v>
      </c>
      <c r="AW13" s="234">
        <f>'Project Summary'!$C$40*(1+'Project Summary'!$C$81)^((ROUNDUP('Cash Flow'!AW3/12,0))-1)</f>
        <v>0</v>
      </c>
      <c r="AX13" s="234">
        <f>'Project Summary'!$C$40*(1+'Project Summary'!$C$81)^((ROUNDUP('Cash Flow'!AX3/12,0))-1)</f>
        <v>0</v>
      </c>
      <c r="AY13" s="234">
        <f>'Project Summary'!$C$40*(1+'Project Summary'!$C$81)^((ROUNDUP('Cash Flow'!AY3/12,0))-1)</f>
        <v>0</v>
      </c>
      <c r="AZ13" s="234">
        <f>'Project Summary'!$C$40*(1+'Project Summary'!$C$81)^((ROUNDUP('Cash Flow'!AZ3/12,0))-1)</f>
        <v>0</v>
      </c>
      <c r="BA13" s="234">
        <f>'Project Summary'!$C$40*(1+'Project Summary'!$C$81)^((ROUNDUP('Cash Flow'!BA3/12,0))-1)</f>
        <v>0</v>
      </c>
      <c r="BB13" s="234">
        <f>'Project Summary'!$C$40*(1+'Project Summary'!$C$81)^((ROUNDUP('Cash Flow'!BB3/12,0))-1)</f>
        <v>0</v>
      </c>
      <c r="BC13" s="234">
        <f>'Project Summary'!$C$40*(1+'Project Summary'!$C$81)^((ROUNDUP('Cash Flow'!BC3/12,0))-1)</f>
        <v>0</v>
      </c>
      <c r="BD13" s="234">
        <f>'Project Summary'!$C$40*(1+'Project Summary'!$C$81)^((ROUNDUP('Cash Flow'!BD3/12,0))-1)</f>
        <v>0</v>
      </c>
      <c r="BE13" s="234">
        <f>'Project Summary'!$C$40*(1+'Project Summary'!$C$81)^((ROUNDUP('Cash Flow'!BE3/12,0))-1)</f>
        <v>0</v>
      </c>
      <c r="BF13" s="234">
        <f>'Project Summary'!$C$40*(1+'Project Summary'!$C$81)^((ROUNDUP('Cash Flow'!BF3/12,0))-1)</f>
        <v>0</v>
      </c>
      <c r="BG13" s="234">
        <f>'Project Summary'!$C$40*(1+'Project Summary'!$C$81)^((ROUNDUP('Cash Flow'!BG3/12,0))-1)</f>
        <v>0</v>
      </c>
      <c r="BH13" s="234">
        <f>'Project Summary'!$C$40*(1+'Project Summary'!$C$81)^((ROUNDUP('Cash Flow'!BH3/12,0))-1)</f>
        <v>0</v>
      </c>
      <c r="BI13" s="234">
        <f>'Project Summary'!$C$40*(1+'Project Summary'!$C$81)^((ROUNDUP('Cash Flow'!BI3/12,0))-1)</f>
        <v>0</v>
      </c>
      <c r="BJ13" s="234">
        <f>'Project Summary'!$C$40*(1+'Project Summary'!$C$81)^((ROUNDUP('Cash Flow'!BJ3/12,0))-1)</f>
        <v>0</v>
      </c>
      <c r="BK13" s="234">
        <f>'Project Summary'!$C$40*(1+'Project Summary'!$C$81)^((ROUNDUP('Cash Flow'!BK3/12,0))-1)</f>
        <v>0</v>
      </c>
      <c r="BL13" s="234">
        <f>'Project Summary'!$C$40*(1+'Project Summary'!$C$81)^((ROUNDUP('Cash Flow'!BL3/12,0))-1)</f>
        <v>0</v>
      </c>
      <c r="BM13" s="234">
        <f>'Project Summary'!$C$40*(1+'Project Summary'!$C$81)^((ROUNDUP('Cash Flow'!BM3/12,0))-1)</f>
        <v>0</v>
      </c>
      <c r="BN13" s="234">
        <f>'Project Summary'!$C$40*(1+'Project Summary'!$C$81)^((ROUNDUP('Cash Flow'!BN3/12,0))-1)</f>
        <v>0</v>
      </c>
      <c r="BO13" s="234">
        <f>'Project Summary'!$C$40*(1+'Project Summary'!$C$81)^((ROUNDUP('Cash Flow'!BO3/12,0))-1)</f>
        <v>0</v>
      </c>
      <c r="BP13" s="234">
        <f>'Project Summary'!$C$40*(1+'Project Summary'!$C$81)^((ROUNDUP('Cash Flow'!BP3/12,0))-1)</f>
        <v>0</v>
      </c>
      <c r="BQ13" s="234">
        <f>'Project Summary'!$C$40*(1+'Project Summary'!$C$81)^((ROUNDUP('Cash Flow'!BQ3/12,0))-1)</f>
        <v>0</v>
      </c>
      <c r="BR13" s="234">
        <f>'Project Summary'!$C$40*(1+'Project Summary'!$C$81)^((ROUNDUP('Cash Flow'!BR3/12,0))-1)</f>
        <v>0</v>
      </c>
      <c r="BS13" s="234">
        <f>'Project Summary'!$C$40*(1+'Project Summary'!$C$81)^((ROUNDUP('Cash Flow'!BS3/12,0))-1)</f>
        <v>0</v>
      </c>
      <c r="BT13" s="234">
        <f>'Project Summary'!$C$40*(1+'Project Summary'!$C$81)^((ROUNDUP('Cash Flow'!BT3/12,0))-1)</f>
        <v>0</v>
      </c>
      <c r="BU13" s="234">
        <f>'Project Summary'!$C$40*(1+'Project Summary'!$C$81)^((ROUNDUP('Cash Flow'!BU3/12,0))-1)</f>
        <v>0</v>
      </c>
      <c r="BV13" s="234">
        <f>'Project Summary'!$C$40*(1+'Project Summary'!$C$81)^((ROUNDUP('Cash Flow'!BV3/12,0))-1)</f>
        <v>0</v>
      </c>
      <c r="BW13" s="234">
        <f>'Project Summary'!$C$40*(1+'Project Summary'!$C$81)^((ROUNDUP('Cash Flow'!BW3/12,0))-1)</f>
        <v>0</v>
      </c>
      <c r="BX13" s="234">
        <f>'Project Summary'!$C$40*(1+'Project Summary'!$C$81)^((ROUNDUP('Cash Flow'!BX3/12,0))-1)</f>
        <v>0</v>
      </c>
      <c r="BY13" s="234">
        <f>'Project Summary'!$C$40*(1+'Project Summary'!$C$81)^((ROUNDUP('Cash Flow'!BY3/12,0))-1)</f>
        <v>0</v>
      </c>
      <c r="BZ13" s="234">
        <f>'Project Summary'!$C$40*(1+'Project Summary'!$C$81)^((ROUNDUP('Cash Flow'!BZ3/12,0))-1)</f>
        <v>0</v>
      </c>
      <c r="CA13" s="234">
        <f>'Project Summary'!$C$40*(1+'Project Summary'!$C$81)^((ROUNDUP('Cash Flow'!CA3/12,0))-1)</f>
        <v>0</v>
      </c>
      <c r="CB13" s="234">
        <f>'Project Summary'!$C$40*(1+'Project Summary'!$C$81)^((ROUNDUP('Cash Flow'!CB3/12,0))-1)</f>
        <v>0</v>
      </c>
      <c r="CC13" s="234">
        <f>'Project Summary'!$C$40*(1+'Project Summary'!$C$81)^((ROUNDUP('Cash Flow'!CC3/12,0))-1)</f>
        <v>0</v>
      </c>
      <c r="CD13" s="234">
        <f>'Project Summary'!$C$40*(1+'Project Summary'!$C$81)^((ROUNDUP('Cash Flow'!CD3/12,0))-1)</f>
        <v>0</v>
      </c>
      <c r="CE13" s="234">
        <f>'Project Summary'!$C$40*(1+'Project Summary'!$C$81)^((ROUNDUP('Cash Flow'!CE3/12,0))-1)</f>
        <v>0</v>
      </c>
      <c r="CF13" s="234">
        <f>'Project Summary'!$C$40*(1+'Project Summary'!$C$81)^((ROUNDUP('Cash Flow'!CF3/12,0))-1)</f>
        <v>0</v>
      </c>
      <c r="CG13" s="234">
        <f>'Project Summary'!$C$40*(1+'Project Summary'!$C$81)^((ROUNDUP('Cash Flow'!CG3/12,0))-1)</f>
        <v>0</v>
      </c>
      <c r="CH13" s="234">
        <f>'Project Summary'!$C$40*(1+'Project Summary'!$C$81)^((ROUNDUP('Cash Flow'!CH3/12,0))-1)</f>
        <v>0</v>
      </c>
      <c r="CI13" s="234">
        <f>'Project Summary'!$C$40*(1+'Project Summary'!$C$81)^((ROUNDUP('Cash Flow'!CI3/12,0))-1)</f>
        <v>0</v>
      </c>
      <c r="CJ13" s="234">
        <f>'Project Summary'!$C$40*(1+'Project Summary'!$C$81)^((ROUNDUP('Cash Flow'!CJ3/12,0))-1)</f>
        <v>0</v>
      </c>
      <c r="CK13" s="234">
        <f>'Project Summary'!$C$40*(1+'Project Summary'!$C$81)^((ROUNDUP('Cash Flow'!CK3/12,0))-1)</f>
        <v>0</v>
      </c>
      <c r="CL13" s="234">
        <f>'Project Summary'!$C$40*(1+'Project Summary'!$C$81)^((ROUNDUP('Cash Flow'!CL3/12,0))-1)</f>
        <v>0</v>
      </c>
      <c r="CM13" s="234">
        <f>'Project Summary'!$C$40*(1+'Project Summary'!$C$81)^((ROUNDUP('Cash Flow'!CM3/12,0))-1)</f>
        <v>0</v>
      </c>
      <c r="CN13" s="234">
        <f>'Project Summary'!$C$40*(1+'Project Summary'!$C$81)^((ROUNDUP('Cash Flow'!CN3/12,0))-1)</f>
        <v>0</v>
      </c>
      <c r="CO13" s="234">
        <f>'Project Summary'!$C$40*(1+'Project Summary'!$C$81)^((ROUNDUP('Cash Flow'!CO3/12,0))-1)</f>
        <v>0</v>
      </c>
      <c r="CP13" s="234">
        <f>'Project Summary'!$C$40*(1+'Project Summary'!$C$81)^((ROUNDUP('Cash Flow'!CP3/12,0))-1)</f>
        <v>0</v>
      </c>
      <c r="CQ13" s="234">
        <f>'Project Summary'!$C$40*(1+'Project Summary'!$C$81)^((ROUNDUP('Cash Flow'!CQ3/12,0))-1)</f>
        <v>0</v>
      </c>
      <c r="CR13" s="234">
        <f>'Project Summary'!$C$40*(1+'Project Summary'!$C$81)^((ROUNDUP('Cash Flow'!CR3/12,0))-1)</f>
        <v>0</v>
      </c>
      <c r="CS13" s="234">
        <f>'Project Summary'!$C$40*(1+'Project Summary'!$C$81)^((ROUNDUP('Cash Flow'!CS3/12,0))-1)</f>
        <v>0</v>
      </c>
      <c r="CT13" s="234">
        <f>'Project Summary'!$C$40*(1+'Project Summary'!$C$81)^((ROUNDUP('Cash Flow'!CT3/12,0))-1)</f>
        <v>0</v>
      </c>
      <c r="CU13" s="234">
        <f>'Project Summary'!$C$40*(1+'Project Summary'!$C$81)^((ROUNDUP('Cash Flow'!CU3/12,0))-1)</f>
        <v>0</v>
      </c>
      <c r="CV13" s="234">
        <f>'Project Summary'!$C$40*(1+'Project Summary'!$C$81)^((ROUNDUP('Cash Flow'!CV3/12,0))-1)</f>
        <v>0</v>
      </c>
      <c r="CW13" s="234">
        <f>'Project Summary'!$C$40*(1+'Project Summary'!$C$81)^((ROUNDUP('Cash Flow'!CW3/12,0))-1)</f>
        <v>0</v>
      </c>
      <c r="CX13" s="234">
        <f>'Project Summary'!$C$40*(1+'Project Summary'!$C$81)^((ROUNDUP('Cash Flow'!CX3/12,0))-1)</f>
        <v>0</v>
      </c>
      <c r="CY13" s="234">
        <f>'Project Summary'!$C$40*(1+'Project Summary'!$C$81)^((ROUNDUP('Cash Flow'!CY3/12,0))-1)</f>
        <v>0</v>
      </c>
      <c r="CZ13" s="234">
        <f>'Project Summary'!$C$40*(1+'Project Summary'!$C$81)^((ROUNDUP('Cash Flow'!CZ3/12,0))-1)</f>
        <v>0</v>
      </c>
      <c r="DA13" s="234">
        <f>'Project Summary'!$C$40*(1+'Project Summary'!$C$81)^((ROUNDUP('Cash Flow'!DA3/12,0))-1)</f>
        <v>0</v>
      </c>
      <c r="DB13" s="234">
        <f>'Project Summary'!$C$40*(1+'Project Summary'!$C$81)^((ROUNDUP('Cash Flow'!DB3/12,0))-1)</f>
        <v>0</v>
      </c>
      <c r="DC13" s="234">
        <f>'Project Summary'!$C$40*(1+'Project Summary'!$C$81)^((ROUNDUP('Cash Flow'!DC3/12,0))-1)</f>
        <v>0</v>
      </c>
      <c r="DD13" s="234">
        <f>'Project Summary'!$C$40*(1+'Project Summary'!$C$81)^((ROUNDUP('Cash Flow'!DD3/12,0))-1)</f>
        <v>0</v>
      </c>
      <c r="DE13" s="234">
        <f>'Project Summary'!$C$40*(1+'Project Summary'!$C$81)^((ROUNDUP('Cash Flow'!DE3/12,0))-1)</f>
        <v>0</v>
      </c>
      <c r="DF13" s="234">
        <f>'Project Summary'!$C$40*(1+'Project Summary'!$C$81)^((ROUNDUP('Cash Flow'!DF3/12,0))-1)</f>
        <v>0</v>
      </c>
      <c r="DG13" s="234">
        <f>'Project Summary'!$C$40*(1+'Project Summary'!$C$81)^((ROUNDUP('Cash Flow'!DG3/12,0))-1)</f>
        <v>0</v>
      </c>
      <c r="DH13" s="234">
        <f>'Project Summary'!$C$40*(1+'Project Summary'!$C$81)^((ROUNDUP('Cash Flow'!DH3/12,0))-1)</f>
        <v>0</v>
      </c>
      <c r="DI13" s="234">
        <f>'Project Summary'!$C$40*(1+'Project Summary'!$C$81)^((ROUNDUP('Cash Flow'!DI3/12,0))-1)</f>
        <v>0</v>
      </c>
      <c r="DJ13" s="234">
        <f>'Project Summary'!$C$40*(1+'Project Summary'!$C$81)^((ROUNDUP('Cash Flow'!DJ3/12,0))-1)</f>
        <v>0</v>
      </c>
      <c r="DK13" s="234">
        <f>'Project Summary'!$C$40*(1+'Project Summary'!$C$81)^((ROUNDUP('Cash Flow'!DK3/12,0))-1)</f>
        <v>0</v>
      </c>
      <c r="DL13" s="234">
        <f>'Project Summary'!$C$40*(1+'Project Summary'!$C$81)^((ROUNDUP('Cash Flow'!DL3/12,0))-1)</f>
        <v>0</v>
      </c>
      <c r="DM13" s="234">
        <f>'Project Summary'!$C$40*(1+'Project Summary'!$C$81)^((ROUNDUP('Cash Flow'!DM3/12,0))-1)</f>
        <v>0</v>
      </c>
      <c r="DN13" s="234">
        <f>'Project Summary'!$C$40*(1+'Project Summary'!$C$81)^((ROUNDUP('Cash Flow'!DN3/12,0))-1)</f>
        <v>0</v>
      </c>
      <c r="DO13" s="234">
        <f>'Project Summary'!$C$40*(1+'Project Summary'!$C$81)^((ROUNDUP('Cash Flow'!DO3/12,0))-1)</f>
        <v>0</v>
      </c>
      <c r="DP13" s="234">
        <f>'Project Summary'!$C$40*(1+'Project Summary'!$C$81)^((ROUNDUP('Cash Flow'!DP3/12,0))-1)</f>
        <v>0</v>
      </c>
      <c r="DQ13" s="234">
        <f>'Project Summary'!$C$40*(1+'Project Summary'!$C$81)^((ROUNDUP('Cash Flow'!DQ3/12,0))-1)</f>
        <v>0</v>
      </c>
      <c r="DR13" s="234">
        <f>'Project Summary'!$C$40*(1+'Project Summary'!$C$81)^((ROUNDUP('Cash Flow'!DR3/12,0))-1)</f>
        <v>0</v>
      </c>
      <c r="DS13" s="234">
        <f>'Project Summary'!$C$40*(1+'Project Summary'!$C$81)^((ROUNDUP('Cash Flow'!DS3/12,0))-1)</f>
        <v>0</v>
      </c>
      <c r="DT13" s="234">
        <f>'Project Summary'!$C$40*(1+'Project Summary'!$C$81)^((ROUNDUP('Cash Flow'!DT3/12,0))-1)</f>
        <v>0</v>
      </c>
      <c r="DU13" s="234">
        <f>'Project Summary'!$C$40*(1+'Project Summary'!$C$81)^((ROUNDUP('Cash Flow'!DU3/12,0))-1)</f>
        <v>0</v>
      </c>
      <c r="DV13" s="234">
        <f>'Project Summary'!$C$40*(1+'Project Summary'!$C$81)^((ROUNDUP('Cash Flow'!DV3/12,0))-1)</f>
        <v>0</v>
      </c>
      <c r="DW13" s="234">
        <f>'Project Summary'!$C$40*(1+'Project Summary'!$C$81)^((ROUNDUP('Cash Flow'!DW3/12,0))-1)</f>
        <v>0</v>
      </c>
      <c r="DX13" s="234">
        <f>'Project Summary'!$C$40*(1+'Project Summary'!$C$81)^((ROUNDUP('Cash Flow'!DX3/12,0))-1)</f>
        <v>0</v>
      </c>
      <c r="DY13" s="234">
        <f>'Project Summary'!$C$40*(1+'Project Summary'!$C$81)^((ROUNDUP('Cash Flow'!DY3/12,0))-1)</f>
        <v>0</v>
      </c>
      <c r="DZ13" s="234">
        <f>'Project Summary'!$C$40*(1+'Project Summary'!$C$81)^((ROUNDUP('Cash Flow'!DZ3/12,0))-1)</f>
        <v>0</v>
      </c>
      <c r="EA13" s="234">
        <f>'Project Summary'!$C$40*(1+'Project Summary'!$C$81)^((ROUNDUP('Cash Flow'!EA3/12,0))-1)</f>
        <v>0</v>
      </c>
      <c r="EB13" s="234">
        <f>'Project Summary'!$C$40*(1+'Project Summary'!$C$81)^((ROUNDUP('Cash Flow'!EB3/12,0))-1)</f>
        <v>0</v>
      </c>
      <c r="EC13" s="234">
        <f>'Project Summary'!$C$40*(1+'Project Summary'!$C$81)^((ROUNDUP('Cash Flow'!EC3/12,0))-1)</f>
        <v>0</v>
      </c>
      <c r="ED13" s="234">
        <f>'Project Summary'!$C$40*(1+'Project Summary'!$C$81)^((ROUNDUP('Cash Flow'!ED3/12,0))-1)</f>
        <v>0</v>
      </c>
      <c r="EE13" s="234">
        <f>'Project Summary'!$C$40*(1+'Project Summary'!$C$81)^((ROUNDUP('Cash Flow'!EE3/12,0))-1)</f>
        <v>0</v>
      </c>
      <c r="EF13" s="234">
        <f>'Project Summary'!$C$40*(1+'Project Summary'!$C$81)^((ROUNDUP('Cash Flow'!EF3/12,0))-1)</f>
        <v>0</v>
      </c>
      <c r="EG13" s="234">
        <f>'Project Summary'!$C$40*(1+'Project Summary'!$C$81)^((ROUNDUP('Cash Flow'!EG3/12,0))-1)</f>
        <v>0</v>
      </c>
      <c r="EH13" s="234">
        <f>'Project Summary'!$C$40*(1+'Project Summary'!$C$81)^((ROUNDUP('Cash Flow'!EH3/12,0))-1)</f>
        <v>0</v>
      </c>
      <c r="EI13" s="234">
        <f>'Project Summary'!$C$40*(1+'Project Summary'!$C$81)^((ROUNDUP('Cash Flow'!EI3/12,0))-1)</f>
        <v>0</v>
      </c>
      <c r="EJ13" s="234">
        <f>'Project Summary'!$C$40*(1+'Project Summary'!$C$81)^((ROUNDUP('Cash Flow'!EJ3/12,0))-1)</f>
        <v>0</v>
      </c>
      <c r="EK13" s="234">
        <f>'Project Summary'!$C$40*(1+'Project Summary'!$C$81)^((ROUNDUP('Cash Flow'!EK3/12,0))-1)</f>
        <v>0</v>
      </c>
      <c r="EL13" s="234">
        <f>'Project Summary'!$C$40*(1+'Project Summary'!$C$81)^((ROUNDUP('Cash Flow'!EL3/12,0))-1)</f>
        <v>0</v>
      </c>
      <c r="EM13" s="234">
        <f>'Project Summary'!$C$40*(1+'Project Summary'!$C$81)^((ROUNDUP('Cash Flow'!EM3/12,0))-1)</f>
        <v>0</v>
      </c>
      <c r="EN13" s="234">
        <f>'Project Summary'!$C$40*(1+'Project Summary'!$C$81)^((ROUNDUP('Cash Flow'!EN3/12,0))-1)</f>
        <v>0</v>
      </c>
      <c r="EO13" s="234">
        <f>'Project Summary'!$C$40*(1+'Project Summary'!$C$81)^((ROUNDUP('Cash Flow'!EO3/12,0))-1)</f>
        <v>0</v>
      </c>
      <c r="EP13" s="234">
        <f>'Project Summary'!$C$40*(1+'Project Summary'!$C$81)^((ROUNDUP('Cash Flow'!EP3/12,0))-1)</f>
        <v>0</v>
      </c>
      <c r="EQ13" s="234">
        <f>'Project Summary'!$C$40*(1+'Project Summary'!$C$81)^((ROUNDUP('Cash Flow'!EQ3/12,0))-1)</f>
        <v>0</v>
      </c>
      <c r="ER13" s="234">
        <f>'Project Summary'!$C$40*(1+'Project Summary'!$C$81)^((ROUNDUP('Cash Flow'!ER3/12,0))-1)</f>
        <v>0</v>
      </c>
      <c r="ES13" s="234">
        <f>'Project Summary'!$C$40*(1+'Project Summary'!$C$81)^((ROUNDUP('Cash Flow'!ES3/12,0))-1)</f>
        <v>0</v>
      </c>
      <c r="ET13" s="234">
        <f>'Project Summary'!$C$40*(1+'Project Summary'!$C$81)^((ROUNDUP('Cash Flow'!ET3/12,0))-1)</f>
        <v>0</v>
      </c>
      <c r="EU13" s="234">
        <f>'Project Summary'!$C$40*(1+'Project Summary'!$C$81)^((ROUNDUP('Cash Flow'!EU3/12,0))-1)</f>
        <v>0</v>
      </c>
      <c r="EV13" s="234">
        <f>'Project Summary'!$C$40*(1+'Project Summary'!$C$81)^((ROUNDUP('Cash Flow'!EV3/12,0))-1)</f>
        <v>0</v>
      </c>
      <c r="EW13" s="234">
        <f>'Project Summary'!$C$40*(1+'Project Summary'!$C$81)^((ROUNDUP('Cash Flow'!EW3/12,0))-1)</f>
        <v>0</v>
      </c>
      <c r="EX13" s="234">
        <f>'Project Summary'!$C$40*(1+'Project Summary'!$C$81)^((ROUNDUP('Cash Flow'!EX3/12,0))-1)</f>
        <v>0</v>
      </c>
      <c r="EY13" s="234">
        <f>'Project Summary'!$C$40*(1+'Project Summary'!$C$81)^((ROUNDUP('Cash Flow'!EY3/12,0))-1)</f>
        <v>0</v>
      </c>
      <c r="EZ13" s="234">
        <f>'Project Summary'!$C$40*(1+'Project Summary'!$C$81)^((ROUNDUP('Cash Flow'!EZ3/12,0))-1)</f>
        <v>0</v>
      </c>
      <c r="FA13" s="234">
        <f>'Project Summary'!$C$40*(1+'Project Summary'!$C$81)^((ROUNDUP('Cash Flow'!FA3/12,0))-1)</f>
        <v>0</v>
      </c>
      <c r="FB13" s="234">
        <f>'Project Summary'!$C$40*(1+'Project Summary'!$C$81)^((ROUNDUP('Cash Flow'!FB3/12,0))-1)</f>
        <v>0</v>
      </c>
      <c r="FC13" s="234">
        <f>'Project Summary'!$C$40*(1+'Project Summary'!$C$81)^((ROUNDUP('Cash Flow'!FC3/12,0))-1)</f>
        <v>0</v>
      </c>
      <c r="FD13" s="234">
        <f>'Project Summary'!$C$40*(1+'Project Summary'!$C$81)^((ROUNDUP('Cash Flow'!FD3/12,0))-1)</f>
        <v>0</v>
      </c>
      <c r="FE13" s="234">
        <f>'Project Summary'!$C$40*(1+'Project Summary'!$C$81)^((ROUNDUP('Cash Flow'!FE3/12,0))-1)</f>
        <v>0</v>
      </c>
      <c r="FF13" s="234">
        <f>'Project Summary'!$C$40*(1+'Project Summary'!$C$81)^((ROUNDUP('Cash Flow'!FF3/12,0))-1)</f>
        <v>0</v>
      </c>
      <c r="FG13" s="234">
        <f>'Project Summary'!$C$40*(1+'Project Summary'!$C$81)^((ROUNDUP('Cash Flow'!FG3/12,0))-1)</f>
        <v>0</v>
      </c>
      <c r="FH13" s="234">
        <f>'Project Summary'!$C$40*(1+'Project Summary'!$C$81)^((ROUNDUP('Cash Flow'!FH3/12,0))-1)</f>
        <v>0</v>
      </c>
      <c r="FI13" s="234">
        <f>'Project Summary'!$C$40*(1+'Project Summary'!$C$81)^((ROUNDUP('Cash Flow'!FI3/12,0))-1)</f>
        <v>0</v>
      </c>
      <c r="FJ13" s="234">
        <f>'Project Summary'!$C$40*(1+'Project Summary'!$C$81)^((ROUNDUP('Cash Flow'!FJ3/12,0))-1)</f>
        <v>0</v>
      </c>
      <c r="FK13" s="234">
        <f>'Project Summary'!$C$40*(1+'Project Summary'!$C$81)^((ROUNDUP('Cash Flow'!FK3/12,0))-1)</f>
        <v>0</v>
      </c>
      <c r="FL13" s="234">
        <f>'Project Summary'!$C$40*(1+'Project Summary'!$C$81)^((ROUNDUP('Cash Flow'!FL3/12,0))-1)</f>
        <v>0</v>
      </c>
      <c r="FM13" s="234">
        <f>'Project Summary'!$C$40*(1+'Project Summary'!$C$81)^((ROUNDUP('Cash Flow'!FM3/12,0))-1)</f>
        <v>0</v>
      </c>
      <c r="FN13" s="234">
        <f>'Project Summary'!$C$40*(1+'Project Summary'!$C$81)^((ROUNDUP('Cash Flow'!FN3/12,0))-1)</f>
        <v>0</v>
      </c>
      <c r="FO13" s="234">
        <f>'Project Summary'!$C$40*(1+'Project Summary'!$C$81)^((ROUNDUP('Cash Flow'!FO3/12,0))-1)</f>
        <v>0</v>
      </c>
      <c r="FP13" s="234">
        <f>'Project Summary'!$C$40*(1+'Project Summary'!$C$81)^((ROUNDUP('Cash Flow'!FP3/12,0))-1)</f>
        <v>0</v>
      </c>
      <c r="FQ13" s="234">
        <f>'Project Summary'!$C$40*(1+'Project Summary'!$C$81)^((ROUNDUP('Cash Flow'!FQ3/12,0))-1)</f>
        <v>0</v>
      </c>
      <c r="FR13" s="234">
        <f>'Project Summary'!$C$40*(1+'Project Summary'!$C$81)^((ROUNDUP('Cash Flow'!FR3/12,0))-1)</f>
        <v>0</v>
      </c>
      <c r="FS13" s="234">
        <f>'Project Summary'!$C$40*(1+'Project Summary'!$C$81)^((ROUNDUP('Cash Flow'!FS3/12,0))-1)</f>
        <v>0</v>
      </c>
      <c r="FT13" s="234">
        <f>'Project Summary'!$C$40*(1+'Project Summary'!$C$81)^((ROUNDUP('Cash Flow'!FT3/12,0))-1)</f>
        <v>0</v>
      </c>
      <c r="FU13" s="234">
        <f>'Project Summary'!$C$40*(1+'Project Summary'!$C$81)^((ROUNDUP('Cash Flow'!FU3/12,0))-1)</f>
        <v>0</v>
      </c>
      <c r="FV13" s="234">
        <f>'Project Summary'!$C$40*(1+'Project Summary'!$C$81)^((ROUNDUP('Cash Flow'!FV3/12,0))-1)</f>
        <v>0</v>
      </c>
      <c r="FW13" s="234">
        <f>'Project Summary'!$C$40*(1+'Project Summary'!$C$81)^((ROUNDUP('Cash Flow'!FW3/12,0))-1)</f>
        <v>0</v>
      </c>
      <c r="FX13" s="234">
        <f>'Project Summary'!$C$40*(1+'Project Summary'!$C$81)^((ROUNDUP('Cash Flow'!FX3/12,0))-1)</f>
        <v>0</v>
      </c>
      <c r="FY13" s="234">
        <f>'Project Summary'!$C$40*(1+'Project Summary'!$C$81)^((ROUNDUP('Cash Flow'!FY3/12,0))-1)</f>
        <v>0</v>
      </c>
      <c r="FZ13" s="234">
        <f>'Project Summary'!$C$40*(1+'Project Summary'!$C$81)^((ROUNDUP('Cash Flow'!FZ3/12,0))-1)</f>
        <v>0</v>
      </c>
      <c r="GA13" s="234">
        <f>'Project Summary'!$C$40*(1+'Project Summary'!$C$81)^((ROUNDUP('Cash Flow'!GA3/12,0))-1)</f>
        <v>0</v>
      </c>
      <c r="GB13" s="234">
        <f>'Project Summary'!$C$40*(1+'Project Summary'!$C$81)^((ROUNDUP('Cash Flow'!GB3/12,0))-1)</f>
        <v>0</v>
      </c>
      <c r="GC13" s="234">
        <f>'Project Summary'!$C$40*(1+'Project Summary'!$C$81)^((ROUNDUP('Cash Flow'!GC3/12,0))-1)</f>
        <v>0</v>
      </c>
      <c r="GD13" s="234">
        <f>'Project Summary'!$C$40*(1+'Project Summary'!$C$81)^((ROUNDUP('Cash Flow'!GD3/12,0))-1)</f>
        <v>0</v>
      </c>
      <c r="GE13" s="234">
        <f>'Project Summary'!$C$40*(1+'Project Summary'!$C$81)^((ROUNDUP('Cash Flow'!GE3/12,0))-1)</f>
        <v>0</v>
      </c>
      <c r="GF13" s="234">
        <f>'Project Summary'!$C$40*(1+'Project Summary'!$C$81)^((ROUNDUP('Cash Flow'!GF3/12,0))-1)</f>
        <v>0</v>
      </c>
      <c r="GG13" s="234">
        <f>'Project Summary'!$C$40*(1+'Project Summary'!$C$81)^((ROUNDUP('Cash Flow'!GG3/12,0))-1)</f>
        <v>0</v>
      </c>
      <c r="GH13" s="234">
        <f>'Project Summary'!$C$40*(1+'Project Summary'!$C$81)^((ROUNDUP('Cash Flow'!GH3/12,0))-1)</f>
        <v>0</v>
      </c>
      <c r="GI13" s="234">
        <f>'Project Summary'!$C$40*(1+'Project Summary'!$C$81)^((ROUNDUP('Cash Flow'!GI3/12,0))-1)</f>
        <v>0</v>
      </c>
      <c r="GJ13" s="234">
        <f>'Project Summary'!$C$40*(1+'Project Summary'!$C$81)^((ROUNDUP('Cash Flow'!GJ3/12,0))-1)</f>
        <v>0</v>
      </c>
      <c r="GK13" s="234">
        <f>'Project Summary'!$C$40*(1+'Project Summary'!$C$81)^((ROUNDUP('Cash Flow'!GK3/12,0))-1)</f>
        <v>0</v>
      </c>
      <c r="GL13" s="234">
        <f>'Project Summary'!$C$40*(1+'Project Summary'!$C$81)^((ROUNDUP('Cash Flow'!GL3/12,0))-1)</f>
        <v>0</v>
      </c>
      <c r="GM13" s="234">
        <f>'Project Summary'!$C$40*(1+'Project Summary'!$C$81)^((ROUNDUP('Cash Flow'!GM3/12,0))-1)</f>
        <v>0</v>
      </c>
      <c r="GN13" s="234">
        <f>'Project Summary'!$C$40*(1+'Project Summary'!$C$81)^((ROUNDUP('Cash Flow'!GN3/12,0))-1)</f>
        <v>0</v>
      </c>
      <c r="GO13" s="234">
        <f>'Project Summary'!$C$40*(1+'Project Summary'!$C$81)^((ROUNDUP('Cash Flow'!GO3/12,0))-1)</f>
        <v>0</v>
      </c>
      <c r="GP13" s="234">
        <f>'Project Summary'!$C$40*(1+'Project Summary'!$C$81)^((ROUNDUP('Cash Flow'!GP3/12,0))-1)</f>
        <v>0</v>
      </c>
      <c r="GQ13" s="234">
        <f>'Project Summary'!$C$40*(1+'Project Summary'!$C$81)^((ROUNDUP('Cash Flow'!GQ3/12,0))-1)</f>
        <v>0</v>
      </c>
      <c r="GR13" s="234">
        <f>'Project Summary'!$C$40*(1+'Project Summary'!$C$81)^((ROUNDUP('Cash Flow'!GR3/12,0))-1)</f>
        <v>0</v>
      </c>
      <c r="GS13" s="234">
        <f>'Project Summary'!$C$40*(1+'Project Summary'!$C$81)^((ROUNDUP('Cash Flow'!GS3/12,0))-1)</f>
        <v>0</v>
      </c>
      <c r="GT13" s="234">
        <f>'Project Summary'!$C$40*(1+'Project Summary'!$C$81)^((ROUNDUP('Cash Flow'!GT3/12,0))-1)</f>
        <v>0</v>
      </c>
      <c r="GU13" s="234">
        <f>'Project Summary'!$C$40*(1+'Project Summary'!$C$81)^((ROUNDUP('Cash Flow'!GU3/12,0))-1)</f>
        <v>0</v>
      </c>
      <c r="GV13" s="234">
        <f>'Project Summary'!$C$40*(1+'Project Summary'!$C$81)^((ROUNDUP('Cash Flow'!GV3/12,0))-1)</f>
        <v>0</v>
      </c>
      <c r="GW13" s="234">
        <f>'Project Summary'!$C$40*(1+'Project Summary'!$C$81)^((ROUNDUP('Cash Flow'!GW3/12,0))-1)</f>
        <v>0</v>
      </c>
      <c r="GX13" s="234">
        <f>'Project Summary'!$C$40*(1+'Project Summary'!$C$81)^((ROUNDUP('Cash Flow'!GX3/12,0))-1)</f>
        <v>0</v>
      </c>
      <c r="GY13" s="234">
        <f>'Project Summary'!$C$40*(1+'Project Summary'!$C$81)^((ROUNDUP('Cash Flow'!GY3/12,0))-1)</f>
        <v>0</v>
      </c>
      <c r="GZ13" s="234">
        <f>'Project Summary'!$C$40*(1+'Project Summary'!$C$81)^((ROUNDUP('Cash Flow'!GZ3/12,0))-1)</f>
        <v>0</v>
      </c>
      <c r="HA13" s="234">
        <f>'Project Summary'!$C$40*(1+'Project Summary'!$C$81)^((ROUNDUP('Cash Flow'!HA3/12,0))-1)</f>
        <v>0</v>
      </c>
      <c r="HB13" s="234">
        <f>'Project Summary'!$C$40*(1+'Project Summary'!$C$81)^((ROUNDUP('Cash Flow'!HB3/12,0))-1)</f>
        <v>0</v>
      </c>
      <c r="HC13" s="234">
        <f>'Project Summary'!$C$40*(1+'Project Summary'!$C$81)^((ROUNDUP('Cash Flow'!HC3/12,0))-1)</f>
        <v>0</v>
      </c>
      <c r="HD13" s="234">
        <f>'Project Summary'!$C$40*(1+'Project Summary'!$C$81)^((ROUNDUP('Cash Flow'!HD3/12,0))-1)</f>
        <v>0</v>
      </c>
      <c r="HE13" s="234">
        <f>'Project Summary'!$C$40*(1+'Project Summary'!$C$81)^((ROUNDUP('Cash Flow'!HE3/12,0))-1)</f>
        <v>0</v>
      </c>
      <c r="HF13" s="234">
        <f>'Project Summary'!$C$40*(1+'Project Summary'!$C$81)^((ROUNDUP('Cash Flow'!HF3/12,0))-1)</f>
        <v>0</v>
      </c>
      <c r="HG13" s="234">
        <f>'Project Summary'!$C$40*(1+'Project Summary'!$C$81)^((ROUNDUP('Cash Flow'!HG3/12,0))-1)</f>
        <v>0</v>
      </c>
      <c r="HH13" s="234">
        <f>'Project Summary'!$C$40*(1+'Project Summary'!$C$81)^((ROUNDUP('Cash Flow'!HH3/12,0))-1)</f>
        <v>0</v>
      </c>
      <c r="HI13" s="234">
        <f>'Project Summary'!$C$40*(1+'Project Summary'!$C$81)^((ROUNDUP('Cash Flow'!HI3/12,0))-1)</f>
        <v>0</v>
      </c>
      <c r="HJ13" s="234">
        <f>'Project Summary'!$C$40*(1+'Project Summary'!$C$81)^((ROUNDUP('Cash Flow'!HJ3/12,0))-1)</f>
        <v>0</v>
      </c>
      <c r="HK13" s="234">
        <f>'Project Summary'!$C$40*(1+'Project Summary'!$C$81)^((ROUNDUP('Cash Flow'!HK3/12,0))-1)</f>
        <v>0</v>
      </c>
      <c r="HL13" s="234">
        <f>'Project Summary'!$C$40*(1+'Project Summary'!$C$81)^((ROUNDUP('Cash Flow'!HL3/12,0))-1)</f>
        <v>0</v>
      </c>
      <c r="HM13" s="234">
        <f>'Project Summary'!$C$40*(1+'Project Summary'!$C$81)^((ROUNDUP('Cash Flow'!HM3/12,0))-1)</f>
        <v>0</v>
      </c>
      <c r="HN13" s="234">
        <f>'Project Summary'!$C$40*(1+'Project Summary'!$C$81)^((ROUNDUP('Cash Flow'!HN3/12,0))-1)</f>
        <v>0</v>
      </c>
      <c r="HO13" s="234">
        <f>'Project Summary'!$C$40*(1+'Project Summary'!$C$81)^((ROUNDUP('Cash Flow'!HO3/12,0))-1)</f>
        <v>0</v>
      </c>
      <c r="HP13" s="234">
        <f>'Project Summary'!$C$40*(1+'Project Summary'!$C$81)^((ROUNDUP('Cash Flow'!HP3/12,0))-1)</f>
        <v>0</v>
      </c>
      <c r="HQ13" s="234">
        <f>'Project Summary'!$C$40*(1+'Project Summary'!$C$81)^((ROUNDUP('Cash Flow'!HQ3/12,0))-1)</f>
        <v>0</v>
      </c>
      <c r="HR13" s="234">
        <f>'Project Summary'!$C$40*(1+'Project Summary'!$C$81)^((ROUNDUP('Cash Flow'!HR3/12,0))-1)</f>
        <v>0</v>
      </c>
      <c r="HS13" s="234">
        <f>'Project Summary'!$C$40*(1+'Project Summary'!$C$81)^((ROUNDUP('Cash Flow'!HS3/12,0))-1)</f>
        <v>0</v>
      </c>
      <c r="HT13" s="234">
        <f>'Project Summary'!$C$40*(1+'Project Summary'!$C$81)^((ROUNDUP('Cash Flow'!HT3/12,0))-1)</f>
        <v>0</v>
      </c>
      <c r="HU13" s="234">
        <f>'Project Summary'!$C$40*(1+'Project Summary'!$C$81)^((ROUNDUP('Cash Flow'!HU3/12,0))-1)</f>
        <v>0</v>
      </c>
      <c r="HV13" s="234">
        <f>'Project Summary'!$C$40*(1+'Project Summary'!$C$81)^((ROUNDUP('Cash Flow'!HV3/12,0))-1)</f>
        <v>0</v>
      </c>
      <c r="HW13" s="234">
        <f>'Project Summary'!$C$40*(1+'Project Summary'!$C$81)^((ROUNDUP('Cash Flow'!HW3/12,0))-1)</f>
        <v>0</v>
      </c>
      <c r="HX13" s="234">
        <f>'Project Summary'!$C$40*(1+'Project Summary'!$C$81)^((ROUNDUP('Cash Flow'!HX3/12,0))-1)</f>
        <v>0</v>
      </c>
      <c r="HY13" s="234">
        <f>'Project Summary'!$C$40*(1+'Project Summary'!$C$81)^((ROUNDUP('Cash Flow'!HY3/12,0))-1)</f>
        <v>0</v>
      </c>
      <c r="HZ13" s="234">
        <f>'Project Summary'!$C$40*(1+'Project Summary'!$C$81)^((ROUNDUP('Cash Flow'!HZ3/12,0))-1)</f>
        <v>0</v>
      </c>
      <c r="IA13" s="234">
        <f>'Project Summary'!$C$40*(1+'Project Summary'!$C$81)^((ROUNDUP('Cash Flow'!IA3/12,0))-1)</f>
        <v>0</v>
      </c>
      <c r="IB13" s="234">
        <f>'Project Summary'!$C$40*(1+'Project Summary'!$C$81)^((ROUNDUP('Cash Flow'!IB3/12,0))-1)</f>
        <v>0</v>
      </c>
      <c r="IC13" s="234">
        <f>'Project Summary'!$C$40*(1+'Project Summary'!$C$81)^((ROUNDUP('Cash Flow'!IC3/12,0))-1)</f>
        <v>0</v>
      </c>
      <c r="ID13" s="234">
        <f>'Project Summary'!$C$40*(1+'Project Summary'!$C$81)^((ROUNDUP('Cash Flow'!ID3/12,0))-1)</f>
        <v>0</v>
      </c>
      <c r="IE13" s="234">
        <f>'Project Summary'!$C$40*(1+'Project Summary'!$C$81)^((ROUNDUP('Cash Flow'!IE3/12,0))-1)</f>
        <v>0</v>
      </c>
      <c r="IF13" s="234">
        <f>'Project Summary'!$C$40*(1+'Project Summary'!$C$81)^((ROUNDUP('Cash Flow'!IF3/12,0))-1)</f>
        <v>0</v>
      </c>
      <c r="IG13" s="234">
        <f>'Project Summary'!$C$40*(1+'Project Summary'!$C$81)^((ROUNDUP('Cash Flow'!IG3/12,0))-1)</f>
        <v>0</v>
      </c>
      <c r="IH13" s="234">
        <f>'Project Summary'!$C$40*(1+'Project Summary'!$C$81)^((ROUNDUP('Cash Flow'!IH3/12,0))-1)</f>
        <v>0</v>
      </c>
      <c r="II13" s="234">
        <f>'Project Summary'!$C$40*(1+'Project Summary'!$C$81)^((ROUNDUP('Cash Flow'!II3/12,0))-1)</f>
        <v>0</v>
      </c>
      <c r="IJ13" s="234">
        <f>'Project Summary'!$C$40*(1+'Project Summary'!$C$81)^((ROUNDUP('Cash Flow'!IJ3/12,0))-1)</f>
        <v>0</v>
      </c>
      <c r="IK13" s="234">
        <f>'Project Summary'!$C$40*(1+'Project Summary'!$C$81)^((ROUNDUP('Cash Flow'!IK3/12,0))-1)</f>
        <v>0</v>
      </c>
      <c r="IL13" s="234">
        <f>'Project Summary'!$C$40*(1+'Project Summary'!$C$81)^((ROUNDUP('Cash Flow'!IL3/12,0))-1)</f>
        <v>0</v>
      </c>
      <c r="IM13" s="234">
        <f>'Project Summary'!$C$40*(1+'Project Summary'!$C$81)^((ROUNDUP('Cash Flow'!IM3/12,0))-1)</f>
        <v>0</v>
      </c>
      <c r="IN13" s="234">
        <f>'Project Summary'!$C$40*(1+'Project Summary'!$C$81)^((ROUNDUP('Cash Flow'!IN3/12,0))-1)</f>
        <v>0</v>
      </c>
      <c r="IO13" s="234">
        <f>'Project Summary'!$C$40*(1+'Project Summary'!$C$81)^((ROUNDUP('Cash Flow'!IO3/12,0))-1)</f>
        <v>0</v>
      </c>
      <c r="IP13" s="234">
        <f>'Project Summary'!$C$40*(1+'Project Summary'!$C$81)^((ROUNDUP('Cash Flow'!IP3/12,0))-1)</f>
        <v>0</v>
      </c>
      <c r="IQ13" s="234">
        <f>'Project Summary'!$C$40*(1+'Project Summary'!$C$81)^((ROUNDUP('Cash Flow'!IQ3/12,0))-1)</f>
        <v>0</v>
      </c>
      <c r="IR13" s="234">
        <f>'Project Summary'!$C$40*(1+'Project Summary'!$C$81)^((ROUNDUP('Cash Flow'!IR3/12,0))-1)</f>
        <v>0</v>
      </c>
      <c r="IS13" s="234">
        <f>'Project Summary'!$C$40*(1+'Project Summary'!$C$81)^((ROUNDUP('Cash Flow'!IS3/12,0))-1)</f>
        <v>0</v>
      </c>
      <c r="IT13" s="234">
        <f>'Project Summary'!$C$40*(1+'Project Summary'!$C$81)^((ROUNDUP('Cash Flow'!IT3/12,0))-1)</f>
        <v>0</v>
      </c>
      <c r="IU13" s="234">
        <f>'Project Summary'!$C$40*(1+'Project Summary'!$C$81)^((ROUNDUP('Cash Flow'!IU3/12,0))-1)</f>
        <v>0</v>
      </c>
      <c r="IV13" s="234">
        <f>'Project Summary'!$C$40*(1+'Project Summary'!$C$81)^((ROUNDUP('Cash Flow'!IV3/12,0))-1)</f>
        <v>0</v>
      </c>
      <c r="IW13" s="234">
        <f>'Project Summary'!$C$40*(1+'Project Summary'!$C$81)^((ROUNDUP('Cash Flow'!IW3/12,0))-1)</f>
        <v>0</v>
      </c>
      <c r="IX13" s="234">
        <f>'Project Summary'!$C$40*(1+'Project Summary'!$C$81)^((ROUNDUP('Cash Flow'!IX3/12,0))-1)</f>
        <v>0</v>
      </c>
      <c r="IY13" s="234">
        <f>'Project Summary'!$C$40*(1+'Project Summary'!$C$81)^((ROUNDUP('Cash Flow'!IY3/12,0))-1)</f>
        <v>0</v>
      </c>
      <c r="IZ13" s="234">
        <f>'Project Summary'!$C$40*(1+'Project Summary'!$C$81)^((ROUNDUP('Cash Flow'!IZ3/12,0))-1)</f>
        <v>0</v>
      </c>
      <c r="JA13" s="234">
        <f>'Project Summary'!$C$40*(1+'Project Summary'!$C$81)^((ROUNDUP('Cash Flow'!JA3/12,0))-1)</f>
        <v>0</v>
      </c>
      <c r="JB13" s="234">
        <f>'Project Summary'!$C$40*(1+'Project Summary'!$C$81)^((ROUNDUP('Cash Flow'!JB3/12,0))-1)</f>
        <v>0</v>
      </c>
      <c r="JC13" s="234">
        <f>'Project Summary'!$C$40*(1+'Project Summary'!$C$81)^((ROUNDUP('Cash Flow'!JC3/12,0))-1)</f>
        <v>0</v>
      </c>
      <c r="JD13" s="234">
        <f>'Project Summary'!$C$40*(1+'Project Summary'!$C$81)^((ROUNDUP('Cash Flow'!JD3/12,0))-1)</f>
        <v>0</v>
      </c>
      <c r="JE13" s="234">
        <f>'Project Summary'!$C$40*(1+'Project Summary'!$C$81)^((ROUNDUP('Cash Flow'!JE3/12,0))-1)</f>
        <v>0</v>
      </c>
      <c r="JF13" s="234">
        <f>'Project Summary'!$C$40*(1+'Project Summary'!$C$81)^((ROUNDUP('Cash Flow'!JF3/12,0))-1)</f>
        <v>0</v>
      </c>
      <c r="JG13" s="234">
        <f>'Project Summary'!$C$40*(1+'Project Summary'!$C$81)^((ROUNDUP('Cash Flow'!JG3/12,0))-1)</f>
        <v>0</v>
      </c>
      <c r="JH13" s="234">
        <f>'Project Summary'!$C$40*(1+'Project Summary'!$C$81)^((ROUNDUP('Cash Flow'!JH3/12,0))-1)</f>
        <v>0</v>
      </c>
      <c r="JI13" s="234">
        <f>'Project Summary'!$C$40*(1+'Project Summary'!$C$81)^((ROUNDUP('Cash Flow'!JI3/12,0))-1)</f>
        <v>0</v>
      </c>
      <c r="JJ13" s="234">
        <f>'Project Summary'!$C$40*(1+'Project Summary'!$C$81)^((ROUNDUP('Cash Flow'!JJ3/12,0))-1)</f>
        <v>0</v>
      </c>
      <c r="JK13" s="234">
        <f>'Project Summary'!$C$40*(1+'Project Summary'!$C$81)^((ROUNDUP('Cash Flow'!JK3/12,0))-1)</f>
        <v>0</v>
      </c>
      <c r="JL13" s="234">
        <f>'Project Summary'!$C$40*(1+'Project Summary'!$C$81)^((ROUNDUP('Cash Flow'!JL3/12,0))-1)</f>
        <v>0</v>
      </c>
      <c r="JM13" s="234">
        <f>'Project Summary'!$C$40*(1+'Project Summary'!$C$81)^((ROUNDUP('Cash Flow'!JM3/12,0))-1)</f>
        <v>0</v>
      </c>
      <c r="JN13" s="234">
        <f>'Project Summary'!$C$40*(1+'Project Summary'!$C$81)^((ROUNDUP('Cash Flow'!JN3/12,0))-1)</f>
        <v>0</v>
      </c>
      <c r="JO13" s="234">
        <f>'Project Summary'!$C$40*(1+'Project Summary'!$C$81)^((ROUNDUP('Cash Flow'!JO3/12,0))-1)</f>
        <v>0</v>
      </c>
      <c r="JP13" s="234">
        <f>'Project Summary'!$C$40*(1+'Project Summary'!$C$81)^((ROUNDUP('Cash Flow'!JP3/12,0))-1)</f>
        <v>0</v>
      </c>
      <c r="JQ13" s="234">
        <f>'Project Summary'!$C$40*(1+'Project Summary'!$C$81)^((ROUNDUP('Cash Flow'!JQ3/12,0))-1)</f>
        <v>0</v>
      </c>
      <c r="JR13" s="234">
        <f>'Project Summary'!$C$40*(1+'Project Summary'!$C$81)^((ROUNDUP('Cash Flow'!JR3/12,0))-1)</f>
        <v>0</v>
      </c>
      <c r="JS13" s="234">
        <f>'Project Summary'!$C$40*(1+'Project Summary'!$C$81)^((ROUNDUP('Cash Flow'!JS3/12,0))-1)</f>
        <v>0</v>
      </c>
      <c r="JT13" s="234">
        <f>'Project Summary'!$C$40*(1+'Project Summary'!$C$81)^((ROUNDUP('Cash Flow'!JT3/12,0))-1)</f>
        <v>0</v>
      </c>
      <c r="JU13" s="234">
        <f>'Project Summary'!$C$40*(1+'Project Summary'!$C$81)^((ROUNDUP('Cash Flow'!JU3/12,0))-1)</f>
        <v>0</v>
      </c>
      <c r="JV13" s="234">
        <f>'Project Summary'!$C$40*(1+'Project Summary'!$C$81)^((ROUNDUP('Cash Flow'!JV3/12,0))-1)</f>
        <v>0</v>
      </c>
      <c r="JW13" s="234">
        <f>'Project Summary'!$C$40*(1+'Project Summary'!$C$81)^((ROUNDUP('Cash Flow'!JW3/12,0))-1)</f>
        <v>0</v>
      </c>
      <c r="JX13" s="234">
        <f>'Project Summary'!$C$40*(1+'Project Summary'!$C$81)^((ROUNDUP('Cash Flow'!JX3/12,0))-1)</f>
        <v>0</v>
      </c>
      <c r="JY13" s="234">
        <f>'Project Summary'!$C$40*(1+'Project Summary'!$C$81)^((ROUNDUP('Cash Flow'!JY3/12,0))-1)</f>
        <v>0</v>
      </c>
      <c r="JZ13" s="234">
        <f>'Project Summary'!$C$40*(1+'Project Summary'!$C$81)^((ROUNDUP('Cash Flow'!JZ3/12,0))-1)</f>
        <v>0</v>
      </c>
      <c r="KA13" s="234">
        <f>'Project Summary'!$C$40*(1+'Project Summary'!$C$81)^((ROUNDUP('Cash Flow'!KA3/12,0))-1)</f>
        <v>0</v>
      </c>
      <c r="KB13" s="234">
        <f>'Project Summary'!$C$40*(1+'Project Summary'!$C$81)^((ROUNDUP('Cash Flow'!KB3/12,0))-1)</f>
        <v>0</v>
      </c>
      <c r="KC13" s="234">
        <f>'Project Summary'!$C$40*(1+'Project Summary'!$C$81)^((ROUNDUP('Cash Flow'!KC3/12,0))-1)</f>
        <v>0</v>
      </c>
      <c r="KD13" s="234">
        <f>'Project Summary'!$C$40*(1+'Project Summary'!$C$81)^((ROUNDUP('Cash Flow'!KD3/12,0))-1)</f>
        <v>0</v>
      </c>
      <c r="KE13" s="234">
        <f>'Project Summary'!$C$40*(1+'Project Summary'!$C$81)^((ROUNDUP('Cash Flow'!KE3/12,0))-1)</f>
        <v>0</v>
      </c>
      <c r="KF13" s="234">
        <f>'Project Summary'!$C$40*(1+'Project Summary'!$C$81)^((ROUNDUP('Cash Flow'!KF3/12,0))-1)</f>
        <v>0</v>
      </c>
      <c r="KG13" s="234">
        <f>'Project Summary'!$C$40*(1+'Project Summary'!$C$81)^((ROUNDUP('Cash Flow'!KG3/12,0))-1)</f>
        <v>0</v>
      </c>
      <c r="KH13" s="234">
        <f>'Project Summary'!$C$40*(1+'Project Summary'!$C$81)^((ROUNDUP('Cash Flow'!KH3/12,0))-1)</f>
        <v>0</v>
      </c>
      <c r="KI13" s="234">
        <f>'Project Summary'!$C$40*(1+'Project Summary'!$C$81)^((ROUNDUP('Cash Flow'!KI3/12,0))-1)</f>
        <v>0</v>
      </c>
      <c r="KJ13" s="234">
        <f>'Project Summary'!$C$40*(1+'Project Summary'!$C$81)^((ROUNDUP('Cash Flow'!KJ3/12,0))-1)</f>
        <v>0</v>
      </c>
      <c r="KK13" s="234">
        <f>'Project Summary'!$C$40*(1+'Project Summary'!$C$81)^((ROUNDUP('Cash Flow'!KK3/12,0))-1)</f>
        <v>0</v>
      </c>
      <c r="KL13" s="234">
        <f>'Project Summary'!$C$40*(1+'Project Summary'!$C$81)^((ROUNDUP('Cash Flow'!KL3/12,0))-1)</f>
        <v>0</v>
      </c>
      <c r="KM13" s="234">
        <f>'Project Summary'!$C$40*(1+'Project Summary'!$C$81)^((ROUNDUP('Cash Flow'!KM3/12,0))-1)</f>
        <v>0</v>
      </c>
      <c r="KN13" s="234">
        <f>'Project Summary'!$C$40*(1+'Project Summary'!$C$81)^((ROUNDUP('Cash Flow'!KN3/12,0))-1)</f>
        <v>0</v>
      </c>
      <c r="KO13" s="234">
        <f>'Project Summary'!$C$40*(1+'Project Summary'!$C$81)^((ROUNDUP('Cash Flow'!KO3/12,0))-1)</f>
        <v>0</v>
      </c>
      <c r="KP13" s="234">
        <f>'Project Summary'!$C$40*(1+'Project Summary'!$C$81)^((ROUNDUP('Cash Flow'!KP3/12,0))-1)</f>
        <v>0</v>
      </c>
      <c r="KQ13" s="234">
        <f>'Project Summary'!$C$40*(1+'Project Summary'!$C$81)^((ROUNDUP('Cash Flow'!KQ3/12,0))-1)</f>
        <v>0</v>
      </c>
      <c r="KR13" s="234">
        <f>'Project Summary'!$C$40*(1+'Project Summary'!$C$81)^((ROUNDUP('Cash Flow'!KR3/12,0))-1)</f>
        <v>0</v>
      </c>
      <c r="KS13" s="234">
        <f>'Project Summary'!$C$40*(1+'Project Summary'!$C$81)^((ROUNDUP('Cash Flow'!KS3/12,0))-1)</f>
        <v>0</v>
      </c>
      <c r="KT13" s="234">
        <f>'Project Summary'!$C$40*(1+'Project Summary'!$C$81)^((ROUNDUP('Cash Flow'!KT3/12,0))-1)</f>
        <v>0</v>
      </c>
      <c r="KU13" s="234">
        <f>'Project Summary'!$C$40*(1+'Project Summary'!$C$81)^((ROUNDUP('Cash Flow'!KU3/12,0))-1)</f>
        <v>0</v>
      </c>
      <c r="KV13" s="234">
        <f>'Project Summary'!$C$40*(1+'Project Summary'!$C$81)^((ROUNDUP('Cash Flow'!KV3/12,0))-1)</f>
        <v>0</v>
      </c>
      <c r="KW13" s="234">
        <f>'Project Summary'!$C$40*(1+'Project Summary'!$C$81)^((ROUNDUP('Cash Flow'!KW3/12,0))-1)</f>
        <v>0</v>
      </c>
      <c r="KX13" s="234">
        <f>'Project Summary'!$C$40*(1+'Project Summary'!$C$81)^((ROUNDUP('Cash Flow'!KX3/12,0))-1)</f>
        <v>0</v>
      </c>
      <c r="KY13" s="234">
        <f>'Project Summary'!$C$40*(1+'Project Summary'!$C$81)^((ROUNDUP('Cash Flow'!KY3/12,0))-1)</f>
        <v>0</v>
      </c>
      <c r="KZ13" s="234">
        <f>'Project Summary'!$C$40*(1+'Project Summary'!$C$81)^((ROUNDUP('Cash Flow'!KZ3/12,0))-1)</f>
        <v>0</v>
      </c>
      <c r="LA13" s="234">
        <f>'Project Summary'!$C$40*(1+'Project Summary'!$C$81)^((ROUNDUP('Cash Flow'!LA3/12,0))-1)</f>
        <v>0</v>
      </c>
      <c r="LB13" s="234">
        <f>'Project Summary'!$C$40*(1+'Project Summary'!$C$81)^((ROUNDUP('Cash Flow'!LB3/12,0))-1)</f>
        <v>0</v>
      </c>
      <c r="LC13" s="234">
        <f>'Project Summary'!$C$40*(1+'Project Summary'!$C$81)^((ROUNDUP('Cash Flow'!LC3/12,0))-1)</f>
        <v>0</v>
      </c>
      <c r="LD13" s="234">
        <f>'Project Summary'!$C$40*(1+'Project Summary'!$C$81)^((ROUNDUP('Cash Flow'!LD3/12,0))-1)</f>
        <v>0</v>
      </c>
      <c r="LE13" s="234">
        <f>'Project Summary'!$C$40*(1+'Project Summary'!$C$81)^((ROUNDUP('Cash Flow'!LE3/12,0))-1)</f>
        <v>0</v>
      </c>
      <c r="LF13" s="234">
        <f>'Project Summary'!$C$40*(1+'Project Summary'!$C$81)^((ROUNDUP('Cash Flow'!LF3/12,0))-1)</f>
        <v>0</v>
      </c>
      <c r="LG13" s="234">
        <f>'Project Summary'!$C$40*(1+'Project Summary'!$C$81)^((ROUNDUP('Cash Flow'!LG3/12,0))-1)</f>
        <v>0</v>
      </c>
      <c r="LH13" s="234">
        <f>'Project Summary'!$C$40*(1+'Project Summary'!$C$81)^((ROUNDUP('Cash Flow'!LH3/12,0))-1)</f>
        <v>0</v>
      </c>
      <c r="LI13" s="234">
        <f>'Project Summary'!$C$40*(1+'Project Summary'!$C$81)^((ROUNDUP('Cash Flow'!LI3/12,0))-1)</f>
        <v>0</v>
      </c>
      <c r="LJ13" s="234">
        <f>'Project Summary'!$C$40*(1+'Project Summary'!$C$81)^((ROUNDUP('Cash Flow'!LJ3/12,0))-1)</f>
        <v>0</v>
      </c>
      <c r="LK13" s="234">
        <f>'Project Summary'!$C$40*(1+'Project Summary'!$C$81)^((ROUNDUP('Cash Flow'!LK3/12,0))-1)</f>
        <v>0</v>
      </c>
      <c r="LL13" s="234">
        <f>'Project Summary'!$C$40*(1+'Project Summary'!$C$81)^((ROUNDUP('Cash Flow'!LL3/12,0))-1)</f>
        <v>0</v>
      </c>
      <c r="LM13" s="234">
        <f>'Project Summary'!$C$40*(1+'Project Summary'!$C$81)^((ROUNDUP('Cash Flow'!LM3/12,0))-1)</f>
        <v>0</v>
      </c>
      <c r="LN13" s="234">
        <f>'Project Summary'!$C$40*(1+'Project Summary'!$C$81)^((ROUNDUP('Cash Flow'!LN3/12,0))-1)</f>
        <v>0</v>
      </c>
      <c r="LO13" s="234">
        <f>'Project Summary'!$C$40*(1+'Project Summary'!$C$81)^((ROUNDUP('Cash Flow'!LO3/12,0))-1)</f>
        <v>0</v>
      </c>
      <c r="LP13" s="234">
        <f>'Project Summary'!$C$40*(1+'Project Summary'!$C$81)^((ROUNDUP('Cash Flow'!LP3/12,0))-1)</f>
        <v>0</v>
      </c>
      <c r="LQ13" s="234">
        <f>'Project Summary'!$C$40*(1+'Project Summary'!$C$81)^((ROUNDUP('Cash Flow'!LQ3/12,0))-1)</f>
        <v>0</v>
      </c>
      <c r="LR13" s="234">
        <f>'Project Summary'!$C$40*(1+'Project Summary'!$C$81)^((ROUNDUP('Cash Flow'!LR3/12,0))-1)</f>
        <v>0</v>
      </c>
      <c r="LS13" s="234">
        <f>'Project Summary'!$C$40*(1+'Project Summary'!$C$81)^((ROUNDUP('Cash Flow'!LS3/12,0))-1)</f>
        <v>0</v>
      </c>
      <c r="LT13" s="234">
        <f>'Project Summary'!$C$40*(1+'Project Summary'!$C$81)^((ROUNDUP('Cash Flow'!LT3/12,0))-1)</f>
        <v>0</v>
      </c>
      <c r="LU13" s="234">
        <f>'Project Summary'!$C$40*(1+'Project Summary'!$C$81)^((ROUNDUP('Cash Flow'!LU3/12,0))-1)</f>
        <v>0</v>
      </c>
      <c r="LV13" s="234">
        <f>'Project Summary'!$C$40*(1+'Project Summary'!$C$81)^((ROUNDUP('Cash Flow'!LV3/12,0))-1)</f>
        <v>0</v>
      </c>
      <c r="LW13" s="234">
        <f>'Project Summary'!$C$40*(1+'Project Summary'!$C$81)^((ROUNDUP('Cash Flow'!LW3/12,0))-1)</f>
        <v>0</v>
      </c>
      <c r="LX13" s="234">
        <f>'Project Summary'!$C$40*(1+'Project Summary'!$C$81)^((ROUNDUP('Cash Flow'!LX3/12,0))-1)</f>
        <v>0</v>
      </c>
      <c r="LY13" s="234">
        <f>'Project Summary'!$C$40*(1+'Project Summary'!$C$81)^((ROUNDUP('Cash Flow'!LY3/12,0))-1)</f>
        <v>0</v>
      </c>
      <c r="LZ13" s="234">
        <f>'Project Summary'!$C$40*(1+'Project Summary'!$C$81)^((ROUNDUP('Cash Flow'!LZ3/12,0))-1)</f>
        <v>0</v>
      </c>
      <c r="MA13" s="234">
        <f>'Project Summary'!$C$40*(1+'Project Summary'!$C$81)^((ROUNDUP('Cash Flow'!MA3/12,0))-1)</f>
        <v>0</v>
      </c>
      <c r="MB13" s="234">
        <f>'Project Summary'!$C$40*(1+'Project Summary'!$C$81)^((ROUNDUP('Cash Flow'!MB3/12,0))-1)</f>
        <v>0</v>
      </c>
      <c r="MC13" s="234">
        <f>'Project Summary'!$C$40*(1+'Project Summary'!$C$81)^((ROUNDUP('Cash Flow'!MC3/12,0))-1)</f>
        <v>0</v>
      </c>
      <c r="MD13" s="234">
        <f>'Project Summary'!$C$40*(1+'Project Summary'!$C$81)^((ROUNDUP('Cash Flow'!MD3/12,0))-1)</f>
        <v>0</v>
      </c>
      <c r="ME13" s="234">
        <f>'Project Summary'!$C$40*(1+'Project Summary'!$C$81)^((ROUNDUP('Cash Flow'!ME3/12,0))-1)</f>
        <v>0</v>
      </c>
      <c r="MF13" s="234">
        <f>'Project Summary'!$C$40*(1+'Project Summary'!$C$81)^((ROUNDUP('Cash Flow'!MF3/12,0))-1)</f>
        <v>0</v>
      </c>
      <c r="MG13" s="234">
        <f>'Project Summary'!$C$40*(1+'Project Summary'!$C$81)^((ROUNDUP('Cash Flow'!MG3/12,0))-1)</f>
        <v>0</v>
      </c>
      <c r="MH13" s="234">
        <f>'Project Summary'!$C$40*(1+'Project Summary'!$C$81)^((ROUNDUP('Cash Flow'!MH3/12,0))-1)</f>
        <v>0</v>
      </c>
      <c r="MI13" s="234">
        <f>'Project Summary'!$C$40*(1+'Project Summary'!$C$81)^((ROUNDUP('Cash Flow'!MI3/12,0))-1)</f>
        <v>0</v>
      </c>
      <c r="MJ13" s="234">
        <f>'Project Summary'!$C$40*(1+'Project Summary'!$C$81)^((ROUNDUP('Cash Flow'!MJ3/12,0))-1)</f>
        <v>0</v>
      </c>
      <c r="MK13" s="234">
        <f>'Project Summary'!$C$40*(1+'Project Summary'!$C$81)^((ROUNDUP('Cash Flow'!MK3/12,0))-1)</f>
        <v>0</v>
      </c>
      <c r="ML13" s="234">
        <f>'Project Summary'!$C$40*(1+'Project Summary'!$C$81)^((ROUNDUP('Cash Flow'!ML3/12,0))-1)</f>
        <v>0</v>
      </c>
      <c r="MM13" s="234">
        <f>'Project Summary'!$C$40*(1+'Project Summary'!$C$81)^((ROUNDUP('Cash Flow'!MM3/12,0))-1)</f>
        <v>0</v>
      </c>
      <c r="MN13" s="234">
        <f>'Project Summary'!$C$40*(1+'Project Summary'!$C$81)^((ROUNDUP('Cash Flow'!MN3/12,0))-1)</f>
        <v>0</v>
      </c>
      <c r="MO13" s="234">
        <f>'Project Summary'!$C$40*(1+'Project Summary'!$C$81)^((ROUNDUP('Cash Flow'!MO3/12,0))-1)</f>
        <v>0</v>
      </c>
      <c r="MP13" s="234">
        <f>'Project Summary'!$C$40*(1+'Project Summary'!$C$81)^((ROUNDUP('Cash Flow'!MP3/12,0))-1)</f>
        <v>0</v>
      </c>
      <c r="MQ13" s="234">
        <f>'Project Summary'!$C$40*(1+'Project Summary'!$C$81)^((ROUNDUP('Cash Flow'!MQ3/12,0))-1)</f>
        <v>0</v>
      </c>
      <c r="MR13" s="234">
        <f>'Project Summary'!$C$40*(1+'Project Summary'!$C$81)^((ROUNDUP('Cash Flow'!MR3/12,0))-1)</f>
        <v>0</v>
      </c>
      <c r="MS13" s="234">
        <f>'Project Summary'!$C$40*(1+'Project Summary'!$C$81)^((ROUNDUP('Cash Flow'!MS3/12,0))-1)</f>
        <v>0</v>
      </c>
      <c r="MT13" s="234">
        <f>'Project Summary'!$C$40*(1+'Project Summary'!$C$81)^((ROUNDUP('Cash Flow'!MT3/12,0))-1)</f>
        <v>0</v>
      </c>
      <c r="MU13" s="234">
        <f>'Project Summary'!$C$40*(1+'Project Summary'!$C$81)^((ROUNDUP('Cash Flow'!MU3/12,0))-1)</f>
        <v>0</v>
      </c>
      <c r="MV13" s="234">
        <f>'Project Summary'!$C$40*(1+'Project Summary'!$C$81)^((ROUNDUP('Cash Flow'!MV3/12,0))-1)</f>
        <v>0</v>
      </c>
      <c r="MW13" s="234">
        <f>'Project Summary'!$C$40*(1+'Project Summary'!$C$81)^((ROUNDUP('Cash Flow'!MW3/12,0))-1)</f>
        <v>0</v>
      </c>
      <c r="MX13" s="234">
        <f>'Project Summary'!$C$40*(1+'Project Summary'!$C$81)^((ROUNDUP('Cash Flow'!MX3/12,0))-1)</f>
        <v>0</v>
      </c>
    </row>
    <row r="14" spans="1:362" x14ac:dyDescent="0.25">
      <c r="A14" s="111" t="s">
        <v>247</v>
      </c>
      <c r="B14" s="33"/>
      <c r="C14" s="234">
        <f>'Project Summary'!$C$41*(1+'Project Summary'!$C$81)^((ROUNDUP('Cash Flow'!C3/12,0))-1)</f>
        <v>422</v>
      </c>
      <c r="D14" s="234">
        <f>'Project Summary'!$C$41*(1+'Project Summary'!$C$81)^((ROUNDUP('Cash Flow'!D3/12,0))-1)</f>
        <v>422</v>
      </c>
      <c r="E14" s="234">
        <f>'Project Summary'!$C$41*(1+'Project Summary'!$C$81)^((ROUNDUP('Cash Flow'!E3/12,0))-1)</f>
        <v>422</v>
      </c>
      <c r="F14" s="234">
        <f>'Project Summary'!$C$41*(1+'Project Summary'!$C$81)^((ROUNDUP('Cash Flow'!F3/12,0))-1)</f>
        <v>422</v>
      </c>
      <c r="G14" s="234">
        <f>'Project Summary'!$C$41*(1+'Project Summary'!$C$81)^((ROUNDUP('Cash Flow'!G3/12,0))-1)</f>
        <v>422</v>
      </c>
      <c r="H14" s="234">
        <f>'Project Summary'!$C$41*(1+'Project Summary'!$C$81)^((ROUNDUP('Cash Flow'!H3/12,0))-1)</f>
        <v>422</v>
      </c>
      <c r="I14" s="234">
        <f>'Project Summary'!$C$41*(1+'Project Summary'!$C$81)^((ROUNDUP('Cash Flow'!I3/12,0))-1)</f>
        <v>422</v>
      </c>
      <c r="J14" s="234">
        <f>'Project Summary'!$C$41*(1+'Project Summary'!$C$81)^((ROUNDUP('Cash Flow'!J3/12,0))-1)</f>
        <v>422</v>
      </c>
      <c r="K14" s="234">
        <f>'Project Summary'!$C$41*(1+'Project Summary'!$C$81)^((ROUNDUP('Cash Flow'!K3/12,0))-1)</f>
        <v>422</v>
      </c>
      <c r="L14" s="234">
        <f>'Project Summary'!$C$41*(1+'Project Summary'!$C$81)^((ROUNDUP('Cash Flow'!L3/12,0))-1)</f>
        <v>422</v>
      </c>
      <c r="M14" s="234">
        <f>'Project Summary'!$C$41*(1+'Project Summary'!$C$81)^((ROUNDUP('Cash Flow'!M3/12,0))-1)</f>
        <v>422</v>
      </c>
      <c r="N14" s="234">
        <f>'Project Summary'!$C$41*(1+'Project Summary'!$C$81)^((ROUNDUP('Cash Flow'!N3/12,0))-1)</f>
        <v>422</v>
      </c>
      <c r="O14" s="234">
        <f>'Project Summary'!$C$41*(1+'Project Summary'!$C$81)^((ROUNDUP('Cash Flow'!O3/12,0))-1)</f>
        <v>440.98999999999995</v>
      </c>
      <c r="P14" s="234">
        <f>'Project Summary'!$C$41*(1+'Project Summary'!$C$81)^((ROUNDUP('Cash Flow'!P3/12,0))-1)</f>
        <v>440.98999999999995</v>
      </c>
      <c r="Q14" s="234">
        <f>'Project Summary'!$C$41*(1+'Project Summary'!$C$81)^((ROUNDUP('Cash Flow'!Q3/12,0))-1)</f>
        <v>440.98999999999995</v>
      </c>
      <c r="R14" s="234">
        <f>'Project Summary'!$C$41*(1+'Project Summary'!$C$81)^((ROUNDUP('Cash Flow'!R3/12,0))-1)</f>
        <v>440.98999999999995</v>
      </c>
      <c r="S14" s="234">
        <f>'Project Summary'!$C$41*(1+'Project Summary'!$C$81)^((ROUNDUP('Cash Flow'!S3/12,0))-1)</f>
        <v>440.98999999999995</v>
      </c>
      <c r="T14" s="234">
        <f>'Project Summary'!$C$41*(1+'Project Summary'!$C$81)^((ROUNDUP('Cash Flow'!T3/12,0))-1)</f>
        <v>440.98999999999995</v>
      </c>
      <c r="U14" s="234">
        <f>'Project Summary'!$C$41*(1+'Project Summary'!$C$81)^((ROUNDUP('Cash Flow'!U3/12,0))-1)</f>
        <v>440.98999999999995</v>
      </c>
      <c r="V14" s="234">
        <f>'Project Summary'!$C$41*(1+'Project Summary'!$C$81)^((ROUNDUP('Cash Flow'!V3/12,0))-1)</f>
        <v>440.98999999999995</v>
      </c>
      <c r="W14" s="234">
        <f>'Project Summary'!$C$41*(1+'Project Summary'!$C$81)^((ROUNDUP('Cash Flow'!W3/12,0))-1)</f>
        <v>440.98999999999995</v>
      </c>
      <c r="X14" s="234">
        <f>'Project Summary'!$C$41*(1+'Project Summary'!$C$81)^((ROUNDUP('Cash Flow'!X3/12,0))-1)</f>
        <v>440.98999999999995</v>
      </c>
      <c r="Y14" s="234">
        <f>'Project Summary'!$C$41*(1+'Project Summary'!$C$81)^((ROUNDUP('Cash Flow'!Y3/12,0))-1)</f>
        <v>440.98999999999995</v>
      </c>
      <c r="Z14" s="234">
        <f>'Project Summary'!$C$41*(1+'Project Summary'!$C$81)^((ROUNDUP('Cash Flow'!Z3/12,0))-1)</f>
        <v>440.98999999999995</v>
      </c>
      <c r="AA14" s="234">
        <f>'Project Summary'!$C$41*(1+'Project Summary'!$C$81)^((ROUNDUP('Cash Flow'!AA3/12,0))-1)</f>
        <v>460.83454999999992</v>
      </c>
      <c r="AB14" s="234">
        <f>'Project Summary'!$C$41*(1+'Project Summary'!$C$81)^((ROUNDUP('Cash Flow'!AB3/12,0))-1)</f>
        <v>460.83454999999992</v>
      </c>
      <c r="AC14" s="234">
        <f>'Project Summary'!$C$41*(1+'Project Summary'!$C$81)^((ROUNDUP('Cash Flow'!AC3/12,0))-1)</f>
        <v>460.83454999999992</v>
      </c>
      <c r="AD14" s="234">
        <f>'Project Summary'!$C$41*(1+'Project Summary'!$C$81)^((ROUNDUP('Cash Flow'!AD3/12,0))-1)</f>
        <v>460.83454999999992</v>
      </c>
      <c r="AE14" s="234">
        <f>'Project Summary'!$C$41*(1+'Project Summary'!$C$81)^((ROUNDUP('Cash Flow'!AE3/12,0))-1)</f>
        <v>460.83454999999992</v>
      </c>
      <c r="AF14" s="234">
        <f>'Project Summary'!$C$41*(1+'Project Summary'!$C$81)^((ROUNDUP('Cash Flow'!AF3/12,0))-1)</f>
        <v>460.83454999999992</v>
      </c>
      <c r="AG14" s="234">
        <f>'Project Summary'!$C$41*(1+'Project Summary'!$C$81)^((ROUNDUP('Cash Flow'!AG3/12,0))-1)</f>
        <v>460.83454999999992</v>
      </c>
      <c r="AH14" s="234">
        <f>'Project Summary'!$C$41*(1+'Project Summary'!$C$81)^((ROUNDUP('Cash Flow'!AH3/12,0))-1)</f>
        <v>460.83454999999992</v>
      </c>
      <c r="AI14" s="234">
        <f>'Project Summary'!$C$41*(1+'Project Summary'!$C$81)^((ROUNDUP('Cash Flow'!AI3/12,0))-1)</f>
        <v>460.83454999999992</v>
      </c>
      <c r="AJ14" s="234">
        <f>'Project Summary'!$C$41*(1+'Project Summary'!$C$81)^((ROUNDUP('Cash Flow'!AJ3/12,0))-1)</f>
        <v>460.83454999999992</v>
      </c>
      <c r="AK14" s="234">
        <f>'Project Summary'!$C$41*(1+'Project Summary'!$C$81)^((ROUNDUP('Cash Flow'!AK3/12,0))-1)</f>
        <v>460.83454999999992</v>
      </c>
      <c r="AL14" s="234">
        <f>'Project Summary'!$C$41*(1+'Project Summary'!$C$81)^((ROUNDUP('Cash Flow'!AL3/12,0))-1)</f>
        <v>460.83454999999992</v>
      </c>
      <c r="AM14" s="234">
        <f>'Project Summary'!$C$41*(1+'Project Summary'!$C$81)^((ROUNDUP('Cash Flow'!AM3/12,0))-1)</f>
        <v>481.57210474999994</v>
      </c>
      <c r="AN14" s="234">
        <f>'Project Summary'!$C$41*(1+'Project Summary'!$C$81)^((ROUNDUP('Cash Flow'!AN3/12,0))-1)</f>
        <v>481.57210474999994</v>
      </c>
      <c r="AO14" s="234">
        <f>'Project Summary'!$C$41*(1+'Project Summary'!$C$81)^((ROUNDUP('Cash Flow'!AO3/12,0))-1)</f>
        <v>481.57210474999994</v>
      </c>
      <c r="AP14" s="234">
        <f>'Project Summary'!$C$41*(1+'Project Summary'!$C$81)^((ROUNDUP('Cash Flow'!AP3/12,0))-1)</f>
        <v>481.57210474999994</v>
      </c>
      <c r="AQ14" s="234">
        <f>'Project Summary'!$C$41*(1+'Project Summary'!$C$81)^((ROUNDUP('Cash Flow'!AQ3/12,0))-1)</f>
        <v>481.57210474999994</v>
      </c>
      <c r="AR14" s="234">
        <f>'Project Summary'!$C$41*(1+'Project Summary'!$C$81)^((ROUNDUP('Cash Flow'!AR3/12,0))-1)</f>
        <v>481.57210474999994</v>
      </c>
      <c r="AS14" s="234">
        <f>'Project Summary'!$C$41*(1+'Project Summary'!$C$81)^((ROUNDUP('Cash Flow'!AS3/12,0))-1)</f>
        <v>481.57210474999994</v>
      </c>
      <c r="AT14" s="234">
        <f>'Project Summary'!$C$41*(1+'Project Summary'!$C$81)^((ROUNDUP('Cash Flow'!AT3/12,0))-1)</f>
        <v>481.57210474999994</v>
      </c>
      <c r="AU14" s="234">
        <f>'Project Summary'!$C$41*(1+'Project Summary'!$C$81)^((ROUNDUP('Cash Flow'!AU3/12,0))-1)</f>
        <v>481.57210474999994</v>
      </c>
      <c r="AV14" s="234">
        <f>'Project Summary'!$C$41*(1+'Project Summary'!$C$81)^((ROUNDUP('Cash Flow'!AV3/12,0))-1)</f>
        <v>481.57210474999994</v>
      </c>
      <c r="AW14" s="234">
        <f>'Project Summary'!$C$41*(1+'Project Summary'!$C$81)^((ROUNDUP('Cash Flow'!AW3/12,0))-1)</f>
        <v>481.57210474999994</v>
      </c>
      <c r="AX14" s="234">
        <f>'Project Summary'!$C$41*(1+'Project Summary'!$C$81)^((ROUNDUP('Cash Flow'!AX3/12,0))-1)</f>
        <v>481.57210474999994</v>
      </c>
      <c r="AY14" s="234">
        <f>'Project Summary'!$C$41*(1+'Project Summary'!$C$81)^((ROUNDUP('Cash Flow'!AY3/12,0))-1)</f>
        <v>503.24284946374979</v>
      </c>
      <c r="AZ14" s="234">
        <f>'Project Summary'!$C$41*(1+'Project Summary'!$C$81)^((ROUNDUP('Cash Flow'!AZ3/12,0))-1)</f>
        <v>503.24284946374979</v>
      </c>
      <c r="BA14" s="234">
        <f>'Project Summary'!$C$41*(1+'Project Summary'!$C$81)^((ROUNDUP('Cash Flow'!BA3/12,0))-1)</f>
        <v>503.24284946374979</v>
      </c>
      <c r="BB14" s="234">
        <f>'Project Summary'!$C$41*(1+'Project Summary'!$C$81)^((ROUNDUP('Cash Flow'!BB3/12,0))-1)</f>
        <v>503.24284946374979</v>
      </c>
      <c r="BC14" s="234">
        <f>'Project Summary'!$C$41*(1+'Project Summary'!$C$81)^((ROUNDUP('Cash Flow'!BC3/12,0))-1)</f>
        <v>503.24284946374979</v>
      </c>
      <c r="BD14" s="234">
        <f>'Project Summary'!$C$41*(1+'Project Summary'!$C$81)^((ROUNDUP('Cash Flow'!BD3/12,0))-1)</f>
        <v>503.24284946374979</v>
      </c>
      <c r="BE14" s="234">
        <f>'Project Summary'!$C$41*(1+'Project Summary'!$C$81)^((ROUNDUP('Cash Flow'!BE3/12,0))-1)</f>
        <v>503.24284946374979</v>
      </c>
      <c r="BF14" s="234">
        <f>'Project Summary'!$C$41*(1+'Project Summary'!$C$81)^((ROUNDUP('Cash Flow'!BF3/12,0))-1)</f>
        <v>503.24284946374979</v>
      </c>
      <c r="BG14" s="234">
        <f>'Project Summary'!$C$41*(1+'Project Summary'!$C$81)^((ROUNDUP('Cash Flow'!BG3/12,0))-1)</f>
        <v>503.24284946374979</v>
      </c>
      <c r="BH14" s="234">
        <f>'Project Summary'!$C$41*(1+'Project Summary'!$C$81)^((ROUNDUP('Cash Flow'!BH3/12,0))-1)</f>
        <v>503.24284946374979</v>
      </c>
      <c r="BI14" s="234">
        <f>'Project Summary'!$C$41*(1+'Project Summary'!$C$81)^((ROUNDUP('Cash Flow'!BI3/12,0))-1)</f>
        <v>503.24284946374979</v>
      </c>
      <c r="BJ14" s="234">
        <f>'Project Summary'!$C$41*(1+'Project Summary'!$C$81)^((ROUNDUP('Cash Flow'!BJ3/12,0))-1)</f>
        <v>503.24284946374979</v>
      </c>
      <c r="BK14" s="234">
        <f>'Project Summary'!$C$41*(1+'Project Summary'!$C$81)^((ROUNDUP('Cash Flow'!BK3/12,0))-1)</f>
        <v>525.88877768961856</v>
      </c>
      <c r="BL14" s="234">
        <f>'Project Summary'!$C$41*(1+'Project Summary'!$C$81)^((ROUNDUP('Cash Flow'!BL3/12,0))-1)</f>
        <v>525.88877768961856</v>
      </c>
      <c r="BM14" s="234">
        <f>'Project Summary'!$C$41*(1+'Project Summary'!$C$81)^((ROUNDUP('Cash Flow'!BM3/12,0))-1)</f>
        <v>525.88877768961856</v>
      </c>
      <c r="BN14" s="234">
        <f>'Project Summary'!$C$41*(1+'Project Summary'!$C$81)^((ROUNDUP('Cash Flow'!BN3/12,0))-1)</f>
        <v>525.88877768961856</v>
      </c>
      <c r="BO14" s="234">
        <f>'Project Summary'!$C$41*(1+'Project Summary'!$C$81)^((ROUNDUP('Cash Flow'!BO3/12,0))-1)</f>
        <v>525.88877768961856</v>
      </c>
      <c r="BP14" s="234">
        <f>'Project Summary'!$C$41*(1+'Project Summary'!$C$81)^((ROUNDUP('Cash Flow'!BP3/12,0))-1)</f>
        <v>525.88877768961856</v>
      </c>
      <c r="BQ14" s="234">
        <f>'Project Summary'!$C$41*(1+'Project Summary'!$C$81)^((ROUNDUP('Cash Flow'!BQ3/12,0))-1)</f>
        <v>525.88877768961856</v>
      </c>
      <c r="BR14" s="234">
        <f>'Project Summary'!$C$41*(1+'Project Summary'!$C$81)^((ROUNDUP('Cash Flow'!BR3/12,0))-1)</f>
        <v>525.88877768961856</v>
      </c>
      <c r="BS14" s="234">
        <f>'Project Summary'!$C$41*(1+'Project Summary'!$C$81)^((ROUNDUP('Cash Flow'!BS3/12,0))-1)</f>
        <v>525.88877768961856</v>
      </c>
      <c r="BT14" s="234">
        <f>'Project Summary'!$C$41*(1+'Project Summary'!$C$81)^((ROUNDUP('Cash Flow'!BT3/12,0))-1)</f>
        <v>525.88877768961856</v>
      </c>
      <c r="BU14" s="234">
        <f>'Project Summary'!$C$41*(1+'Project Summary'!$C$81)^((ROUNDUP('Cash Flow'!BU3/12,0))-1)</f>
        <v>525.88877768961856</v>
      </c>
      <c r="BV14" s="234">
        <f>'Project Summary'!$C$41*(1+'Project Summary'!$C$81)^((ROUNDUP('Cash Flow'!BV3/12,0))-1)</f>
        <v>525.88877768961856</v>
      </c>
      <c r="BW14" s="234">
        <f>'Project Summary'!$C$41*(1+'Project Summary'!$C$81)^((ROUNDUP('Cash Flow'!BW3/12,0))-1)</f>
        <v>549.55377268565121</v>
      </c>
      <c r="BX14" s="234">
        <f>'Project Summary'!$C$41*(1+'Project Summary'!$C$81)^((ROUNDUP('Cash Flow'!BX3/12,0))-1)</f>
        <v>549.55377268565121</v>
      </c>
      <c r="BY14" s="234">
        <f>'Project Summary'!$C$41*(1+'Project Summary'!$C$81)^((ROUNDUP('Cash Flow'!BY3/12,0))-1)</f>
        <v>549.55377268565121</v>
      </c>
      <c r="BZ14" s="234">
        <f>'Project Summary'!$C$41*(1+'Project Summary'!$C$81)^((ROUNDUP('Cash Flow'!BZ3/12,0))-1)</f>
        <v>549.55377268565121</v>
      </c>
      <c r="CA14" s="234">
        <f>'Project Summary'!$C$41*(1+'Project Summary'!$C$81)^((ROUNDUP('Cash Flow'!CA3/12,0))-1)</f>
        <v>549.55377268565121</v>
      </c>
      <c r="CB14" s="234">
        <f>'Project Summary'!$C$41*(1+'Project Summary'!$C$81)^((ROUNDUP('Cash Flow'!CB3/12,0))-1)</f>
        <v>549.55377268565121</v>
      </c>
      <c r="CC14" s="234">
        <f>'Project Summary'!$C$41*(1+'Project Summary'!$C$81)^((ROUNDUP('Cash Flow'!CC3/12,0))-1)</f>
        <v>549.55377268565121</v>
      </c>
      <c r="CD14" s="234">
        <f>'Project Summary'!$C$41*(1+'Project Summary'!$C$81)^((ROUNDUP('Cash Flow'!CD3/12,0))-1)</f>
        <v>549.55377268565121</v>
      </c>
      <c r="CE14" s="234">
        <f>'Project Summary'!$C$41*(1+'Project Summary'!$C$81)^((ROUNDUP('Cash Flow'!CE3/12,0))-1)</f>
        <v>549.55377268565121</v>
      </c>
      <c r="CF14" s="234">
        <f>'Project Summary'!$C$41*(1+'Project Summary'!$C$81)^((ROUNDUP('Cash Flow'!CF3/12,0))-1)</f>
        <v>549.55377268565121</v>
      </c>
      <c r="CG14" s="234">
        <f>'Project Summary'!$C$41*(1+'Project Summary'!$C$81)^((ROUNDUP('Cash Flow'!CG3/12,0))-1)</f>
        <v>549.55377268565121</v>
      </c>
      <c r="CH14" s="234">
        <f>'Project Summary'!$C$41*(1+'Project Summary'!$C$81)^((ROUNDUP('Cash Flow'!CH3/12,0))-1)</f>
        <v>549.55377268565121</v>
      </c>
      <c r="CI14" s="234">
        <f>'Project Summary'!$C$41*(1+'Project Summary'!$C$81)^((ROUNDUP('Cash Flow'!CI3/12,0))-1)</f>
        <v>574.28369245650561</v>
      </c>
      <c r="CJ14" s="234">
        <f>'Project Summary'!$C$41*(1+'Project Summary'!$C$81)^((ROUNDUP('Cash Flow'!CJ3/12,0))-1)</f>
        <v>574.28369245650561</v>
      </c>
      <c r="CK14" s="234">
        <f>'Project Summary'!$C$41*(1+'Project Summary'!$C$81)^((ROUNDUP('Cash Flow'!CK3/12,0))-1)</f>
        <v>574.28369245650561</v>
      </c>
      <c r="CL14" s="234">
        <f>'Project Summary'!$C$41*(1+'Project Summary'!$C$81)^((ROUNDUP('Cash Flow'!CL3/12,0))-1)</f>
        <v>574.28369245650561</v>
      </c>
      <c r="CM14" s="234">
        <f>'Project Summary'!$C$41*(1+'Project Summary'!$C$81)^((ROUNDUP('Cash Flow'!CM3/12,0))-1)</f>
        <v>574.28369245650561</v>
      </c>
      <c r="CN14" s="234">
        <f>'Project Summary'!$C$41*(1+'Project Summary'!$C$81)^((ROUNDUP('Cash Flow'!CN3/12,0))-1)</f>
        <v>574.28369245650561</v>
      </c>
      <c r="CO14" s="234">
        <f>'Project Summary'!$C$41*(1+'Project Summary'!$C$81)^((ROUNDUP('Cash Flow'!CO3/12,0))-1)</f>
        <v>574.28369245650561</v>
      </c>
      <c r="CP14" s="234">
        <f>'Project Summary'!$C$41*(1+'Project Summary'!$C$81)^((ROUNDUP('Cash Flow'!CP3/12,0))-1)</f>
        <v>574.28369245650561</v>
      </c>
      <c r="CQ14" s="234">
        <f>'Project Summary'!$C$41*(1+'Project Summary'!$C$81)^((ROUNDUP('Cash Flow'!CQ3/12,0))-1)</f>
        <v>574.28369245650561</v>
      </c>
      <c r="CR14" s="234">
        <f>'Project Summary'!$C$41*(1+'Project Summary'!$C$81)^((ROUNDUP('Cash Flow'!CR3/12,0))-1)</f>
        <v>574.28369245650561</v>
      </c>
      <c r="CS14" s="234">
        <f>'Project Summary'!$C$41*(1+'Project Summary'!$C$81)^((ROUNDUP('Cash Flow'!CS3/12,0))-1)</f>
        <v>574.28369245650561</v>
      </c>
      <c r="CT14" s="234">
        <f>'Project Summary'!$C$41*(1+'Project Summary'!$C$81)^((ROUNDUP('Cash Flow'!CT3/12,0))-1)</f>
        <v>574.28369245650561</v>
      </c>
      <c r="CU14" s="234">
        <f>'Project Summary'!$C$41*(1+'Project Summary'!$C$81)^((ROUNDUP('Cash Flow'!CU3/12,0))-1)</f>
        <v>600.12645861704812</v>
      </c>
      <c r="CV14" s="234">
        <f>'Project Summary'!$C$41*(1+'Project Summary'!$C$81)^((ROUNDUP('Cash Flow'!CV3/12,0))-1)</f>
        <v>600.12645861704812</v>
      </c>
      <c r="CW14" s="234">
        <f>'Project Summary'!$C$41*(1+'Project Summary'!$C$81)^((ROUNDUP('Cash Flow'!CW3/12,0))-1)</f>
        <v>600.12645861704812</v>
      </c>
      <c r="CX14" s="234">
        <f>'Project Summary'!$C$41*(1+'Project Summary'!$C$81)^((ROUNDUP('Cash Flow'!CX3/12,0))-1)</f>
        <v>600.12645861704812</v>
      </c>
      <c r="CY14" s="234">
        <f>'Project Summary'!$C$41*(1+'Project Summary'!$C$81)^((ROUNDUP('Cash Flow'!CY3/12,0))-1)</f>
        <v>600.12645861704812</v>
      </c>
      <c r="CZ14" s="234">
        <f>'Project Summary'!$C$41*(1+'Project Summary'!$C$81)^((ROUNDUP('Cash Flow'!CZ3/12,0))-1)</f>
        <v>600.12645861704812</v>
      </c>
      <c r="DA14" s="234">
        <f>'Project Summary'!$C$41*(1+'Project Summary'!$C$81)^((ROUNDUP('Cash Flow'!DA3/12,0))-1)</f>
        <v>600.12645861704812</v>
      </c>
      <c r="DB14" s="234">
        <f>'Project Summary'!$C$41*(1+'Project Summary'!$C$81)^((ROUNDUP('Cash Flow'!DB3/12,0))-1)</f>
        <v>600.12645861704812</v>
      </c>
      <c r="DC14" s="234">
        <f>'Project Summary'!$C$41*(1+'Project Summary'!$C$81)^((ROUNDUP('Cash Flow'!DC3/12,0))-1)</f>
        <v>600.12645861704812</v>
      </c>
      <c r="DD14" s="234">
        <f>'Project Summary'!$C$41*(1+'Project Summary'!$C$81)^((ROUNDUP('Cash Flow'!DD3/12,0))-1)</f>
        <v>600.12645861704812</v>
      </c>
      <c r="DE14" s="234">
        <f>'Project Summary'!$C$41*(1+'Project Summary'!$C$81)^((ROUNDUP('Cash Flow'!DE3/12,0))-1)</f>
        <v>600.12645861704812</v>
      </c>
      <c r="DF14" s="234">
        <f>'Project Summary'!$C$41*(1+'Project Summary'!$C$81)^((ROUNDUP('Cash Flow'!DF3/12,0))-1)</f>
        <v>600.12645861704812</v>
      </c>
      <c r="DG14" s="234">
        <f>'Project Summary'!$C$41*(1+'Project Summary'!$C$81)^((ROUNDUP('Cash Flow'!DG3/12,0))-1)</f>
        <v>627.1321492548152</v>
      </c>
      <c r="DH14" s="234">
        <f>'Project Summary'!$C$41*(1+'Project Summary'!$C$81)^((ROUNDUP('Cash Flow'!DH3/12,0))-1)</f>
        <v>627.1321492548152</v>
      </c>
      <c r="DI14" s="234">
        <f>'Project Summary'!$C$41*(1+'Project Summary'!$C$81)^((ROUNDUP('Cash Flow'!DI3/12,0))-1)</f>
        <v>627.1321492548152</v>
      </c>
      <c r="DJ14" s="234">
        <f>'Project Summary'!$C$41*(1+'Project Summary'!$C$81)^((ROUNDUP('Cash Flow'!DJ3/12,0))-1)</f>
        <v>627.1321492548152</v>
      </c>
      <c r="DK14" s="234">
        <f>'Project Summary'!$C$41*(1+'Project Summary'!$C$81)^((ROUNDUP('Cash Flow'!DK3/12,0))-1)</f>
        <v>627.1321492548152</v>
      </c>
      <c r="DL14" s="234">
        <f>'Project Summary'!$C$41*(1+'Project Summary'!$C$81)^((ROUNDUP('Cash Flow'!DL3/12,0))-1)</f>
        <v>627.1321492548152</v>
      </c>
      <c r="DM14" s="234">
        <f>'Project Summary'!$C$41*(1+'Project Summary'!$C$81)^((ROUNDUP('Cash Flow'!DM3/12,0))-1)</f>
        <v>627.1321492548152</v>
      </c>
      <c r="DN14" s="234">
        <f>'Project Summary'!$C$41*(1+'Project Summary'!$C$81)^((ROUNDUP('Cash Flow'!DN3/12,0))-1)</f>
        <v>627.1321492548152</v>
      </c>
      <c r="DO14" s="234">
        <f>'Project Summary'!$C$41*(1+'Project Summary'!$C$81)^((ROUNDUP('Cash Flow'!DO3/12,0))-1)</f>
        <v>627.1321492548152</v>
      </c>
      <c r="DP14" s="234">
        <f>'Project Summary'!$C$41*(1+'Project Summary'!$C$81)^((ROUNDUP('Cash Flow'!DP3/12,0))-1)</f>
        <v>627.1321492548152</v>
      </c>
      <c r="DQ14" s="234">
        <f>'Project Summary'!$C$41*(1+'Project Summary'!$C$81)^((ROUNDUP('Cash Flow'!DQ3/12,0))-1)</f>
        <v>627.1321492548152</v>
      </c>
      <c r="DR14" s="234">
        <f>'Project Summary'!$C$41*(1+'Project Summary'!$C$81)^((ROUNDUP('Cash Flow'!DR3/12,0))-1)</f>
        <v>627.1321492548152</v>
      </c>
      <c r="DS14" s="234">
        <f>'Project Summary'!$C$41*(1+'Project Summary'!$C$81)^((ROUNDUP('Cash Flow'!DS3/12,0))-1)</f>
        <v>655.35309597128185</v>
      </c>
      <c r="DT14" s="234">
        <f>'Project Summary'!$C$41*(1+'Project Summary'!$C$81)^((ROUNDUP('Cash Flow'!DT3/12,0))-1)</f>
        <v>655.35309597128185</v>
      </c>
      <c r="DU14" s="234">
        <f>'Project Summary'!$C$41*(1+'Project Summary'!$C$81)^((ROUNDUP('Cash Flow'!DU3/12,0))-1)</f>
        <v>655.35309597128185</v>
      </c>
      <c r="DV14" s="234">
        <f>'Project Summary'!$C$41*(1+'Project Summary'!$C$81)^((ROUNDUP('Cash Flow'!DV3/12,0))-1)</f>
        <v>655.35309597128185</v>
      </c>
      <c r="DW14" s="234">
        <f>'Project Summary'!$C$41*(1+'Project Summary'!$C$81)^((ROUNDUP('Cash Flow'!DW3/12,0))-1)</f>
        <v>655.35309597128185</v>
      </c>
      <c r="DX14" s="234">
        <f>'Project Summary'!$C$41*(1+'Project Summary'!$C$81)^((ROUNDUP('Cash Flow'!DX3/12,0))-1)</f>
        <v>655.35309597128185</v>
      </c>
      <c r="DY14" s="234">
        <f>'Project Summary'!$C$41*(1+'Project Summary'!$C$81)^((ROUNDUP('Cash Flow'!DY3/12,0))-1)</f>
        <v>655.35309597128185</v>
      </c>
      <c r="DZ14" s="234">
        <f>'Project Summary'!$C$41*(1+'Project Summary'!$C$81)^((ROUNDUP('Cash Flow'!DZ3/12,0))-1)</f>
        <v>655.35309597128185</v>
      </c>
      <c r="EA14" s="234">
        <f>'Project Summary'!$C$41*(1+'Project Summary'!$C$81)^((ROUNDUP('Cash Flow'!EA3/12,0))-1)</f>
        <v>655.35309597128185</v>
      </c>
      <c r="EB14" s="234">
        <f>'Project Summary'!$C$41*(1+'Project Summary'!$C$81)^((ROUNDUP('Cash Flow'!EB3/12,0))-1)</f>
        <v>655.35309597128185</v>
      </c>
      <c r="EC14" s="234">
        <f>'Project Summary'!$C$41*(1+'Project Summary'!$C$81)^((ROUNDUP('Cash Flow'!EC3/12,0))-1)</f>
        <v>655.35309597128185</v>
      </c>
      <c r="ED14" s="234">
        <f>'Project Summary'!$C$41*(1+'Project Summary'!$C$81)^((ROUNDUP('Cash Flow'!ED3/12,0))-1)</f>
        <v>655.35309597128185</v>
      </c>
      <c r="EE14" s="234">
        <f>'Project Summary'!$C$41*(1+'Project Summary'!$C$81)^((ROUNDUP('Cash Flow'!EE3/12,0))-1)</f>
        <v>684.84398528998952</v>
      </c>
      <c r="EF14" s="234">
        <f>'Project Summary'!$C$41*(1+'Project Summary'!$C$81)^((ROUNDUP('Cash Flow'!EF3/12,0))-1)</f>
        <v>684.84398528998952</v>
      </c>
      <c r="EG14" s="234">
        <f>'Project Summary'!$C$41*(1+'Project Summary'!$C$81)^((ROUNDUP('Cash Flow'!EG3/12,0))-1)</f>
        <v>684.84398528998952</v>
      </c>
      <c r="EH14" s="234">
        <f>'Project Summary'!$C$41*(1+'Project Summary'!$C$81)^((ROUNDUP('Cash Flow'!EH3/12,0))-1)</f>
        <v>684.84398528998952</v>
      </c>
      <c r="EI14" s="234">
        <f>'Project Summary'!$C$41*(1+'Project Summary'!$C$81)^((ROUNDUP('Cash Flow'!EI3/12,0))-1)</f>
        <v>684.84398528998952</v>
      </c>
      <c r="EJ14" s="234">
        <f>'Project Summary'!$C$41*(1+'Project Summary'!$C$81)^((ROUNDUP('Cash Flow'!EJ3/12,0))-1)</f>
        <v>684.84398528998952</v>
      </c>
      <c r="EK14" s="234">
        <f>'Project Summary'!$C$41*(1+'Project Summary'!$C$81)^((ROUNDUP('Cash Flow'!EK3/12,0))-1)</f>
        <v>684.84398528998952</v>
      </c>
      <c r="EL14" s="234">
        <f>'Project Summary'!$C$41*(1+'Project Summary'!$C$81)^((ROUNDUP('Cash Flow'!EL3/12,0))-1)</f>
        <v>684.84398528998952</v>
      </c>
      <c r="EM14" s="234">
        <f>'Project Summary'!$C$41*(1+'Project Summary'!$C$81)^((ROUNDUP('Cash Flow'!EM3/12,0))-1)</f>
        <v>684.84398528998952</v>
      </c>
      <c r="EN14" s="234">
        <f>'Project Summary'!$C$41*(1+'Project Summary'!$C$81)^((ROUNDUP('Cash Flow'!EN3/12,0))-1)</f>
        <v>684.84398528998952</v>
      </c>
      <c r="EO14" s="234">
        <f>'Project Summary'!$C$41*(1+'Project Summary'!$C$81)^((ROUNDUP('Cash Flow'!EO3/12,0))-1)</f>
        <v>684.84398528998952</v>
      </c>
      <c r="EP14" s="234">
        <f>'Project Summary'!$C$41*(1+'Project Summary'!$C$81)^((ROUNDUP('Cash Flow'!EP3/12,0))-1)</f>
        <v>684.84398528998952</v>
      </c>
      <c r="EQ14" s="234">
        <f>'Project Summary'!$C$41*(1+'Project Summary'!$C$81)^((ROUNDUP('Cash Flow'!EQ3/12,0))-1)</f>
        <v>715.66196462803885</v>
      </c>
      <c r="ER14" s="234">
        <f>'Project Summary'!$C$41*(1+'Project Summary'!$C$81)^((ROUNDUP('Cash Flow'!ER3/12,0))-1)</f>
        <v>715.66196462803885</v>
      </c>
      <c r="ES14" s="234">
        <f>'Project Summary'!$C$41*(1+'Project Summary'!$C$81)^((ROUNDUP('Cash Flow'!ES3/12,0))-1)</f>
        <v>715.66196462803885</v>
      </c>
      <c r="ET14" s="234">
        <f>'Project Summary'!$C$41*(1+'Project Summary'!$C$81)^((ROUNDUP('Cash Flow'!ET3/12,0))-1)</f>
        <v>715.66196462803885</v>
      </c>
      <c r="EU14" s="234">
        <f>'Project Summary'!$C$41*(1+'Project Summary'!$C$81)^((ROUNDUP('Cash Flow'!EU3/12,0))-1)</f>
        <v>715.66196462803885</v>
      </c>
      <c r="EV14" s="234">
        <f>'Project Summary'!$C$41*(1+'Project Summary'!$C$81)^((ROUNDUP('Cash Flow'!EV3/12,0))-1)</f>
        <v>715.66196462803885</v>
      </c>
      <c r="EW14" s="234">
        <f>'Project Summary'!$C$41*(1+'Project Summary'!$C$81)^((ROUNDUP('Cash Flow'!EW3/12,0))-1)</f>
        <v>715.66196462803885</v>
      </c>
      <c r="EX14" s="234">
        <f>'Project Summary'!$C$41*(1+'Project Summary'!$C$81)^((ROUNDUP('Cash Flow'!EX3/12,0))-1)</f>
        <v>715.66196462803885</v>
      </c>
      <c r="EY14" s="234">
        <f>'Project Summary'!$C$41*(1+'Project Summary'!$C$81)^((ROUNDUP('Cash Flow'!EY3/12,0))-1)</f>
        <v>715.66196462803885</v>
      </c>
      <c r="EZ14" s="234">
        <f>'Project Summary'!$C$41*(1+'Project Summary'!$C$81)^((ROUNDUP('Cash Flow'!EZ3/12,0))-1)</f>
        <v>715.66196462803885</v>
      </c>
      <c r="FA14" s="234">
        <f>'Project Summary'!$C$41*(1+'Project Summary'!$C$81)^((ROUNDUP('Cash Flow'!FA3/12,0))-1)</f>
        <v>715.66196462803885</v>
      </c>
      <c r="FB14" s="234">
        <f>'Project Summary'!$C$41*(1+'Project Summary'!$C$81)^((ROUNDUP('Cash Flow'!FB3/12,0))-1)</f>
        <v>715.66196462803885</v>
      </c>
      <c r="FC14" s="234">
        <f>'Project Summary'!$C$41*(1+'Project Summary'!$C$81)^((ROUNDUP('Cash Flow'!FC3/12,0))-1)</f>
        <v>747.86675303630068</v>
      </c>
      <c r="FD14" s="234">
        <f>'Project Summary'!$C$41*(1+'Project Summary'!$C$81)^((ROUNDUP('Cash Flow'!FD3/12,0))-1)</f>
        <v>747.86675303630068</v>
      </c>
      <c r="FE14" s="234">
        <f>'Project Summary'!$C$41*(1+'Project Summary'!$C$81)^((ROUNDUP('Cash Flow'!FE3/12,0))-1)</f>
        <v>747.86675303630068</v>
      </c>
      <c r="FF14" s="234">
        <f>'Project Summary'!$C$41*(1+'Project Summary'!$C$81)^((ROUNDUP('Cash Flow'!FF3/12,0))-1)</f>
        <v>747.86675303630068</v>
      </c>
      <c r="FG14" s="234">
        <f>'Project Summary'!$C$41*(1+'Project Summary'!$C$81)^((ROUNDUP('Cash Flow'!FG3/12,0))-1)</f>
        <v>747.86675303630068</v>
      </c>
      <c r="FH14" s="234">
        <f>'Project Summary'!$C$41*(1+'Project Summary'!$C$81)^((ROUNDUP('Cash Flow'!FH3/12,0))-1)</f>
        <v>747.86675303630068</v>
      </c>
      <c r="FI14" s="234">
        <f>'Project Summary'!$C$41*(1+'Project Summary'!$C$81)^((ROUNDUP('Cash Flow'!FI3/12,0))-1)</f>
        <v>747.86675303630068</v>
      </c>
      <c r="FJ14" s="234">
        <f>'Project Summary'!$C$41*(1+'Project Summary'!$C$81)^((ROUNDUP('Cash Flow'!FJ3/12,0))-1)</f>
        <v>747.86675303630068</v>
      </c>
      <c r="FK14" s="234">
        <f>'Project Summary'!$C$41*(1+'Project Summary'!$C$81)^((ROUNDUP('Cash Flow'!FK3/12,0))-1)</f>
        <v>747.86675303630068</v>
      </c>
      <c r="FL14" s="234">
        <f>'Project Summary'!$C$41*(1+'Project Summary'!$C$81)^((ROUNDUP('Cash Flow'!FL3/12,0))-1)</f>
        <v>747.86675303630068</v>
      </c>
      <c r="FM14" s="234">
        <f>'Project Summary'!$C$41*(1+'Project Summary'!$C$81)^((ROUNDUP('Cash Flow'!FM3/12,0))-1)</f>
        <v>747.86675303630068</v>
      </c>
      <c r="FN14" s="234">
        <f>'Project Summary'!$C$41*(1+'Project Summary'!$C$81)^((ROUNDUP('Cash Flow'!FN3/12,0))-1)</f>
        <v>747.86675303630068</v>
      </c>
      <c r="FO14" s="234">
        <f>'Project Summary'!$C$41*(1+'Project Summary'!$C$81)^((ROUNDUP('Cash Flow'!FO3/12,0))-1)</f>
        <v>781.52075692293397</v>
      </c>
      <c r="FP14" s="234">
        <f>'Project Summary'!$C$41*(1+'Project Summary'!$C$81)^((ROUNDUP('Cash Flow'!FP3/12,0))-1)</f>
        <v>781.52075692293397</v>
      </c>
      <c r="FQ14" s="234">
        <f>'Project Summary'!$C$41*(1+'Project Summary'!$C$81)^((ROUNDUP('Cash Flow'!FQ3/12,0))-1)</f>
        <v>781.52075692293397</v>
      </c>
      <c r="FR14" s="234">
        <f>'Project Summary'!$C$41*(1+'Project Summary'!$C$81)^((ROUNDUP('Cash Flow'!FR3/12,0))-1)</f>
        <v>781.52075692293397</v>
      </c>
      <c r="FS14" s="234">
        <f>'Project Summary'!$C$41*(1+'Project Summary'!$C$81)^((ROUNDUP('Cash Flow'!FS3/12,0))-1)</f>
        <v>781.52075692293397</v>
      </c>
      <c r="FT14" s="234">
        <f>'Project Summary'!$C$41*(1+'Project Summary'!$C$81)^((ROUNDUP('Cash Flow'!FT3/12,0))-1)</f>
        <v>781.52075692293397</v>
      </c>
      <c r="FU14" s="234">
        <f>'Project Summary'!$C$41*(1+'Project Summary'!$C$81)^((ROUNDUP('Cash Flow'!FU3/12,0))-1)</f>
        <v>781.52075692293397</v>
      </c>
      <c r="FV14" s="234">
        <f>'Project Summary'!$C$41*(1+'Project Summary'!$C$81)^((ROUNDUP('Cash Flow'!FV3/12,0))-1)</f>
        <v>781.52075692293397</v>
      </c>
      <c r="FW14" s="234">
        <f>'Project Summary'!$C$41*(1+'Project Summary'!$C$81)^((ROUNDUP('Cash Flow'!FW3/12,0))-1)</f>
        <v>781.52075692293397</v>
      </c>
      <c r="FX14" s="234">
        <f>'Project Summary'!$C$41*(1+'Project Summary'!$C$81)^((ROUNDUP('Cash Flow'!FX3/12,0))-1)</f>
        <v>781.52075692293397</v>
      </c>
      <c r="FY14" s="234">
        <f>'Project Summary'!$C$41*(1+'Project Summary'!$C$81)^((ROUNDUP('Cash Flow'!FY3/12,0))-1)</f>
        <v>781.52075692293397</v>
      </c>
      <c r="FZ14" s="234">
        <f>'Project Summary'!$C$41*(1+'Project Summary'!$C$81)^((ROUNDUP('Cash Flow'!FZ3/12,0))-1)</f>
        <v>781.52075692293397</v>
      </c>
      <c r="GA14" s="234">
        <f>'Project Summary'!$C$41*(1+'Project Summary'!$C$81)^((ROUNDUP('Cash Flow'!GA3/12,0))-1)</f>
        <v>816.68919098446611</v>
      </c>
      <c r="GB14" s="234">
        <f>'Project Summary'!$C$41*(1+'Project Summary'!$C$81)^((ROUNDUP('Cash Flow'!GB3/12,0))-1)</f>
        <v>816.68919098446611</v>
      </c>
      <c r="GC14" s="234">
        <f>'Project Summary'!$C$41*(1+'Project Summary'!$C$81)^((ROUNDUP('Cash Flow'!GC3/12,0))-1)</f>
        <v>816.68919098446611</v>
      </c>
      <c r="GD14" s="234">
        <f>'Project Summary'!$C$41*(1+'Project Summary'!$C$81)^((ROUNDUP('Cash Flow'!GD3/12,0))-1)</f>
        <v>816.68919098446611</v>
      </c>
      <c r="GE14" s="234">
        <f>'Project Summary'!$C$41*(1+'Project Summary'!$C$81)^((ROUNDUP('Cash Flow'!GE3/12,0))-1)</f>
        <v>816.68919098446611</v>
      </c>
      <c r="GF14" s="234">
        <f>'Project Summary'!$C$41*(1+'Project Summary'!$C$81)^((ROUNDUP('Cash Flow'!GF3/12,0))-1)</f>
        <v>816.68919098446611</v>
      </c>
      <c r="GG14" s="234">
        <f>'Project Summary'!$C$41*(1+'Project Summary'!$C$81)^((ROUNDUP('Cash Flow'!GG3/12,0))-1)</f>
        <v>816.68919098446611</v>
      </c>
      <c r="GH14" s="234">
        <f>'Project Summary'!$C$41*(1+'Project Summary'!$C$81)^((ROUNDUP('Cash Flow'!GH3/12,0))-1)</f>
        <v>816.68919098446611</v>
      </c>
      <c r="GI14" s="234">
        <f>'Project Summary'!$C$41*(1+'Project Summary'!$C$81)^((ROUNDUP('Cash Flow'!GI3/12,0))-1)</f>
        <v>816.68919098446611</v>
      </c>
      <c r="GJ14" s="234">
        <f>'Project Summary'!$C$41*(1+'Project Summary'!$C$81)^((ROUNDUP('Cash Flow'!GJ3/12,0))-1)</f>
        <v>816.68919098446611</v>
      </c>
      <c r="GK14" s="234">
        <f>'Project Summary'!$C$41*(1+'Project Summary'!$C$81)^((ROUNDUP('Cash Flow'!GK3/12,0))-1)</f>
        <v>816.68919098446611</v>
      </c>
      <c r="GL14" s="234">
        <f>'Project Summary'!$C$41*(1+'Project Summary'!$C$81)^((ROUNDUP('Cash Flow'!GL3/12,0))-1)</f>
        <v>816.68919098446611</v>
      </c>
      <c r="GM14" s="234">
        <f>'Project Summary'!$C$41*(1+'Project Summary'!$C$81)^((ROUNDUP('Cash Flow'!GM3/12,0))-1)</f>
        <v>853.44020457876672</v>
      </c>
      <c r="GN14" s="234">
        <f>'Project Summary'!$C$41*(1+'Project Summary'!$C$81)^((ROUNDUP('Cash Flow'!GN3/12,0))-1)</f>
        <v>853.44020457876672</v>
      </c>
      <c r="GO14" s="234">
        <f>'Project Summary'!$C$41*(1+'Project Summary'!$C$81)^((ROUNDUP('Cash Flow'!GO3/12,0))-1)</f>
        <v>853.44020457876672</v>
      </c>
      <c r="GP14" s="234">
        <f>'Project Summary'!$C$41*(1+'Project Summary'!$C$81)^((ROUNDUP('Cash Flow'!GP3/12,0))-1)</f>
        <v>853.44020457876672</v>
      </c>
      <c r="GQ14" s="234">
        <f>'Project Summary'!$C$41*(1+'Project Summary'!$C$81)^((ROUNDUP('Cash Flow'!GQ3/12,0))-1)</f>
        <v>853.44020457876672</v>
      </c>
      <c r="GR14" s="234">
        <f>'Project Summary'!$C$41*(1+'Project Summary'!$C$81)^((ROUNDUP('Cash Flow'!GR3/12,0))-1)</f>
        <v>853.44020457876672</v>
      </c>
      <c r="GS14" s="234">
        <f>'Project Summary'!$C$41*(1+'Project Summary'!$C$81)^((ROUNDUP('Cash Flow'!GS3/12,0))-1)</f>
        <v>853.44020457876672</v>
      </c>
      <c r="GT14" s="234">
        <f>'Project Summary'!$C$41*(1+'Project Summary'!$C$81)^((ROUNDUP('Cash Flow'!GT3/12,0))-1)</f>
        <v>853.44020457876672</v>
      </c>
      <c r="GU14" s="234">
        <f>'Project Summary'!$C$41*(1+'Project Summary'!$C$81)^((ROUNDUP('Cash Flow'!GU3/12,0))-1)</f>
        <v>853.44020457876672</v>
      </c>
      <c r="GV14" s="234">
        <f>'Project Summary'!$C$41*(1+'Project Summary'!$C$81)^((ROUNDUP('Cash Flow'!GV3/12,0))-1)</f>
        <v>853.44020457876672</v>
      </c>
      <c r="GW14" s="234">
        <f>'Project Summary'!$C$41*(1+'Project Summary'!$C$81)^((ROUNDUP('Cash Flow'!GW3/12,0))-1)</f>
        <v>853.44020457876672</v>
      </c>
      <c r="GX14" s="234">
        <f>'Project Summary'!$C$41*(1+'Project Summary'!$C$81)^((ROUNDUP('Cash Flow'!GX3/12,0))-1)</f>
        <v>853.44020457876672</v>
      </c>
      <c r="GY14" s="234">
        <f>'Project Summary'!$C$41*(1+'Project Summary'!$C$81)^((ROUNDUP('Cash Flow'!GY3/12,0))-1)</f>
        <v>891.84501378481127</v>
      </c>
      <c r="GZ14" s="234">
        <f>'Project Summary'!$C$41*(1+'Project Summary'!$C$81)^((ROUNDUP('Cash Flow'!GZ3/12,0))-1)</f>
        <v>891.84501378481127</v>
      </c>
      <c r="HA14" s="234">
        <f>'Project Summary'!$C$41*(1+'Project Summary'!$C$81)^((ROUNDUP('Cash Flow'!HA3/12,0))-1)</f>
        <v>891.84501378481127</v>
      </c>
      <c r="HB14" s="234">
        <f>'Project Summary'!$C$41*(1+'Project Summary'!$C$81)^((ROUNDUP('Cash Flow'!HB3/12,0))-1)</f>
        <v>891.84501378481127</v>
      </c>
      <c r="HC14" s="234">
        <f>'Project Summary'!$C$41*(1+'Project Summary'!$C$81)^((ROUNDUP('Cash Flow'!HC3/12,0))-1)</f>
        <v>891.84501378481127</v>
      </c>
      <c r="HD14" s="234">
        <f>'Project Summary'!$C$41*(1+'Project Summary'!$C$81)^((ROUNDUP('Cash Flow'!HD3/12,0))-1)</f>
        <v>891.84501378481127</v>
      </c>
      <c r="HE14" s="234">
        <f>'Project Summary'!$C$41*(1+'Project Summary'!$C$81)^((ROUNDUP('Cash Flow'!HE3/12,0))-1)</f>
        <v>891.84501378481127</v>
      </c>
      <c r="HF14" s="234">
        <f>'Project Summary'!$C$41*(1+'Project Summary'!$C$81)^((ROUNDUP('Cash Flow'!HF3/12,0))-1)</f>
        <v>891.84501378481127</v>
      </c>
      <c r="HG14" s="234">
        <f>'Project Summary'!$C$41*(1+'Project Summary'!$C$81)^((ROUNDUP('Cash Flow'!HG3/12,0))-1)</f>
        <v>891.84501378481127</v>
      </c>
      <c r="HH14" s="234">
        <f>'Project Summary'!$C$41*(1+'Project Summary'!$C$81)^((ROUNDUP('Cash Flow'!HH3/12,0))-1)</f>
        <v>891.84501378481127</v>
      </c>
      <c r="HI14" s="234">
        <f>'Project Summary'!$C$41*(1+'Project Summary'!$C$81)^((ROUNDUP('Cash Flow'!HI3/12,0))-1)</f>
        <v>891.84501378481127</v>
      </c>
      <c r="HJ14" s="234">
        <f>'Project Summary'!$C$41*(1+'Project Summary'!$C$81)^((ROUNDUP('Cash Flow'!HJ3/12,0))-1)</f>
        <v>891.84501378481127</v>
      </c>
      <c r="HK14" s="234">
        <f>'Project Summary'!$C$41*(1+'Project Summary'!$C$81)^((ROUNDUP('Cash Flow'!HK3/12,0))-1)</f>
        <v>931.97803940512756</v>
      </c>
      <c r="HL14" s="234">
        <f>'Project Summary'!$C$41*(1+'Project Summary'!$C$81)^((ROUNDUP('Cash Flow'!HL3/12,0))-1)</f>
        <v>931.97803940512756</v>
      </c>
      <c r="HM14" s="234">
        <f>'Project Summary'!$C$41*(1+'Project Summary'!$C$81)^((ROUNDUP('Cash Flow'!HM3/12,0))-1)</f>
        <v>931.97803940512756</v>
      </c>
      <c r="HN14" s="234">
        <f>'Project Summary'!$C$41*(1+'Project Summary'!$C$81)^((ROUNDUP('Cash Flow'!HN3/12,0))-1)</f>
        <v>931.97803940512756</v>
      </c>
      <c r="HO14" s="234">
        <f>'Project Summary'!$C$41*(1+'Project Summary'!$C$81)^((ROUNDUP('Cash Flow'!HO3/12,0))-1)</f>
        <v>931.97803940512756</v>
      </c>
      <c r="HP14" s="234">
        <f>'Project Summary'!$C$41*(1+'Project Summary'!$C$81)^((ROUNDUP('Cash Flow'!HP3/12,0))-1)</f>
        <v>931.97803940512756</v>
      </c>
      <c r="HQ14" s="234">
        <f>'Project Summary'!$C$41*(1+'Project Summary'!$C$81)^((ROUNDUP('Cash Flow'!HQ3/12,0))-1)</f>
        <v>931.97803940512756</v>
      </c>
      <c r="HR14" s="234">
        <f>'Project Summary'!$C$41*(1+'Project Summary'!$C$81)^((ROUNDUP('Cash Flow'!HR3/12,0))-1)</f>
        <v>931.97803940512756</v>
      </c>
      <c r="HS14" s="234">
        <f>'Project Summary'!$C$41*(1+'Project Summary'!$C$81)^((ROUNDUP('Cash Flow'!HS3/12,0))-1)</f>
        <v>931.97803940512756</v>
      </c>
      <c r="HT14" s="234">
        <f>'Project Summary'!$C$41*(1+'Project Summary'!$C$81)^((ROUNDUP('Cash Flow'!HT3/12,0))-1)</f>
        <v>931.97803940512756</v>
      </c>
      <c r="HU14" s="234">
        <f>'Project Summary'!$C$41*(1+'Project Summary'!$C$81)^((ROUNDUP('Cash Flow'!HU3/12,0))-1)</f>
        <v>931.97803940512756</v>
      </c>
      <c r="HV14" s="234">
        <f>'Project Summary'!$C$41*(1+'Project Summary'!$C$81)^((ROUNDUP('Cash Flow'!HV3/12,0))-1)</f>
        <v>931.97803940512756</v>
      </c>
      <c r="HW14" s="234">
        <f>'Project Summary'!$C$41*(1+'Project Summary'!$C$81)^((ROUNDUP('Cash Flow'!HW3/12,0))-1)</f>
        <v>973.91705117835829</v>
      </c>
      <c r="HX14" s="234">
        <f>'Project Summary'!$C$41*(1+'Project Summary'!$C$81)^((ROUNDUP('Cash Flow'!HX3/12,0))-1)</f>
        <v>973.91705117835829</v>
      </c>
      <c r="HY14" s="234">
        <f>'Project Summary'!$C$41*(1+'Project Summary'!$C$81)^((ROUNDUP('Cash Flow'!HY3/12,0))-1)</f>
        <v>973.91705117835829</v>
      </c>
      <c r="HZ14" s="234">
        <f>'Project Summary'!$C$41*(1+'Project Summary'!$C$81)^((ROUNDUP('Cash Flow'!HZ3/12,0))-1)</f>
        <v>973.91705117835829</v>
      </c>
      <c r="IA14" s="234">
        <f>'Project Summary'!$C$41*(1+'Project Summary'!$C$81)^((ROUNDUP('Cash Flow'!IA3/12,0))-1)</f>
        <v>973.91705117835829</v>
      </c>
      <c r="IB14" s="234">
        <f>'Project Summary'!$C$41*(1+'Project Summary'!$C$81)^((ROUNDUP('Cash Flow'!IB3/12,0))-1)</f>
        <v>973.91705117835829</v>
      </c>
      <c r="IC14" s="234">
        <f>'Project Summary'!$C$41*(1+'Project Summary'!$C$81)^((ROUNDUP('Cash Flow'!IC3/12,0))-1)</f>
        <v>973.91705117835829</v>
      </c>
      <c r="ID14" s="234">
        <f>'Project Summary'!$C$41*(1+'Project Summary'!$C$81)^((ROUNDUP('Cash Flow'!ID3/12,0))-1)</f>
        <v>973.91705117835829</v>
      </c>
      <c r="IE14" s="234">
        <f>'Project Summary'!$C$41*(1+'Project Summary'!$C$81)^((ROUNDUP('Cash Flow'!IE3/12,0))-1)</f>
        <v>973.91705117835829</v>
      </c>
      <c r="IF14" s="234">
        <f>'Project Summary'!$C$41*(1+'Project Summary'!$C$81)^((ROUNDUP('Cash Flow'!IF3/12,0))-1)</f>
        <v>973.91705117835829</v>
      </c>
      <c r="IG14" s="234">
        <f>'Project Summary'!$C$41*(1+'Project Summary'!$C$81)^((ROUNDUP('Cash Flow'!IG3/12,0))-1)</f>
        <v>973.91705117835829</v>
      </c>
      <c r="IH14" s="234">
        <f>'Project Summary'!$C$41*(1+'Project Summary'!$C$81)^((ROUNDUP('Cash Flow'!IH3/12,0))-1)</f>
        <v>973.91705117835829</v>
      </c>
      <c r="II14" s="234">
        <f>'Project Summary'!$C$41*(1+'Project Summary'!$C$81)^((ROUNDUP('Cash Flow'!II3/12,0))-1)</f>
        <v>1017.7433184813841</v>
      </c>
      <c r="IJ14" s="234">
        <f>'Project Summary'!$C$41*(1+'Project Summary'!$C$81)^((ROUNDUP('Cash Flow'!IJ3/12,0))-1)</f>
        <v>1017.7433184813841</v>
      </c>
      <c r="IK14" s="234">
        <f>'Project Summary'!$C$41*(1+'Project Summary'!$C$81)^((ROUNDUP('Cash Flow'!IK3/12,0))-1)</f>
        <v>1017.7433184813841</v>
      </c>
      <c r="IL14" s="234">
        <f>'Project Summary'!$C$41*(1+'Project Summary'!$C$81)^((ROUNDUP('Cash Flow'!IL3/12,0))-1)</f>
        <v>1017.7433184813841</v>
      </c>
      <c r="IM14" s="234">
        <f>'Project Summary'!$C$41*(1+'Project Summary'!$C$81)^((ROUNDUP('Cash Flow'!IM3/12,0))-1)</f>
        <v>1017.7433184813841</v>
      </c>
      <c r="IN14" s="234">
        <f>'Project Summary'!$C$41*(1+'Project Summary'!$C$81)^((ROUNDUP('Cash Flow'!IN3/12,0))-1)</f>
        <v>1017.7433184813841</v>
      </c>
      <c r="IO14" s="234">
        <f>'Project Summary'!$C$41*(1+'Project Summary'!$C$81)^((ROUNDUP('Cash Flow'!IO3/12,0))-1)</f>
        <v>1017.7433184813841</v>
      </c>
      <c r="IP14" s="234">
        <f>'Project Summary'!$C$41*(1+'Project Summary'!$C$81)^((ROUNDUP('Cash Flow'!IP3/12,0))-1)</f>
        <v>1017.7433184813841</v>
      </c>
      <c r="IQ14" s="234">
        <f>'Project Summary'!$C$41*(1+'Project Summary'!$C$81)^((ROUNDUP('Cash Flow'!IQ3/12,0))-1)</f>
        <v>1017.7433184813841</v>
      </c>
      <c r="IR14" s="234">
        <f>'Project Summary'!$C$41*(1+'Project Summary'!$C$81)^((ROUNDUP('Cash Flow'!IR3/12,0))-1)</f>
        <v>1017.7433184813841</v>
      </c>
      <c r="IS14" s="234">
        <f>'Project Summary'!$C$41*(1+'Project Summary'!$C$81)^((ROUNDUP('Cash Flow'!IS3/12,0))-1)</f>
        <v>1017.7433184813841</v>
      </c>
      <c r="IT14" s="234">
        <f>'Project Summary'!$C$41*(1+'Project Summary'!$C$81)^((ROUNDUP('Cash Flow'!IT3/12,0))-1)</f>
        <v>1017.7433184813841</v>
      </c>
      <c r="IU14" s="234">
        <f>'Project Summary'!$C$41*(1+'Project Summary'!$C$81)^((ROUNDUP('Cash Flow'!IU3/12,0))-1)</f>
        <v>1063.5417678130466</v>
      </c>
      <c r="IV14" s="234">
        <f>'Project Summary'!$C$41*(1+'Project Summary'!$C$81)^((ROUNDUP('Cash Flow'!IV3/12,0))-1)</f>
        <v>1063.5417678130466</v>
      </c>
      <c r="IW14" s="234">
        <f>'Project Summary'!$C$41*(1+'Project Summary'!$C$81)^((ROUNDUP('Cash Flow'!IW3/12,0))-1)</f>
        <v>1063.5417678130466</v>
      </c>
      <c r="IX14" s="234">
        <f>'Project Summary'!$C$41*(1+'Project Summary'!$C$81)^((ROUNDUP('Cash Flow'!IX3/12,0))-1)</f>
        <v>1063.5417678130466</v>
      </c>
      <c r="IY14" s="234">
        <f>'Project Summary'!$C$41*(1+'Project Summary'!$C$81)^((ROUNDUP('Cash Flow'!IY3/12,0))-1)</f>
        <v>1063.5417678130466</v>
      </c>
      <c r="IZ14" s="234">
        <f>'Project Summary'!$C$41*(1+'Project Summary'!$C$81)^((ROUNDUP('Cash Flow'!IZ3/12,0))-1)</f>
        <v>1063.5417678130466</v>
      </c>
      <c r="JA14" s="234">
        <f>'Project Summary'!$C$41*(1+'Project Summary'!$C$81)^((ROUNDUP('Cash Flow'!JA3/12,0))-1)</f>
        <v>1063.5417678130466</v>
      </c>
      <c r="JB14" s="234">
        <f>'Project Summary'!$C$41*(1+'Project Summary'!$C$81)^((ROUNDUP('Cash Flow'!JB3/12,0))-1)</f>
        <v>1063.5417678130466</v>
      </c>
      <c r="JC14" s="234">
        <f>'Project Summary'!$C$41*(1+'Project Summary'!$C$81)^((ROUNDUP('Cash Flow'!JC3/12,0))-1)</f>
        <v>1063.5417678130466</v>
      </c>
      <c r="JD14" s="234">
        <f>'Project Summary'!$C$41*(1+'Project Summary'!$C$81)^((ROUNDUP('Cash Flow'!JD3/12,0))-1)</f>
        <v>1063.5417678130466</v>
      </c>
      <c r="JE14" s="234">
        <f>'Project Summary'!$C$41*(1+'Project Summary'!$C$81)^((ROUNDUP('Cash Flow'!JE3/12,0))-1)</f>
        <v>1063.5417678130466</v>
      </c>
      <c r="JF14" s="234">
        <f>'Project Summary'!$C$41*(1+'Project Summary'!$C$81)^((ROUNDUP('Cash Flow'!JF3/12,0))-1)</f>
        <v>1063.5417678130466</v>
      </c>
      <c r="JG14" s="234">
        <f>'Project Summary'!$C$41*(1+'Project Summary'!$C$81)^((ROUNDUP('Cash Flow'!JG3/12,0))-1)</f>
        <v>1111.4011473646333</v>
      </c>
      <c r="JH14" s="234">
        <f>'Project Summary'!$C$41*(1+'Project Summary'!$C$81)^((ROUNDUP('Cash Flow'!JH3/12,0))-1)</f>
        <v>1111.4011473646333</v>
      </c>
      <c r="JI14" s="234">
        <f>'Project Summary'!$C$41*(1+'Project Summary'!$C$81)^((ROUNDUP('Cash Flow'!JI3/12,0))-1)</f>
        <v>1111.4011473646333</v>
      </c>
      <c r="JJ14" s="234">
        <f>'Project Summary'!$C$41*(1+'Project Summary'!$C$81)^((ROUNDUP('Cash Flow'!JJ3/12,0))-1)</f>
        <v>1111.4011473646333</v>
      </c>
      <c r="JK14" s="234">
        <f>'Project Summary'!$C$41*(1+'Project Summary'!$C$81)^((ROUNDUP('Cash Flow'!JK3/12,0))-1)</f>
        <v>1111.4011473646333</v>
      </c>
      <c r="JL14" s="234">
        <f>'Project Summary'!$C$41*(1+'Project Summary'!$C$81)^((ROUNDUP('Cash Flow'!JL3/12,0))-1)</f>
        <v>1111.4011473646333</v>
      </c>
      <c r="JM14" s="234">
        <f>'Project Summary'!$C$41*(1+'Project Summary'!$C$81)^((ROUNDUP('Cash Flow'!JM3/12,0))-1)</f>
        <v>1111.4011473646333</v>
      </c>
      <c r="JN14" s="234">
        <f>'Project Summary'!$C$41*(1+'Project Summary'!$C$81)^((ROUNDUP('Cash Flow'!JN3/12,0))-1)</f>
        <v>1111.4011473646333</v>
      </c>
      <c r="JO14" s="234">
        <f>'Project Summary'!$C$41*(1+'Project Summary'!$C$81)^((ROUNDUP('Cash Flow'!JO3/12,0))-1)</f>
        <v>1111.4011473646333</v>
      </c>
      <c r="JP14" s="234">
        <f>'Project Summary'!$C$41*(1+'Project Summary'!$C$81)^((ROUNDUP('Cash Flow'!JP3/12,0))-1)</f>
        <v>1111.4011473646333</v>
      </c>
      <c r="JQ14" s="234">
        <f>'Project Summary'!$C$41*(1+'Project Summary'!$C$81)^((ROUNDUP('Cash Flow'!JQ3/12,0))-1)</f>
        <v>1111.4011473646333</v>
      </c>
      <c r="JR14" s="234">
        <f>'Project Summary'!$C$41*(1+'Project Summary'!$C$81)^((ROUNDUP('Cash Flow'!JR3/12,0))-1)</f>
        <v>1111.4011473646333</v>
      </c>
      <c r="JS14" s="234">
        <f>'Project Summary'!$C$41*(1+'Project Summary'!$C$81)^((ROUNDUP('Cash Flow'!JS3/12,0))-1)</f>
        <v>1161.4141989960417</v>
      </c>
      <c r="JT14" s="234">
        <f>'Project Summary'!$C$41*(1+'Project Summary'!$C$81)^((ROUNDUP('Cash Flow'!JT3/12,0))-1)</f>
        <v>1161.4141989960417</v>
      </c>
      <c r="JU14" s="234">
        <f>'Project Summary'!$C$41*(1+'Project Summary'!$C$81)^((ROUNDUP('Cash Flow'!JU3/12,0))-1)</f>
        <v>1161.4141989960417</v>
      </c>
      <c r="JV14" s="234">
        <f>'Project Summary'!$C$41*(1+'Project Summary'!$C$81)^((ROUNDUP('Cash Flow'!JV3/12,0))-1)</f>
        <v>1161.4141989960417</v>
      </c>
      <c r="JW14" s="234">
        <f>'Project Summary'!$C$41*(1+'Project Summary'!$C$81)^((ROUNDUP('Cash Flow'!JW3/12,0))-1)</f>
        <v>1161.4141989960417</v>
      </c>
      <c r="JX14" s="234">
        <f>'Project Summary'!$C$41*(1+'Project Summary'!$C$81)^((ROUNDUP('Cash Flow'!JX3/12,0))-1)</f>
        <v>1161.4141989960417</v>
      </c>
      <c r="JY14" s="234">
        <f>'Project Summary'!$C$41*(1+'Project Summary'!$C$81)^((ROUNDUP('Cash Flow'!JY3/12,0))-1)</f>
        <v>1161.4141989960417</v>
      </c>
      <c r="JZ14" s="234">
        <f>'Project Summary'!$C$41*(1+'Project Summary'!$C$81)^((ROUNDUP('Cash Flow'!JZ3/12,0))-1)</f>
        <v>1161.4141989960417</v>
      </c>
      <c r="KA14" s="234">
        <f>'Project Summary'!$C$41*(1+'Project Summary'!$C$81)^((ROUNDUP('Cash Flow'!KA3/12,0))-1)</f>
        <v>1161.4141989960417</v>
      </c>
      <c r="KB14" s="234">
        <f>'Project Summary'!$C$41*(1+'Project Summary'!$C$81)^((ROUNDUP('Cash Flow'!KB3/12,0))-1)</f>
        <v>1161.4141989960417</v>
      </c>
      <c r="KC14" s="234">
        <f>'Project Summary'!$C$41*(1+'Project Summary'!$C$81)^((ROUNDUP('Cash Flow'!KC3/12,0))-1)</f>
        <v>1161.4141989960417</v>
      </c>
      <c r="KD14" s="234">
        <f>'Project Summary'!$C$41*(1+'Project Summary'!$C$81)^((ROUNDUP('Cash Flow'!KD3/12,0))-1)</f>
        <v>1161.4141989960417</v>
      </c>
      <c r="KE14" s="234">
        <f>'Project Summary'!$C$41*(1+'Project Summary'!$C$81)^((ROUNDUP('Cash Flow'!KE3/12,0))-1)</f>
        <v>1213.6778379508635</v>
      </c>
      <c r="KF14" s="234">
        <f>'Project Summary'!$C$41*(1+'Project Summary'!$C$81)^((ROUNDUP('Cash Flow'!KF3/12,0))-1)</f>
        <v>1213.6778379508635</v>
      </c>
      <c r="KG14" s="234">
        <f>'Project Summary'!$C$41*(1+'Project Summary'!$C$81)^((ROUNDUP('Cash Flow'!KG3/12,0))-1)</f>
        <v>1213.6778379508635</v>
      </c>
      <c r="KH14" s="234">
        <f>'Project Summary'!$C$41*(1+'Project Summary'!$C$81)^((ROUNDUP('Cash Flow'!KH3/12,0))-1)</f>
        <v>1213.6778379508635</v>
      </c>
      <c r="KI14" s="234">
        <f>'Project Summary'!$C$41*(1+'Project Summary'!$C$81)^((ROUNDUP('Cash Flow'!KI3/12,0))-1)</f>
        <v>1213.6778379508635</v>
      </c>
      <c r="KJ14" s="234">
        <f>'Project Summary'!$C$41*(1+'Project Summary'!$C$81)^((ROUNDUP('Cash Flow'!KJ3/12,0))-1)</f>
        <v>1213.6778379508635</v>
      </c>
      <c r="KK14" s="234">
        <f>'Project Summary'!$C$41*(1+'Project Summary'!$C$81)^((ROUNDUP('Cash Flow'!KK3/12,0))-1)</f>
        <v>1213.6778379508635</v>
      </c>
      <c r="KL14" s="234">
        <f>'Project Summary'!$C$41*(1+'Project Summary'!$C$81)^((ROUNDUP('Cash Flow'!KL3/12,0))-1)</f>
        <v>1213.6778379508635</v>
      </c>
      <c r="KM14" s="234">
        <f>'Project Summary'!$C$41*(1+'Project Summary'!$C$81)^((ROUNDUP('Cash Flow'!KM3/12,0))-1)</f>
        <v>1213.6778379508635</v>
      </c>
      <c r="KN14" s="234">
        <f>'Project Summary'!$C$41*(1+'Project Summary'!$C$81)^((ROUNDUP('Cash Flow'!KN3/12,0))-1)</f>
        <v>1213.6778379508635</v>
      </c>
      <c r="KO14" s="234">
        <f>'Project Summary'!$C$41*(1+'Project Summary'!$C$81)^((ROUNDUP('Cash Flow'!KO3/12,0))-1)</f>
        <v>1213.6778379508635</v>
      </c>
      <c r="KP14" s="234">
        <f>'Project Summary'!$C$41*(1+'Project Summary'!$C$81)^((ROUNDUP('Cash Flow'!KP3/12,0))-1)</f>
        <v>1213.6778379508635</v>
      </c>
      <c r="KQ14" s="234">
        <f>'Project Summary'!$C$41*(1+'Project Summary'!$C$81)^((ROUNDUP('Cash Flow'!KQ3/12,0))-1)</f>
        <v>1268.2933406586521</v>
      </c>
      <c r="KR14" s="234">
        <f>'Project Summary'!$C$41*(1+'Project Summary'!$C$81)^((ROUNDUP('Cash Flow'!KR3/12,0))-1)</f>
        <v>1268.2933406586521</v>
      </c>
      <c r="KS14" s="234">
        <f>'Project Summary'!$C$41*(1+'Project Summary'!$C$81)^((ROUNDUP('Cash Flow'!KS3/12,0))-1)</f>
        <v>1268.2933406586521</v>
      </c>
      <c r="KT14" s="234">
        <f>'Project Summary'!$C$41*(1+'Project Summary'!$C$81)^((ROUNDUP('Cash Flow'!KT3/12,0))-1)</f>
        <v>1268.2933406586521</v>
      </c>
      <c r="KU14" s="234">
        <f>'Project Summary'!$C$41*(1+'Project Summary'!$C$81)^((ROUNDUP('Cash Flow'!KU3/12,0))-1)</f>
        <v>1268.2933406586521</v>
      </c>
      <c r="KV14" s="234">
        <f>'Project Summary'!$C$41*(1+'Project Summary'!$C$81)^((ROUNDUP('Cash Flow'!KV3/12,0))-1)</f>
        <v>1268.2933406586521</v>
      </c>
      <c r="KW14" s="234">
        <f>'Project Summary'!$C$41*(1+'Project Summary'!$C$81)^((ROUNDUP('Cash Flow'!KW3/12,0))-1)</f>
        <v>1268.2933406586521</v>
      </c>
      <c r="KX14" s="234">
        <f>'Project Summary'!$C$41*(1+'Project Summary'!$C$81)^((ROUNDUP('Cash Flow'!KX3/12,0))-1)</f>
        <v>1268.2933406586521</v>
      </c>
      <c r="KY14" s="234">
        <f>'Project Summary'!$C$41*(1+'Project Summary'!$C$81)^((ROUNDUP('Cash Flow'!KY3/12,0))-1)</f>
        <v>1268.2933406586521</v>
      </c>
      <c r="KZ14" s="234">
        <f>'Project Summary'!$C$41*(1+'Project Summary'!$C$81)^((ROUNDUP('Cash Flow'!KZ3/12,0))-1)</f>
        <v>1268.2933406586521</v>
      </c>
      <c r="LA14" s="234">
        <f>'Project Summary'!$C$41*(1+'Project Summary'!$C$81)^((ROUNDUP('Cash Flow'!LA3/12,0))-1)</f>
        <v>1268.2933406586521</v>
      </c>
      <c r="LB14" s="234">
        <f>'Project Summary'!$C$41*(1+'Project Summary'!$C$81)^((ROUNDUP('Cash Flow'!LB3/12,0))-1)</f>
        <v>1268.2933406586521</v>
      </c>
      <c r="LC14" s="234">
        <f>'Project Summary'!$C$41*(1+'Project Summary'!$C$81)^((ROUNDUP('Cash Flow'!LC3/12,0))-1)</f>
        <v>1325.3665409882913</v>
      </c>
      <c r="LD14" s="234">
        <f>'Project Summary'!$C$41*(1+'Project Summary'!$C$81)^((ROUNDUP('Cash Flow'!LD3/12,0))-1)</f>
        <v>1325.3665409882913</v>
      </c>
      <c r="LE14" s="234">
        <f>'Project Summary'!$C$41*(1+'Project Summary'!$C$81)^((ROUNDUP('Cash Flow'!LE3/12,0))-1)</f>
        <v>1325.3665409882913</v>
      </c>
      <c r="LF14" s="234">
        <f>'Project Summary'!$C$41*(1+'Project Summary'!$C$81)^((ROUNDUP('Cash Flow'!LF3/12,0))-1)</f>
        <v>1325.3665409882913</v>
      </c>
      <c r="LG14" s="234">
        <f>'Project Summary'!$C$41*(1+'Project Summary'!$C$81)^((ROUNDUP('Cash Flow'!LG3/12,0))-1)</f>
        <v>1325.3665409882913</v>
      </c>
      <c r="LH14" s="234">
        <f>'Project Summary'!$C$41*(1+'Project Summary'!$C$81)^((ROUNDUP('Cash Flow'!LH3/12,0))-1)</f>
        <v>1325.3665409882913</v>
      </c>
      <c r="LI14" s="234">
        <f>'Project Summary'!$C$41*(1+'Project Summary'!$C$81)^((ROUNDUP('Cash Flow'!LI3/12,0))-1)</f>
        <v>1325.3665409882913</v>
      </c>
      <c r="LJ14" s="234">
        <f>'Project Summary'!$C$41*(1+'Project Summary'!$C$81)^((ROUNDUP('Cash Flow'!LJ3/12,0))-1)</f>
        <v>1325.3665409882913</v>
      </c>
      <c r="LK14" s="234">
        <f>'Project Summary'!$C$41*(1+'Project Summary'!$C$81)^((ROUNDUP('Cash Flow'!LK3/12,0))-1)</f>
        <v>1325.3665409882913</v>
      </c>
      <c r="LL14" s="234">
        <f>'Project Summary'!$C$41*(1+'Project Summary'!$C$81)^((ROUNDUP('Cash Flow'!LL3/12,0))-1)</f>
        <v>1325.3665409882913</v>
      </c>
      <c r="LM14" s="234">
        <f>'Project Summary'!$C$41*(1+'Project Summary'!$C$81)^((ROUNDUP('Cash Flow'!LM3/12,0))-1)</f>
        <v>1325.3665409882913</v>
      </c>
      <c r="LN14" s="234">
        <f>'Project Summary'!$C$41*(1+'Project Summary'!$C$81)^((ROUNDUP('Cash Flow'!LN3/12,0))-1)</f>
        <v>1325.3665409882913</v>
      </c>
      <c r="LO14" s="234">
        <f>'Project Summary'!$C$41*(1+'Project Summary'!$C$81)^((ROUNDUP('Cash Flow'!LO3/12,0))-1)</f>
        <v>1385.0080353327644</v>
      </c>
      <c r="LP14" s="234">
        <f>'Project Summary'!$C$41*(1+'Project Summary'!$C$81)^((ROUNDUP('Cash Flow'!LP3/12,0))-1)</f>
        <v>1385.0080353327644</v>
      </c>
      <c r="LQ14" s="234">
        <f>'Project Summary'!$C$41*(1+'Project Summary'!$C$81)^((ROUNDUP('Cash Flow'!LQ3/12,0))-1)</f>
        <v>1385.0080353327644</v>
      </c>
      <c r="LR14" s="234">
        <f>'Project Summary'!$C$41*(1+'Project Summary'!$C$81)^((ROUNDUP('Cash Flow'!LR3/12,0))-1)</f>
        <v>1385.0080353327644</v>
      </c>
      <c r="LS14" s="234">
        <f>'Project Summary'!$C$41*(1+'Project Summary'!$C$81)^((ROUNDUP('Cash Flow'!LS3/12,0))-1)</f>
        <v>1385.0080353327644</v>
      </c>
      <c r="LT14" s="234">
        <f>'Project Summary'!$C$41*(1+'Project Summary'!$C$81)^((ROUNDUP('Cash Flow'!LT3/12,0))-1)</f>
        <v>1385.0080353327644</v>
      </c>
      <c r="LU14" s="234">
        <f>'Project Summary'!$C$41*(1+'Project Summary'!$C$81)^((ROUNDUP('Cash Flow'!LU3/12,0))-1)</f>
        <v>1385.0080353327644</v>
      </c>
      <c r="LV14" s="234">
        <f>'Project Summary'!$C$41*(1+'Project Summary'!$C$81)^((ROUNDUP('Cash Flow'!LV3/12,0))-1)</f>
        <v>1385.0080353327644</v>
      </c>
      <c r="LW14" s="234">
        <f>'Project Summary'!$C$41*(1+'Project Summary'!$C$81)^((ROUNDUP('Cash Flow'!LW3/12,0))-1)</f>
        <v>1385.0080353327644</v>
      </c>
      <c r="LX14" s="234">
        <f>'Project Summary'!$C$41*(1+'Project Summary'!$C$81)^((ROUNDUP('Cash Flow'!LX3/12,0))-1)</f>
        <v>1385.0080353327644</v>
      </c>
      <c r="LY14" s="234">
        <f>'Project Summary'!$C$41*(1+'Project Summary'!$C$81)^((ROUNDUP('Cash Flow'!LY3/12,0))-1)</f>
        <v>1385.0080353327644</v>
      </c>
      <c r="LZ14" s="234">
        <f>'Project Summary'!$C$41*(1+'Project Summary'!$C$81)^((ROUNDUP('Cash Flow'!LZ3/12,0))-1)</f>
        <v>1385.0080353327644</v>
      </c>
      <c r="MA14" s="234">
        <f>'Project Summary'!$C$41*(1+'Project Summary'!$C$81)^((ROUNDUP('Cash Flow'!MA3/12,0))-1)</f>
        <v>1447.3333969227383</v>
      </c>
      <c r="MB14" s="234">
        <f>'Project Summary'!$C$41*(1+'Project Summary'!$C$81)^((ROUNDUP('Cash Flow'!MB3/12,0))-1)</f>
        <v>1447.3333969227383</v>
      </c>
      <c r="MC14" s="234">
        <f>'Project Summary'!$C$41*(1+'Project Summary'!$C$81)^((ROUNDUP('Cash Flow'!MC3/12,0))-1)</f>
        <v>1447.3333969227383</v>
      </c>
      <c r="MD14" s="234">
        <f>'Project Summary'!$C$41*(1+'Project Summary'!$C$81)^((ROUNDUP('Cash Flow'!MD3/12,0))-1)</f>
        <v>1447.3333969227383</v>
      </c>
      <c r="ME14" s="234">
        <f>'Project Summary'!$C$41*(1+'Project Summary'!$C$81)^((ROUNDUP('Cash Flow'!ME3/12,0))-1)</f>
        <v>1447.3333969227383</v>
      </c>
      <c r="MF14" s="234">
        <f>'Project Summary'!$C$41*(1+'Project Summary'!$C$81)^((ROUNDUP('Cash Flow'!MF3/12,0))-1)</f>
        <v>1447.3333969227383</v>
      </c>
      <c r="MG14" s="234">
        <f>'Project Summary'!$C$41*(1+'Project Summary'!$C$81)^((ROUNDUP('Cash Flow'!MG3/12,0))-1)</f>
        <v>1447.3333969227383</v>
      </c>
      <c r="MH14" s="234">
        <f>'Project Summary'!$C$41*(1+'Project Summary'!$C$81)^((ROUNDUP('Cash Flow'!MH3/12,0))-1)</f>
        <v>1447.3333969227383</v>
      </c>
      <c r="MI14" s="234">
        <f>'Project Summary'!$C$41*(1+'Project Summary'!$C$81)^((ROUNDUP('Cash Flow'!MI3/12,0))-1)</f>
        <v>1447.3333969227383</v>
      </c>
      <c r="MJ14" s="234">
        <f>'Project Summary'!$C$41*(1+'Project Summary'!$C$81)^((ROUNDUP('Cash Flow'!MJ3/12,0))-1)</f>
        <v>1447.3333969227383</v>
      </c>
      <c r="MK14" s="234">
        <f>'Project Summary'!$C$41*(1+'Project Summary'!$C$81)^((ROUNDUP('Cash Flow'!MK3/12,0))-1)</f>
        <v>1447.3333969227383</v>
      </c>
      <c r="ML14" s="234">
        <f>'Project Summary'!$C$41*(1+'Project Summary'!$C$81)^((ROUNDUP('Cash Flow'!ML3/12,0))-1)</f>
        <v>1447.3333969227383</v>
      </c>
      <c r="MM14" s="234">
        <f>'Project Summary'!$C$41*(1+'Project Summary'!$C$81)^((ROUNDUP('Cash Flow'!MM3/12,0))-1)</f>
        <v>1512.4633997842618</v>
      </c>
      <c r="MN14" s="234">
        <f>'Project Summary'!$C$41*(1+'Project Summary'!$C$81)^((ROUNDUP('Cash Flow'!MN3/12,0))-1)</f>
        <v>1512.4633997842618</v>
      </c>
      <c r="MO14" s="234">
        <f>'Project Summary'!$C$41*(1+'Project Summary'!$C$81)^((ROUNDUP('Cash Flow'!MO3/12,0))-1)</f>
        <v>1512.4633997842618</v>
      </c>
      <c r="MP14" s="234">
        <f>'Project Summary'!$C$41*(1+'Project Summary'!$C$81)^((ROUNDUP('Cash Flow'!MP3/12,0))-1)</f>
        <v>1512.4633997842618</v>
      </c>
      <c r="MQ14" s="234">
        <f>'Project Summary'!$C$41*(1+'Project Summary'!$C$81)^((ROUNDUP('Cash Flow'!MQ3/12,0))-1)</f>
        <v>1512.4633997842618</v>
      </c>
      <c r="MR14" s="234">
        <f>'Project Summary'!$C$41*(1+'Project Summary'!$C$81)^((ROUNDUP('Cash Flow'!MR3/12,0))-1)</f>
        <v>1512.4633997842618</v>
      </c>
      <c r="MS14" s="234">
        <f>'Project Summary'!$C$41*(1+'Project Summary'!$C$81)^((ROUNDUP('Cash Flow'!MS3/12,0))-1)</f>
        <v>1512.4633997842618</v>
      </c>
      <c r="MT14" s="234">
        <f>'Project Summary'!$C$41*(1+'Project Summary'!$C$81)^((ROUNDUP('Cash Flow'!MT3/12,0))-1)</f>
        <v>1512.4633997842618</v>
      </c>
      <c r="MU14" s="234">
        <f>'Project Summary'!$C$41*(1+'Project Summary'!$C$81)^((ROUNDUP('Cash Flow'!MU3/12,0))-1)</f>
        <v>1512.4633997842618</v>
      </c>
      <c r="MV14" s="234">
        <f>'Project Summary'!$C$41*(1+'Project Summary'!$C$81)^((ROUNDUP('Cash Flow'!MV3/12,0))-1)</f>
        <v>1512.4633997842618</v>
      </c>
      <c r="MW14" s="234">
        <f>'Project Summary'!$C$41*(1+'Project Summary'!$C$81)^((ROUNDUP('Cash Flow'!MW3/12,0))-1)</f>
        <v>1512.4633997842618</v>
      </c>
      <c r="MX14" s="234">
        <f>'Project Summary'!$C$41*(1+'Project Summary'!$C$81)^((ROUNDUP('Cash Flow'!MX3/12,0))-1)</f>
        <v>1512.4633997842618</v>
      </c>
    </row>
    <row r="15" spans="1:362" x14ac:dyDescent="0.25">
      <c r="A15" s="111" t="s">
        <v>7</v>
      </c>
      <c r="B15" s="33"/>
      <c r="C15" s="234">
        <f>'Project Summary'!$C$42*(1+'Project Summary'!$C$81)^((ROUNDUP('Cash Flow'!C3/12,0))-1)</f>
        <v>2818</v>
      </c>
      <c r="D15" s="234">
        <f>'Project Summary'!$C$42*(1+'Project Summary'!$C$81)^((ROUNDUP('Cash Flow'!D3/12,0))-1)</f>
        <v>2818</v>
      </c>
      <c r="E15" s="234">
        <f>'Project Summary'!$C$42*(1+'Project Summary'!$C$81)^((ROUNDUP('Cash Flow'!E3/12,0))-1)</f>
        <v>2818</v>
      </c>
      <c r="F15" s="234">
        <f>'Project Summary'!$C$42*(1+'Project Summary'!$C$81)^((ROUNDUP('Cash Flow'!F3/12,0))-1)</f>
        <v>2818</v>
      </c>
      <c r="G15" s="234">
        <f>'Project Summary'!$C$42*(1+'Project Summary'!$C$81)^((ROUNDUP('Cash Flow'!G3/12,0))-1)</f>
        <v>2818</v>
      </c>
      <c r="H15" s="234">
        <f>'Project Summary'!$C$42*(1+'Project Summary'!$C$81)^((ROUNDUP('Cash Flow'!H3/12,0))-1)</f>
        <v>2818</v>
      </c>
      <c r="I15" s="234">
        <f>'Project Summary'!$C$42*(1+'Project Summary'!$C$81)^((ROUNDUP('Cash Flow'!I3/12,0))-1)</f>
        <v>2818</v>
      </c>
      <c r="J15" s="234">
        <f>'Project Summary'!$C$42*(1+'Project Summary'!$C$81)^((ROUNDUP('Cash Flow'!J3/12,0))-1)</f>
        <v>2818</v>
      </c>
      <c r="K15" s="234">
        <f>'Project Summary'!$C$42*(1+'Project Summary'!$C$81)^((ROUNDUP('Cash Flow'!K3/12,0))-1)</f>
        <v>2818</v>
      </c>
      <c r="L15" s="234">
        <f>'Project Summary'!$C$42*(1+'Project Summary'!$C$81)^((ROUNDUP('Cash Flow'!L3/12,0))-1)</f>
        <v>2818</v>
      </c>
      <c r="M15" s="234">
        <f>'Project Summary'!$C$42*(1+'Project Summary'!$C$81)^((ROUNDUP('Cash Flow'!M3/12,0))-1)</f>
        <v>2818</v>
      </c>
      <c r="N15" s="234">
        <f>'Project Summary'!$C$42*(1+'Project Summary'!$C$81)^((ROUNDUP('Cash Flow'!N3/12,0))-1)</f>
        <v>2818</v>
      </c>
      <c r="O15" s="234">
        <f>'Project Summary'!$C$42*(1+'Project Summary'!$C$81)^((ROUNDUP('Cash Flow'!O3/12,0))-1)</f>
        <v>2944.81</v>
      </c>
      <c r="P15" s="234">
        <f>'Project Summary'!$C$42*(1+'Project Summary'!$C$81)^((ROUNDUP('Cash Flow'!P3/12,0))-1)</f>
        <v>2944.81</v>
      </c>
      <c r="Q15" s="234">
        <f>'Project Summary'!$C$42*(1+'Project Summary'!$C$81)^((ROUNDUP('Cash Flow'!Q3/12,0))-1)</f>
        <v>2944.81</v>
      </c>
      <c r="R15" s="234">
        <f>'Project Summary'!$C$42*(1+'Project Summary'!$C$81)^((ROUNDUP('Cash Flow'!R3/12,0))-1)</f>
        <v>2944.81</v>
      </c>
      <c r="S15" s="234">
        <f>'Project Summary'!$C$42*(1+'Project Summary'!$C$81)^((ROUNDUP('Cash Flow'!S3/12,0))-1)</f>
        <v>2944.81</v>
      </c>
      <c r="T15" s="234">
        <f>'Project Summary'!$C$42*(1+'Project Summary'!$C$81)^((ROUNDUP('Cash Flow'!T3/12,0))-1)</f>
        <v>2944.81</v>
      </c>
      <c r="U15" s="234">
        <f>'Project Summary'!$C$42*(1+'Project Summary'!$C$81)^((ROUNDUP('Cash Flow'!U3/12,0))-1)</f>
        <v>2944.81</v>
      </c>
      <c r="V15" s="234">
        <f>'Project Summary'!$C$42*(1+'Project Summary'!$C$81)^((ROUNDUP('Cash Flow'!V3/12,0))-1)</f>
        <v>2944.81</v>
      </c>
      <c r="W15" s="234">
        <f>'Project Summary'!$C$42*(1+'Project Summary'!$C$81)^((ROUNDUP('Cash Flow'!W3/12,0))-1)</f>
        <v>2944.81</v>
      </c>
      <c r="X15" s="234">
        <f>'Project Summary'!$C$42*(1+'Project Summary'!$C$81)^((ROUNDUP('Cash Flow'!X3/12,0))-1)</f>
        <v>2944.81</v>
      </c>
      <c r="Y15" s="234">
        <f>'Project Summary'!$C$42*(1+'Project Summary'!$C$81)^((ROUNDUP('Cash Flow'!Y3/12,0))-1)</f>
        <v>2944.81</v>
      </c>
      <c r="Z15" s="234">
        <f>'Project Summary'!$C$42*(1+'Project Summary'!$C$81)^((ROUNDUP('Cash Flow'!Z3/12,0))-1)</f>
        <v>2944.81</v>
      </c>
      <c r="AA15" s="234">
        <f>'Project Summary'!$C$42*(1+'Project Summary'!$C$81)^((ROUNDUP('Cash Flow'!AA3/12,0))-1)</f>
        <v>3077.3264499999996</v>
      </c>
      <c r="AB15" s="234">
        <f>'Project Summary'!$C$42*(1+'Project Summary'!$C$81)^((ROUNDUP('Cash Flow'!AB3/12,0))-1)</f>
        <v>3077.3264499999996</v>
      </c>
      <c r="AC15" s="234">
        <f>'Project Summary'!$C$42*(1+'Project Summary'!$C$81)^((ROUNDUP('Cash Flow'!AC3/12,0))-1)</f>
        <v>3077.3264499999996</v>
      </c>
      <c r="AD15" s="234">
        <f>'Project Summary'!$C$42*(1+'Project Summary'!$C$81)^((ROUNDUP('Cash Flow'!AD3/12,0))-1)</f>
        <v>3077.3264499999996</v>
      </c>
      <c r="AE15" s="234">
        <f>'Project Summary'!$C$42*(1+'Project Summary'!$C$81)^((ROUNDUP('Cash Flow'!AE3/12,0))-1)</f>
        <v>3077.3264499999996</v>
      </c>
      <c r="AF15" s="234">
        <f>'Project Summary'!$C$42*(1+'Project Summary'!$C$81)^((ROUNDUP('Cash Flow'!AF3/12,0))-1)</f>
        <v>3077.3264499999996</v>
      </c>
      <c r="AG15" s="234">
        <f>'Project Summary'!$C$42*(1+'Project Summary'!$C$81)^((ROUNDUP('Cash Flow'!AG3/12,0))-1)</f>
        <v>3077.3264499999996</v>
      </c>
      <c r="AH15" s="234">
        <f>'Project Summary'!$C$42*(1+'Project Summary'!$C$81)^((ROUNDUP('Cash Flow'!AH3/12,0))-1)</f>
        <v>3077.3264499999996</v>
      </c>
      <c r="AI15" s="234">
        <f>'Project Summary'!$C$42*(1+'Project Summary'!$C$81)^((ROUNDUP('Cash Flow'!AI3/12,0))-1)</f>
        <v>3077.3264499999996</v>
      </c>
      <c r="AJ15" s="234">
        <f>'Project Summary'!$C$42*(1+'Project Summary'!$C$81)^((ROUNDUP('Cash Flow'!AJ3/12,0))-1)</f>
        <v>3077.3264499999996</v>
      </c>
      <c r="AK15" s="234">
        <f>'Project Summary'!$C$42*(1+'Project Summary'!$C$81)^((ROUNDUP('Cash Flow'!AK3/12,0))-1)</f>
        <v>3077.3264499999996</v>
      </c>
      <c r="AL15" s="234">
        <f>'Project Summary'!$C$42*(1+'Project Summary'!$C$81)^((ROUNDUP('Cash Flow'!AL3/12,0))-1)</f>
        <v>3077.3264499999996</v>
      </c>
      <c r="AM15" s="234">
        <f>'Project Summary'!$C$42*(1+'Project Summary'!$C$81)^((ROUNDUP('Cash Flow'!AM3/12,0))-1)</f>
        <v>3215.8061402499993</v>
      </c>
      <c r="AN15" s="234">
        <f>'Project Summary'!$C$42*(1+'Project Summary'!$C$81)^((ROUNDUP('Cash Flow'!AN3/12,0))-1)</f>
        <v>3215.8061402499993</v>
      </c>
      <c r="AO15" s="234">
        <f>'Project Summary'!$C$42*(1+'Project Summary'!$C$81)^((ROUNDUP('Cash Flow'!AO3/12,0))-1)</f>
        <v>3215.8061402499993</v>
      </c>
      <c r="AP15" s="234">
        <f>'Project Summary'!$C$42*(1+'Project Summary'!$C$81)^((ROUNDUP('Cash Flow'!AP3/12,0))-1)</f>
        <v>3215.8061402499993</v>
      </c>
      <c r="AQ15" s="234">
        <f>'Project Summary'!$C$42*(1+'Project Summary'!$C$81)^((ROUNDUP('Cash Flow'!AQ3/12,0))-1)</f>
        <v>3215.8061402499993</v>
      </c>
      <c r="AR15" s="234">
        <f>'Project Summary'!$C$42*(1+'Project Summary'!$C$81)^((ROUNDUP('Cash Flow'!AR3/12,0))-1)</f>
        <v>3215.8061402499993</v>
      </c>
      <c r="AS15" s="234">
        <f>'Project Summary'!$C$42*(1+'Project Summary'!$C$81)^((ROUNDUP('Cash Flow'!AS3/12,0))-1)</f>
        <v>3215.8061402499993</v>
      </c>
      <c r="AT15" s="234">
        <f>'Project Summary'!$C$42*(1+'Project Summary'!$C$81)^((ROUNDUP('Cash Flow'!AT3/12,0))-1)</f>
        <v>3215.8061402499993</v>
      </c>
      <c r="AU15" s="234">
        <f>'Project Summary'!$C$42*(1+'Project Summary'!$C$81)^((ROUNDUP('Cash Flow'!AU3/12,0))-1)</f>
        <v>3215.8061402499993</v>
      </c>
      <c r="AV15" s="234">
        <f>'Project Summary'!$C$42*(1+'Project Summary'!$C$81)^((ROUNDUP('Cash Flow'!AV3/12,0))-1)</f>
        <v>3215.8061402499993</v>
      </c>
      <c r="AW15" s="234">
        <f>'Project Summary'!$C$42*(1+'Project Summary'!$C$81)^((ROUNDUP('Cash Flow'!AW3/12,0))-1)</f>
        <v>3215.8061402499993</v>
      </c>
      <c r="AX15" s="234">
        <f>'Project Summary'!$C$42*(1+'Project Summary'!$C$81)^((ROUNDUP('Cash Flow'!AX3/12,0))-1)</f>
        <v>3215.8061402499993</v>
      </c>
      <c r="AY15" s="234">
        <f>'Project Summary'!$C$42*(1+'Project Summary'!$C$81)^((ROUNDUP('Cash Flow'!AY3/12,0))-1)</f>
        <v>3360.5174165612484</v>
      </c>
      <c r="AZ15" s="234">
        <f>'Project Summary'!$C$42*(1+'Project Summary'!$C$81)^((ROUNDUP('Cash Flow'!AZ3/12,0))-1)</f>
        <v>3360.5174165612484</v>
      </c>
      <c r="BA15" s="234">
        <f>'Project Summary'!$C$42*(1+'Project Summary'!$C$81)^((ROUNDUP('Cash Flow'!BA3/12,0))-1)</f>
        <v>3360.5174165612484</v>
      </c>
      <c r="BB15" s="234">
        <f>'Project Summary'!$C$42*(1+'Project Summary'!$C$81)^((ROUNDUP('Cash Flow'!BB3/12,0))-1)</f>
        <v>3360.5174165612484</v>
      </c>
      <c r="BC15" s="234">
        <f>'Project Summary'!$C$42*(1+'Project Summary'!$C$81)^((ROUNDUP('Cash Flow'!BC3/12,0))-1)</f>
        <v>3360.5174165612484</v>
      </c>
      <c r="BD15" s="234">
        <f>'Project Summary'!$C$42*(1+'Project Summary'!$C$81)^((ROUNDUP('Cash Flow'!BD3/12,0))-1)</f>
        <v>3360.5174165612484</v>
      </c>
      <c r="BE15" s="234">
        <f>'Project Summary'!$C$42*(1+'Project Summary'!$C$81)^((ROUNDUP('Cash Flow'!BE3/12,0))-1)</f>
        <v>3360.5174165612484</v>
      </c>
      <c r="BF15" s="234">
        <f>'Project Summary'!$C$42*(1+'Project Summary'!$C$81)^((ROUNDUP('Cash Flow'!BF3/12,0))-1)</f>
        <v>3360.5174165612484</v>
      </c>
      <c r="BG15" s="234">
        <f>'Project Summary'!$C$42*(1+'Project Summary'!$C$81)^((ROUNDUP('Cash Flow'!BG3/12,0))-1)</f>
        <v>3360.5174165612484</v>
      </c>
      <c r="BH15" s="234">
        <f>'Project Summary'!$C$42*(1+'Project Summary'!$C$81)^((ROUNDUP('Cash Flow'!BH3/12,0))-1)</f>
        <v>3360.5174165612484</v>
      </c>
      <c r="BI15" s="234">
        <f>'Project Summary'!$C$42*(1+'Project Summary'!$C$81)^((ROUNDUP('Cash Flow'!BI3/12,0))-1)</f>
        <v>3360.5174165612484</v>
      </c>
      <c r="BJ15" s="234">
        <f>'Project Summary'!$C$42*(1+'Project Summary'!$C$81)^((ROUNDUP('Cash Flow'!BJ3/12,0))-1)</f>
        <v>3360.5174165612484</v>
      </c>
      <c r="BK15" s="234">
        <f>'Project Summary'!$C$42*(1+'Project Summary'!$C$81)^((ROUNDUP('Cash Flow'!BK3/12,0))-1)</f>
        <v>3511.7407003065046</v>
      </c>
      <c r="BL15" s="234">
        <f>'Project Summary'!$C$42*(1+'Project Summary'!$C$81)^((ROUNDUP('Cash Flow'!BL3/12,0))-1)</f>
        <v>3511.7407003065046</v>
      </c>
      <c r="BM15" s="234">
        <f>'Project Summary'!$C$42*(1+'Project Summary'!$C$81)^((ROUNDUP('Cash Flow'!BM3/12,0))-1)</f>
        <v>3511.7407003065046</v>
      </c>
      <c r="BN15" s="234">
        <f>'Project Summary'!$C$42*(1+'Project Summary'!$C$81)^((ROUNDUP('Cash Flow'!BN3/12,0))-1)</f>
        <v>3511.7407003065046</v>
      </c>
      <c r="BO15" s="234">
        <f>'Project Summary'!$C$42*(1+'Project Summary'!$C$81)^((ROUNDUP('Cash Flow'!BO3/12,0))-1)</f>
        <v>3511.7407003065046</v>
      </c>
      <c r="BP15" s="234">
        <f>'Project Summary'!$C$42*(1+'Project Summary'!$C$81)^((ROUNDUP('Cash Flow'!BP3/12,0))-1)</f>
        <v>3511.7407003065046</v>
      </c>
      <c r="BQ15" s="234">
        <f>'Project Summary'!$C$42*(1+'Project Summary'!$C$81)^((ROUNDUP('Cash Flow'!BQ3/12,0))-1)</f>
        <v>3511.7407003065046</v>
      </c>
      <c r="BR15" s="234">
        <f>'Project Summary'!$C$42*(1+'Project Summary'!$C$81)^((ROUNDUP('Cash Flow'!BR3/12,0))-1)</f>
        <v>3511.7407003065046</v>
      </c>
      <c r="BS15" s="234">
        <f>'Project Summary'!$C$42*(1+'Project Summary'!$C$81)^((ROUNDUP('Cash Flow'!BS3/12,0))-1)</f>
        <v>3511.7407003065046</v>
      </c>
      <c r="BT15" s="234">
        <f>'Project Summary'!$C$42*(1+'Project Summary'!$C$81)^((ROUNDUP('Cash Flow'!BT3/12,0))-1)</f>
        <v>3511.7407003065046</v>
      </c>
      <c r="BU15" s="234">
        <f>'Project Summary'!$C$42*(1+'Project Summary'!$C$81)^((ROUNDUP('Cash Flow'!BU3/12,0))-1)</f>
        <v>3511.7407003065046</v>
      </c>
      <c r="BV15" s="234">
        <f>'Project Summary'!$C$42*(1+'Project Summary'!$C$81)^((ROUNDUP('Cash Flow'!BV3/12,0))-1)</f>
        <v>3511.7407003065046</v>
      </c>
      <c r="BW15" s="234">
        <f>'Project Summary'!$C$42*(1+'Project Summary'!$C$81)^((ROUNDUP('Cash Flow'!BW3/12,0))-1)</f>
        <v>3669.7690318202967</v>
      </c>
      <c r="BX15" s="234">
        <f>'Project Summary'!$C$42*(1+'Project Summary'!$C$81)^((ROUNDUP('Cash Flow'!BX3/12,0))-1)</f>
        <v>3669.7690318202967</v>
      </c>
      <c r="BY15" s="234">
        <f>'Project Summary'!$C$42*(1+'Project Summary'!$C$81)^((ROUNDUP('Cash Flow'!BY3/12,0))-1)</f>
        <v>3669.7690318202967</v>
      </c>
      <c r="BZ15" s="234">
        <f>'Project Summary'!$C$42*(1+'Project Summary'!$C$81)^((ROUNDUP('Cash Flow'!BZ3/12,0))-1)</f>
        <v>3669.7690318202967</v>
      </c>
      <c r="CA15" s="234">
        <f>'Project Summary'!$C$42*(1+'Project Summary'!$C$81)^((ROUNDUP('Cash Flow'!CA3/12,0))-1)</f>
        <v>3669.7690318202967</v>
      </c>
      <c r="CB15" s="234">
        <f>'Project Summary'!$C$42*(1+'Project Summary'!$C$81)^((ROUNDUP('Cash Flow'!CB3/12,0))-1)</f>
        <v>3669.7690318202967</v>
      </c>
      <c r="CC15" s="234">
        <f>'Project Summary'!$C$42*(1+'Project Summary'!$C$81)^((ROUNDUP('Cash Flow'!CC3/12,0))-1)</f>
        <v>3669.7690318202967</v>
      </c>
      <c r="CD15" s="234">
        <f>'Project Summary'!$C$42*(1+'Project Summary'!$C$81)^((ROUNDUP('Cash Flow'!CD3/12,0))-1)</f>
        <v>3669.7690318202967</v>
      </c>
      <c r="CE15" s="234">
        <f>'Project Summary'!$C$42*(1+'Project Summary'!$C$81)^((ROUNDUP('Cash Flow'!CE3/12,0))-1)</f>
        <v>3669.7690318202967</v>
      </c>
      <c r="CF15" s="234">
        <f>'Project Summary'!$C$42*(1+'Project Summary'!$C$81)^((ROUNDUP('Cash Flow'!CF3/12,0))-1)</f>
        <v>3669.7690318202967</v>
      </c>
      <c r="CG15" s="234">
        <f>'Project Summary'!$C$42*(1+'Project Summary'!$C$81)^((ROUNDUP('Cash Flow'!CG3/12,0))-1)</f>
        <v>3669.7690318202967</v>
      </c>
      <c r="CH15" s="234">
        <f>'Project Summary'!$C$42*(1+'Project Summary'!$C$81)^((ROUNDUP('Cash Flow'!CH3/12,0))-1)</f>
        <v>3669.7690318202967</v>
      </c>
      <c r="CI15" s="234">
        <f>'Project Summary'!$C$42*(1+'Project Summary'!$C$81)^((ROUNDUP('Cash Flow'!CI3/12,0))-1)</f>
        <v>3834.90863825221</v>
      </c>
      <c r="CJ15" s="234">
        <f>'Project Summary'!$C$42*(1+'Project Summary'!$C$81)^((ROUNDUP('Cash Flow'!CJ3/12,0))-1)</f>
        <v>3834.90863825221</v>
      </c>
      <c r="CK15" s="234">
        <f>'Project Summary'!$C$42*(1+'Project Summary'!$C$81)^((ROUNDUP('Cash Flow'!CK3/12,0))-1)</f>
        <v>3834.90863825221</v>
      </c>
      <c r="CL15" s="234">
        <f>'Project Summary'!$C$42*(1+'Project Summary'!$C$81)^((ROUNDUP('Cash Flow'!CL3/12,0))-1)</f>
        <v>3834.90863825221</v>
      </c>
      <c r="CM15" s="234">
        <f>'Project Summary'!$C$42*(1+'Project Summary'!$C$81)^((ROUNDUP('Cash Flow'!CM3/12,0))-1)</f>
        <v>3834.90863825221</v>
      </c>
      <c r="CN15" s="234">
        <f>'Project Summary'!$C$42*(1+'Project Summary'!$C$81)^((ROUNDUP('Cash Flow'!CN3/12,0))-1)</f>
        <v>3834.90863825221</v>
      </c>
      <c r="CO15" s="234">
        <f>'Project Summary'!$C$42*(1+'Project Summary'!$C$81)^((ROUNDUP('Cash Flow'!CO3/12,0))-1)</f>
        <v>3834.90863825221</v>
      </c>
      <c r="CP15" s="234">
        <f>'Project Summary'!$C$42*(1+'Project Summary'!$C$81)^((ROUNDUP('Cash Flow'!CP3/12,0))-1)</f>
        <v>3834.90863825221</v>
      </c>
      <c r="CQ15" s="234">
        <f>'Project Summary'!$C$42*(1+'Project Summary'!$C$81)^((ROUNDUP('Cash Flow'!CQ3/12,0))-1)</f>
        <v>3834.90863825221</v>
      </c>
      <c r="CR15" s="234">
        <f>'Project Summary'!$C$42*(1+'Project Summary'!$C$81)^((ROUNDUP('Cash Flow'!CR3/12,0))-1)</f>
        <v>3834.90863825221</v>
      </c>
      <c r="CS15" s="234">
        <f>'Project Summary'!$C$42*(1+'Project Summary'!$C$81)^((ROUNDUP('Cash Flow'!CS3/12,0))-1)</f>
        <v>3834.90863825221</v>
      </c>
      <c r="CT15" s="234">
        <f>'Project Summary'!$C$42*(1+'Project Summary'!$C$81)^((ROUNDUP('Cash Flow'!CT3/12,0))-1)</f>
        <v>3834.90863825221</v>
      </c>
      <c r="CU15" s="234">
        <f>'Project Summary'!$C$42*(1+'Project Summary'!$C$81)^((ROUNDUP('Cash Flow'!CU3/12,0))-1)</f>
        <v>4007.4795269735582</v>
      </c>
      <c r="CV15" s="234">
        <f>'Project Summary'!$C$42*(1+'Project Summary'!$C$81)^((ROUNDUP('Cash Flow'!CV3/12,0))-1)</f>
        <v>4007.4795269735582</v>
      </c>
      <c r="CW15" s="234">
        <f>'Project Summary'!$C$42*(1+'Project Summary'!$C$81)^((ROUNDUP('Cash Flow'!CW3/12,0))-1)</f>
        <v>4007.4795269735582</v>
      </c>
      <c r="CX15" s="234">
        <f>'Project Summary'!$C$42*(1+'Project Summary'!$C$81)^((ROUNDUP('Cash Flow'!CX3/12,0))-1)</f>
        <v>4007.4795269735582</v>
      </c>
      <c r="CY15" s="234">
        <f>'Project Summary'!$C$42*(1+'Project Summary'!$C$81)^((ROUNDUP('Cash Flow'!CY3/12,0))-1)</f>
        <v>4007.4795269735582</v>
      </c>
      <c r="CZ15" s="234">
        <f>'Project Summary'!$C$42*(1+'Project Summary'!$C$81)^((ROUNDUP('Cash Flow'!CZ3/12,0))-1)</f>
        <v>4007.4795269735582</v>
      </c>
      <c r="DA15" s="234">
        <f>'Project Summary'!$C$42*(1+'Project Summary'!$C$81)^((ROUNDUP('Cash Flow'!DA3/12,0))-1)</f>
        <v>4007.4795269735582</v>
      </c>
      <c r="DB15" s="234">
        <f>'Project Summary'!$C$42*(1+'Project Summary'!$C$81)^((ROUNDUP('Cash Flow'!DB3/12,0))-1)</f>
        <v>4007.4795269735582</v>
      </c>
      <c r="DC15" s="234">
        <f>'Project Summary'!$C$42*(1+'Project Summary'!$C$81)^((ROUNDUP('Cash Flow'!DC3/12,0))-1)</f>
        <v>4007.4795269735582</v>
      </c>
      <c r="DD15" s="234">
        <f>'Project Summary'!$C$42*(1+'Project Summary'!$C$81)^((ROUNDUP('Cash Flow'!DD3/12,0))-1)</f>
        <v>4007.4795269735582</v>
      </c>
      <c r="DE15" s="234">
        <f>'Project Summary'!$C$42*(1+'Project Summary'!$C$81)^((ROUNDUP('Cash Flow'!DE3/12,0))-1)</f>
        <v>4007.4795269735582</v>
      </c>
      <c r="DF15" s="234">
        <f>'Project Summary'!$C$42*(1+'Project Summary'!$C$81)^((ROUNDUP('Cash Flow'!DF3/12,0))-1)</f>
        <v>4007.4795269735582</v>
      </c>
      <c r="DG15" s="234">
        <f>'Project Summary'!$C$42*(1+'Project Summary'!$C$81)^((ROUNDUP('Cash Flow'!DG3/12,0))-1)</f>
        <v>4187.8161056873687</v>
      </c>
      <c r="DH15" s="234">
        <f>'Project Summary'!$C$42*(1+'Project Summary'!$C$81)^((ROUNDUP('Cash Flow'!DH3/12,0))-1)</f>
        <v>4187.8161056873687</v>
      </c>
      <c r="DI15" s="234">
        <f>'Project Summary'!$C$42*(1+'Project Summary'!$C$81)^((ROUNDUP('Cash Flow'!DI3/12,0))-1)</f>
        <v>4187.8161056873687</v>
      </c>
      <c r="DJ15" s="234">
        <f>'Project Summary'!$C$42*(1+'Project Summary'!$C$81)^((ROUNDUP('Cash Flow'!DJ3/12,0))-1)</f>
        <v>4187.8161056873687</v>
      </c>
      <c r="DK15" s="234">
        <f>'Project Summary'!$C$42*(1+'Project Summary'!$C$81)^((ROUNDUP('Cash Flow'!DK3/12,0))-1)</f>
        <v>4187.8161056873687</v>
      </c>
      <c r="DL15" s="234">
        <f>'Project Summary'!$C$42*(1+'Project Summary'!$C$81)^((ROUNDUP('Cash Flow'!DL3/12,0))-1)</f>
        <v>4187.8161056873687</v>
      </c>
      <c r="DM15" s="234">
        <f>'Project Summary'!$C$42*(1+'Project Summary'!$C$81)^((ROUNDUP('Cash Flow'!DM3/12,0))-1)</f>
        <v>4187.8161056873687</v>
      </c>
      <c r="DN15" s="234">
        <f>'Project Summary'!$C$42*(1+'Project Summary'!$C$81)^((ROUNDUP('Cash Flow'!DN3/12,0))-1)</f>
        <v>4187.8161056873687</v>
      </c>
      <c r="DO15" s="234">
        <f>'Project Summary'!$C$42*(1+'Project Summary'!$C$81)^((ROUNDUP('Cash Flow'!DO3/12,0))-1)</f>
        <v>4187.8161056873687</v>
      </c>
      <c r="DP15" s="234">
        <f>'Project Summary'!$C$42*(1+'Project Summary'!$C$81)^((ROUNDUP('Cash Flow'!DP3/12,0))-1)</f>
        <v>4187.8161056873687</v>
      </c>
      <c r="DQ15" s="234">
        <f>'Project Summary'!$C$42*(1+'Project Summary'!$C$81)^((ROUNDUP('Cash Flow'!DQ3/12,0))-1)</f>
        <v>4187.8161056873687</v>
      </c>
      <c r="DR15" s="234">
        <f>'Project Summary'!$C$42*(1+'Project Summary'!$C$81)^((ROUNDUP('Cash Flow'!DR3/12,0))-1)</f>
        <v>4187.8161056873687</v>
      </c>
      <c r="DS15" s="234">
        <f>'Project Summary'!$C$42*(1+'Project Summary'!$C$81)^((ROUNDUP('Cash Flow'!DS3/12,0))-1)</f>
        <v>4376.2678304432993</v>
      </c>
      <c r="DT15" s="234">
        <f>'Project Summary'!$C$42*(1+'Project Summary'!$C$81)^((ROUNDUP('Cash Flow'!DT3/12,0))-1)</f>
        <v>4376.2678304432993</v>
      </c>
      <c r="DU15" s="234">
        <f>'Project Summary'!$C$42*(1+'Project Summary'!$C$81)^((ROUNDUP('Cash Flow'!DU3/12,0))-1)</f>
        <v>4376.2678304432993</v>
      </c>
      <c r="DV15" s="234">
        <f>'Project Summary'!$C$42*(1+'Project Summary'!$C$81)^((ROUNDUP('Cash Flow'!DV3/12,0))-1)</f>
        <v>4376.2678304432993</v>
      </c>
      <c r="DW15" s="234">
        <f>'Project Summary'!$C$42*(1+'Project Summary'!$C$81)^((ROUNDUP('Cash Flow'!DW3/12,0))-1)</f>
        <v>4376.2678304432993</v>
      </c>
      <c r="DX15" s="234">
        <f>'Project Summary'!$C$42*(1+'Project Summary'!$C$81)^((ROUNDUP('Cash Flow'!DX3/12,0))-1)</f>
        <v>4376.2678304432993</v>
      </c>
      <c r="DY15" s="234">
        <f>'Project Summary'!$C$42*(1+'Project Summary'!$C$81)^((ROUNDUP('Cash Flow'!DY3/12,0))-1)</f>
        <v>4376.2678304432993</v>
      </c>
      <c r="DZ15" s="234">
        <f>'Project Summary'!$C$42*(1+'Project Summary'!$C$81)^((ROUNDUP('Cash Flow'!DZ3/12,0))-1)</f>
        <v>4376.2678304432993</v>
      </c>
      <c r="EA15" s="234">
        <f>'Project Summary'!$C$42*(1+'Project Summary'!$C$81)^((ROUNDUP('Cash Flow'!EA3/12,0))-1)</f>
        <v>4376.2678304432993</v>
      </c>
      <c r="EB15" s="234">
        <f>'Project Summary'!$C$42*(1+'Project Summary'!$C$81)^((ROUNDUP('Cash Flow'!EB3/12,0))-1)</f>
        <v>4376.2678304432993</v>
      </c>
      <c r="EC15" s="234">
        <f>'Project Summary'!$C$42*(1+'Project Summary'!$C$81)^((ROUNDUP('Cash Flow'!EC3/12,0))-1)</f>
        <v>4376.2678304432993</v>
      </c>
      <c r="ED15" s="234">
        <f>'Project Summary'!$C$42*(1+'Project Summary'!$C$81)^((ROUNDUP('Cash Flow'!ED3/12,0))-1)</f>
        <v>4376.2678304432993</v>
      </c>
      <c r="EE15" s="234">
        <f>'Project Summary'!$C$42*(1+'Project Summary'!$C$81)^((ROUNDUP('Cash Flow'!EE3/12,0))-1)</f>
        <v>4573.1998828132473</v>
      </c>
      <c r="EF15" s="234">
        <f>'Project Summary'!$C$42*(1+'Project Summary'!$C$81)^((ROUNDUP('Cash Flow'!EF3/12,0))-1)</f>
        <v>4573.1998828132473</v>
      </c>
      <c r="EG15" s="234">
        <f>'Project Summary'!$C$42*(1+'Project Summary'!$C$81)^((ROUNDUP('Cash Flow'!EG3/12,0))-1)</f>
        <v>4573.1998828132473</v>
      </c>
      <c r="EH15" s="234">
        <f>'Project Summary'!$C$42*(1+'Project Summary'!$C$81)^((ROUNDUP('Cash Flow'!EH3/12,0))-1)</f>
        <v>4573.1998828132473</v>
      </c>
      <c r="EI15" s="234">
        <f>'Project Summary'!$C$42*(1+'Project Summary'!$C$81)^((ROUNDUP('Cash Flow'!EI3/12,0))-1)</f>
        <v>4573.1998828132473</v>
      </c>
      <c r="EJ15" s="234">
        <f>'Project Summary'!$C$42*(1+'Project Summary'!$C$81)^((ROUNDUP('Cash Flow'!EJ3/12,0))-1)</f>
        <v>4573.1998828132473</v>
      </c>
      <c r="EK15" s="234">
        <f>'Project Summary'!$C$42*(1+'Project Summary'!$C$81)^((ROUNDUP('Cash Flow'!EK3/12,0))-1)</f>
        <v>4573.1998828132473</v>
      </c>
      <c r="EL15" s="234">
        <f>'Project Summary'!$C$42*(1+'Project Summary'!$C$81)^((ROUNDUP('Cash Flow'!EL3/12,0))-1)</f>
        <v>4573.1998828132473</v>
      </c>
      <c r="EM15" s="234">
        <f>'Project Summary'!$C$42*(1+'Project Summary'!$C$81)^((ROUNDUP('Cash Flow'!EM3/12,0))-1)</f>
        <v>4573.1998828132473</v>
      </c>
      <c r="EN15" s="234">
        <f>'Project Summary'!$C$42*(1+'Project Summary'!$C$81)^((ROUNDUP('Cash Flow'!EN3/12,0))-1)</f>
        <v>4573.1998828132473</v>
      </c>
      <c r="EO15" s="234">
        <f>'Project Summary'!$C$42*(1+'Project Summary'!$C$81)^((ROUNDUP('Cash Flow'!EO3/12,0))-1)</f>
        <v>4573.1998828132473</v>
      </c>
      <c r="EP15" s="234">
        <f>'Project Summary'!$C$42*(1+'Project Summary'!$C$81)^((ROUNDUP('Cash Flow'!EP3/12,0))-1)</f>
        <v>4573.1998828132473</v>
      </c>
      <c r="EQ15" s="234">
        <f>'Project Summary'!$C$42*(1+'Project Summary'!$C$81)^((ROUNDUP('Cash Flow'!EQ3/12,0))-1)</f>
        <v>4778.9938775398423</v>
      </c>
      <c r="ER15" s="234">
        <f>'Project Summary'!$C$42*(1+'Project Summary'!$C$81)^((ROUNDUP('Cash Flow'!ER3/12,0))-1)</f>
        <v>4778.9938775398423</v>
      </c>
      <c r="ES15" s="234">
        <f>'Project Summary'!$C$42*(1+'Project Summary'!$C$81)^((ROUNDUP('Cash Flow'!ES3/12,0))-1)</f>
        <v>4778.9938775398423</v>
      </c>
      <c r="ET15" s="234">
        <f>'Project Summary'!$C$42*(1+'Project Summary'!$C$81)^((ROUNDUP('Cash Flow'!ET3/12,0))-1)</f>
        <v>4778.9938775398423</v>
      </c>
      <c r="EU15" s="234">
        <f>'Project Summary'!$C$42*(1+'Project Summary'!$C$81)^((ROUNDUP('Cash Flow'!EU3/12,0))-1)</f>
        <v>4778.9938775398423</v>
      </c>
      <c r="EV15" s="234">
        <f>'Project Summary'!$C$42*(1+'Project Summary'!$C$81)^((ROUNDUP('Cash Flow'!EV3/12,0))-1)</f>
        <v>4778.9938775398423</v>
      </c>
      <c r="EW15" s="234">
        <f>'Project Summary'!$C$42*(1+'Project Summary'!$C$81)^((ROUNDUP('Cash Flow'!EW3/12,0))-1)</f>
        <v>4778.9938775398423</v>
      </c>
      <c r="EX15" s="234">
        <f>'Project Summary'!$C$42*(1+'Project Summary'!$C$81)^((ROUNDUP('Cash Flow'!EX3/12,0))-1)</f>
        <v>4778.9938775398423</v>
      </c>
      <c r="EY15" s="234">
        <f>'Project Summary'!$C$42*(1+'Project Summary'!$C$81)^((ROUNDUP('Cash Flow'!EY3/12,0))-1)</f>
        <v>4778.9938775398423</v>
      </c>
      <c r="EZ15" s="234">
        <f>'Project Summary'!$C$42*(1+'Project Summary'!$C$81)^((ROUNDUP('Cash Flow'!EZ3/12,0))-1)</f>
        <v>4778.9938775398423</v>
      </c>
      <c r="FA15" s="234">
        <f>'Project Summary'!$C$42*(1+'Project Summary'!$C$81)^((ROUNDUP('Cash Flow'!FA3/12,0))-1)</f>
        <v>4778.9938775398423</v>
      </c>
      <c r="FB15" s="234">
        <f>'Project Summary'!$C$42*(1+'Project Summary'!$C$81)^((ROUNDUP('Cash Flow'!FB3/12,0))-1)</f>
        <v>4778.9938775398423</v>
      </c>
      <c r="FC15" s="234">
        <f>'Project Summary'!$C$42*(1+'Project Summary'!$C$81)^((ROUNDUP('Cash Flow'!FC3/12,0))-1)</f>
        <v>4994.0486020291355</v>
      </c>
      <c r="FD15" s="234">
        <f>'Project Summary'!$C$42*(1+'Project Summary'!$C$81)^((ROUNDUP('Cash Flow'!FD3/12,0))-1)</f>
        <v>4994.0486020291355</v>
      </c>
      <c r="FE15" s="234">
        <f>'Project Summary'!$C$42*(1+'Project Summary'!$C$81)^((ROUNDUP('Cash Flow'!FE3/12,0))-1)</f>
        <v>4994.0486020291355</v>
      </c>
      <c r="FF15" s="234">
        <f>'Project Summary'!$C$42*(1+'Project Summary'!$C$81)^((ROUNDUP('Cash Flow'!FF3/12,0))-1)</f>
        <v>4994.0486020291355</v>
      </c>
      <c r="FG15" s="234">
        <f>'Project Summary'!$C$42*(1+'Project Summary'!$C$81)^((ROUNDUP('Cash Flow'!FG3/12,0))-1)</f>
        <v>4994.0486020291355</v>
      </c>
      <c r="FH15" s="234">
        <f>'Project Summary'!$C$42*(1+'Project Summary'!$C$81)^((ROUNDUP('Cash Flow'!FH3/12,0))-1)</f>
        <v>4994.0486020291355</v>
      </c>
      <c r="FI15" s="234">
        <f>'Project Summary'!$C$42*(1+'Project Summary'!$C$81)^((ROUNDUP('Cash Flow'!FI3/12,0))-1)</f>
        <v>4994.0486020291355</v>
      </c>
      <c r="FJ15" s="234">
        <f>'Project Summary'!$C$42*(1+'Project Summary'!$C$81)^((ROUNDUP('Cash Flow'!FJ3/12,0))-1)</f>
        <v>4994.0486020291355</v>
      </c>
      <c r="FK15" s="234">
        <f>'Project Summary'!$C$42*(1+'Project Summary'!$C$81)^((ROUNDUP('Cash Flow'!FK3/12,0))-1)</f>
        <v>4994.0486020291355</v>
      </c>
      <c r="FL15" s="234">
        <f>'Project Summary'!$C$42*(1+'Project Summary'!$C$81)^((ROUNDUP('Cash Flow'!FL3/12,0))-1)</f>
        <v>4994.0486020291355</v>
      </c>
      <c r="FM15" s="234">
        <f>'Project Summary'!$C$42*(1+'Project Summary'!$C$81)^((ROUNDUP('Cash Flow'!FM3/12,0))-1)</f>
        <v>4994.0486020291355</v>
      </c>
      <c r="FN15" s="234">
        <f>'Project Summary'!$C$42*(1+'Project Summary'!$C$81)^((ROUNDUP('Cash Flow'!FN3/12,0))-1)</f>
        <v>4994.0486020291355</v>
      </c>
      <c r="FO15" s="234">
        <f>'Project Summary'!$C$42*(1+'Project Summary'!$C$81)^((ROUNDUP('Cash Flow'!FO3/12,0))-1)</f>
        <v>5218.7807891204457</v>
      </c>
      <c r="FP15" s="234">
        <f>'Project Summary'!$C$42*(1+'Project Summary'!$C$81)^((ROUNDUP('Cash Flow'!FP3/12,0))-1)</f>
        <v>5218.7807891204457</v>
      </c>
      <c r="FQ15" s="234">
        <f>'Project Summary'!$C$42*(1+'Project Summary'!$C$81)^((ROUNDUP('Cash Flow'!FQ3/12,0))-1)</f>
        <v>5218.7807891204457</v>
      </c>
      <c r="FR15" s="234">
        <f>'Project Summary'!$C$42*(1+'Project Summary'!$C$81)^((ROUNDUP('Cash Flow'!FR3/12,0))-1)</f>
        <v>5218.7807891204457</v>
      </c>
      <c r="FS15" s="234">
        <f>'Project Summary'!$C$42*(1+'Project Summary'!$C$81)^((ROUNDUP('Cash Flow'!FS3/12,0))-1)</f>
        <v>5218.7807891204457</v>
      </c>
      <c r="FT15" s="234">
        <f>'Project Summary'!$C$42*(1+'Project Summary'!$C$81)^((ROUNDUP('Cash Flow'!FT3/12,0))-1)</f>
        <v>5218.7807891204457</v>
      </c>
      <c r="FU15" s="234">
        <f>'Project Summary'!$C$42*(1+'Project Summary'!$C$81)^((ROUNDUP('Cash Flow'!FU3/12,0))-1)</f>
        <v>5218.7807891204457</v>
      </c>
      <c r="FV15" s="234">
        <f>'Project Summary'!$C$42*(1+'Project Summary'!$C$81)^((ROUNDUP('Cash Flow'!FV3/12,0))-1)</f>
        <v>5218.7807891204457</v>
      </c>
      <c r="FW15" s="234">
        <f>'Project Summary'!$C$42*(1+'Project Summary'!$C$81)^((ROUNDUP('Cash Flow'!FW3/12,0))-1)</f>
        <v>5218.7807891204457</v>
      </c>
      <c r="FX15" s="234">
        <f>'Project Summary'!$C$42*(1+'Project Summary'!$C$81)^((ROUNDUP('Cash Flow'!FX3/12,0))-1)</f>
        <v>5218.7807891204457</v>
      </c>
      <c r="FY15" s="234">
        <f>'Project Summary'!$C$42*(1+'Project Summary'!$C$81)^((ROUNDUP('Cash Flow'!FY3/12,0))-1)</f>
        <v>5218.7807891204457</v>
      </c>
      <c r="FZ15" s="234">
        <f>'Project Summary'!$C$42*(1+'Project Summary'!$C$81)^((ROUNDUP('Cash Flow'!FZ3/12,0))-1)</f>
        <v>5218.7807891204457</v>
      </c>
      <c r="GA15" s="234">
        <f>'Project Summary'!$C$42*(1+'Project Summary'!$C$81)^((ROUNDUP('Cash Flow'!GA3/12,0))-1)</f>
        <v>5453.6259246308664</v>
      </c>
      <c r="GB15" s="234">
        <f>'Project Summary'!$C$42*(1+'Project Summary'!$C$81)^((ROUNDUP('Cash Flow'!GB3/12,0))-1)</f>
        <v>5453.6259246308664</v>
      </c>
      <c r="GC15" s="234">
        <f>'Project Summary'!$C$42*(1+'Project Summary'!$C$81)^((ROUNDUP('Cash Flow'!GC3/12,0))-1)</f>
        <v>5453.6259246308664</v>
      </c>
      <c r="GD15" s="234">
        <f>'Project Summary'!$C$42*(1+'Project Summary'!$C$81)^((ROUNDUP('Cash Flow'!GD3/12,0))-1)</f>
        <v>5453.6259246308664</v>
      </c>
      <c r="GE15" s="234">
        <f>'Project Summary'!$C$42*(1+'Project Summary'!$C$81)^((ROUNDUP('Cash Flow'!GE3/12,0))-1)</f>
        <v>5453.6259246308664</v>
      </c>
      <c r="GF15" s="234">
        <f>'Project Summary'!$C$42*(1+'Project Summary'!$C$81)^((ROUNDUP('Cash Flow'!GF3/12,0))-1)</f>
        <v>5453.6259246308664</v>
      </c>
      <c r="GG15" s="234">
        <f>'Project Summary'!$C$42*(1+'Project Summary'!$C$81)^((ROUNDUP('Cash Flow'!GG3/12,0))-1)</f>
        <v>5453.6259246308664</v>
      </c>
      <c r="GH15" s="234">
        <f>'Project Summary'!$C$42*(1+'Project Summary'!$C$81)^((ROUNDUP('Cash Flow'!GH3/12,0))-1)</f>
        <v>5453.6259246308664</v>
      </c>
      <c r="GI15" s="234">
        <f>'Project Summary'!$C$42*(1+'Project Summary'!$C$81)^((ROUNDUP('Cash Flow'!GI3/12,0))-1)</f>
        <v>5453.6259246308664</v>
      </c>
      <c r="GJ15" s="234">
        <f>'Project Summary'!$C$42*(1+'Project Summary'!$C$81)^((ROUNDUP('Cash Flow'!GJ3/12,0))-1)</f>
        <v>5453.6259246308664</v>
      </c>
      <c r="GK15" s="234">
        <f>'Project Summary'!$C$42*(1+'Project Summary'!$C$81)^((ROUNDUP('Cash Flow'!GK3/12,0))-1)</f>
        <v>5453.6259246308664</v>
      </c>
      <c r="GL15" s="234">
        <f>'Project Summary'!$C$42*(1+'Project Summary'!$C$81)^((ROUNDUP('Cash Flow'!GL3/12,0))-1)</f>
        <v>5453.6259246308664</v>
      </c>
      <c r="GM15" s="234">
        <f>'Project Summary'!$C$42*(1+'Project Summary'!$C$81)^((ROUNDUP('Cash Flow'!GM3/12,0))-1)</f>
        <v>5699.0390912392531</v>
      </c>
      <c r="GN15" s="234">
        <f>'Project Summary'!$C$42*(1+'Project Summary'!$C$81)^((ROUNDUP('Cash Flow'!GN3/12,0))-1)</f>
        <v>5699.0390912392531</v>
      </c>
      <c r="GO15" s="234">
        <f>'Project Summary'!$C$42*(1+'Project Summary'!$C$81)^((ROUNDUP('Cash Flow'!GO3/12,0))-1)</f>
        <v>5699.0390912392531</v>
      </c>
      <c r="GP15" s="234">
        <f>'Project Summary'!$C$42*(1+'Project Summary'!$C$81)^((ROUNDUP('Cash Flow'!GP3/12,0))-1)</f>
        <v>5699.0390912392531</v>
      </c>
      <c r="GQ15" s="234">
        <f>'Project Summary'!$C$42*(1+'Project Summary'!$C$81)^((ROUNDUP('Cash Flow'!GQ3/12,0))-1)</f>
        <v>5699.0390912392531</v>
      </c>
      <c r="GR15" s="234">
        <f>'Project Summary'!$C$42*(1+'Project Summary'!$C$81)^((ROUNDUP('Cash Flow'!GR3/12,0))-1)</f>
        <v>5699.0390912392531</v>
      </c>
      <c r="GS15" s="234">
        <f>'Project Summary'!$C$42*(1+'Project Summary'!$C$81)^((ROUNDUP('Cash Flow'!GS3/12,0))-1)</f>
        <v>5699.0390912392531</v>
      </c>
      <c r="GT15" s="234">
        <f>'Project Summary'!$C$42*(1+'Project Summary'!$C$81)^((ROUNDUP('Cash Flow'!GT3/12,0))-1)</f>
        <v>5699.0390912392531</v>
      </c>
      <c r="GU15" s="234">
        <f>'Project Summary'!$C$42*(1+'Project Summary'!$C$81)^((ROUNDUP('Cash Flow'!GU3/12,0))-1)</f>
        <v>5699.0390912392531</v>
      </c>
      <c r="GV15" s="234">
        <f>'Project Summary'!$C$42*(1+'Project Summary'!$C$81)^((ROUNDUP('Cash Flow'!GV3/12,0))-1)</f>
        <v>5699.0390912392531</v>
      </c>
      <c r="GW15" s="234">
        <f>'Project Summary'!$C$42*(1+'Project Summary'!$C$81)^((ROUNDUP('Cash Flow'!GW3/12,0))-1)</f>
        <v>5699.0390912392531</v>
      </c>
      <c r="GX15" s="234">
        <f>'Project Summary'!$C$42*(1+'Project Summary'!$C$81)^((ROUNDUP('Cash Flow'!GX3/12,0))-1)</f>
        <v>5699.0390912392531</v>
      </c>
      <c r="GY15" s="234">
        <f>'Project Summary'!$C$42*(1+'Project Summary'!$C$81)^((ROUNDUP('Cash Flow'!GY3/12,0))-1)</f>
        <v>5955.4958503450189</v>
      </c>
      <c r="GZ15" s="234">
        <f>'Project Summary'!$C$42*(1+'Project Summary'!$C$81)^((ROUNDUP('Cash Flow'!GZ3/12,0))-1)</f>
        <v>5955.4958503450189</v>
      </c>
      <c r="HA15" s="234">
        <f>'Project Summary'!$C$42*(1+'Project Summary'!$C$81)^((ROUNDUP('Cash Flow'!HA3/12,0))-1)</f>
        <v>5955.4958503450189</v>
      </c>
      <c r="HB15" s="234">
        <f>'Project Summary'!$C$42*(1+'Project Summary'!$C$81)^((ROUNDUP('Cash Flow'!HB3/12,0))-1)</f>
        <v>5955.4958503450189</v>
      </c>
      <c r="HC15" s="234">
        <f>'Project Summary'!$C$42*(1+'Project Summary'!$C$81)^((ROUNDUP('Cash Flow'!HC3/12,0))-1)</f>
        <v>5955.4958503450189</v>
      </c>
      <c r="HD15" s="234">
        <f>'Project Summary'!$C$42*(1+'Project Summary'!$C$81)^((ROUNDUP('Cash Flow'!HD3/12,0))-1)</f>
        <v>5955.4958503450189</v>
      </c>
      <c r="HE15" s="234">
        <f>'Project Summary'!$C$42*(1+'Project Summary'!$C$81)^((ROUNDUP('Cash Flow'!HE3/12,0))-1)</f>
        <v>5955.4958503450189</v>
      </c>
      <c r="HF15" s="234">
        <f>'Project Summary'!$C$42*(1+'Project Summary'!$C$81)^((ROUNDUP('Cash Flow'!HF3/12,0))-1)</f>
        <v>5955.4958503450189</v>
      </c>
      <c r="HG15" s="234">
        <f>'Project Summary'!$C$42*(1+'Project Summary'!$C$81)^((ROUNDUP('Cash Flow'!HG3/12,0))-1)</f>
        <v>5955.4958503450189</v>
      </c>
      <c r="HH15" s="234">
        <f>'Project Summary'!$C$42*(1+'Project Summary'!$C$81)^((ROUNDUP('Cash Flow'!HH3/12,0))-1)</f>
        <v>5955.4958503450189</v>
      </c>
      <c r="HI15" s="234">
        <f>'Project Summary'!$C$42*(1+'Project Summary'!$C$81)^((ROUNDUP('Cash Flow'!HI3/12,0))-1)</f>
        <v>5955.4958503450189</v>
      </c>
      <c r="HJ15" s="234">
        <f>'Project Summary'!$C$42*(1+'Project Summary'!$C$81)^((ROUNDUP('Cash Flow'!HJ3/12,0))-1)</f>
        <v>5955.4958503450189</v>
      </c>
      <c r="HK15" s="234">
        <f>'Project Summary'!$C$42*(1+'Project Summary'!$C$81)^((ROUNDUP('Cash Flow'!HK3/12,0))-1)</f>
        <v>6223.4931636105439</v>
      </c>
      <c r="HL15" s="234">
        <f>'Project Summary'!$C$42*(1+'Project Summary'!$C$81)^((ROUNDUP('Cash Flow'!HL3/12,0))-1)</f>
        <v>6223.4931636105439</v>
      </c>
      <c r="HM15" s="234">
        <f>'Project Summary'!$C$42*(1+'Project Summary'!$C$81)^((ROUNDUP('Cash Flow'!HM3/12,0))-1)</f>
        <v>6223.4931636105439</v>
      </c>
      <c r="HN15" s="234">
        <f>'Project Summary'!$C$42*(1+'Project Summary'!$C$81)^((ROUNDUP('Cash Flow'!HN3/12,0))-1)</f>
        <v>6223.4931636105439</v>
      </c>
      <c r="HO15" s="234">
        <f>'Project Summary'!$C$42*(1+'Project Summary'!$C$81)^((ROUNDUP('Cash Flow'!HO3/12,0))-1)</f>
        <v>6223.4931636105439</v>
      </c>
      <c r="HP15" s="234">
        <f>'Project Summary'!$C$42*(1+'Project Summary'!$C$81)^((ROUNDUP('Cash Flow'!HP3/12,0))-1)</f>
        <v>6223.4931636105439</v>
      </c>
      <c r="HQ15" s="234">
        <f>'Project Summary'!$C$42*(1+'Project Summary'!$C$81)^((ROUNDUP('Cash Flow'!HQ3/12,0))-1)</f>
        <v>6223.4931636105439</v>
      </c>
      <c r="HR15" s="234">
        <f>'Project Summary'!$C$42*(1+'Project Summary'!$C$81)^((ROUNDUP('Cash Flow'!HR3/12,0))-1)</f>
        <v>6223.4931636105439</v>
      </c>
      <c r="HS15" s="234">
        <f>'Project Summary'!$C$42*(1+'Project Summary'!$C$81)^((ROUNDUP('Cash Flow'!HS3/12,0))-1)</f>
        <v>6223.4931636105439</v>
      </c>
      <c r="HT15" s="234">
        <f>'Project Summary'!$C$42*(1+'Project Summary'!$C$81)^((ROUNDUP('Cash Flow'!HT3/12,0))-1)</f>
        <v>6223.4931636105439</v>
      </c>
      <c r="HU15" s="234">
        <f>'Project Summary'!$C$42*(1+'Project Summary'!$C$81)^((ROUNDUP('Cash Flow'!HU3/12,0))-1)</f>
        <v>6223.4931636105439</v>
      </c>
      <c r="HV15" s="234">
        <f>'Project Summary'!$C$42*(1+'Project Summary'!$C$81)^((ROUNDUP('Cash Flow'!HV3/12,0))-1)</f>
        <v>6223.4931636105439</v>
      </c>
      <c r="HW15" s="234">
        <f>'Project Summary'!$C$42*(1+'Project Summary'!$C$81)^((ROUNDUP('Cash Flow'!HW3/12,0))-1)</f>
        <v>6503.5503559730178</v>
      </c>
      <c r="HX15" s="234">
        <f>'Project Summary'!$C$42*(1+'Project Summary'!$C$81)^((ROUNDUP('Cash Flow'!HX3/12,0))-1)</f>
        <v>6503.5503559730178</v>
      </c>
      <c r="HY15" s="234">
        <f>'Project Summary'!$C$42*(1+'Project Summary'!$C$81)^((ROUNDUP('Cash Flow'!HY3/12,0))-1)</f>
        <v>6503.5503559730178</v>
      </c>
      <c r="HZ15" s="234">
        <f>'Project Summary'!$C$42*(1+'Project Summary'!$C$81)^((ROUNDUP('Cash Flow'!HZ3/12,0))-1)</f>
        <v>6503.5503559730178</v>
      </c>
      <c r="IA15" s="234">
        <f>'Project Summary'!$C$42*(1+'Project Summary'!$C$81)^((ROUNDUP('Cash Flow'!IA3/12,0))-1)</f>
        <v>6503.5503559730178</v>
      </c>
      <c r="IB15" s="234">
        <f>'Project Summary'!$C$42*(1+'Project Summary'!$C$81)^((ROUNDUP('Cash Flow'!IB3/12,0))-1)</f>
        <v>6503.5503559730178</v>
      </c>
      <c r="IC15" s="234">
        <f>'Project Summary'!$C$42*(1+'Project Summary'!$C$81)^((ROUNDUP('Cash Flow'!IC3/12,0))-1)</f>
        <v>6503.5503559730178</v>
      </c>
      <c r="ID15" s="234">
        <f>'Project Summary'!$C$42*(1+'Project Summary'!$C$81)^((ROUNDUP('Cash Flow'!ID3/12,0))-1)</f>
        <v>6503.5503559730178</v>
      </c>
      <c r="IE15" s="234">
        <f>'Project Summary'!$C$42*(1+'Project Summary'!$C$81)^((ROUNDUP('Cash Flow'!IE3/12,0))-1)</f>
        <v>6503.5503559730178</v>
      </c>
      <c r="IF15" s="234">
        <f>'Project Summary'!$C$42*(1+'Project Summary'!$C$81)^((ROUNDUP('Cash Flow'!IF3/12,0))-1)</f>
        <v>6503.5503559730178</v>
      </c>
      <c r="IG15" s="234">
        <f>'Project Summary'!$C$42*(1+'Project Summary'!$C$81)^((ROUNDUP('Cash Flow'!IG3/12,0))-1)</f>
        <v>6503.5503559730178</v>
      </c>
      <c r="IH15" s="234">
        <f>'Project Summary'!$C$42*(1+'Project Summary'!$C$81)^((ROUNDUP('Cash Flow'!IH3/12,0))-1)</f>
        <v>6503.5503559730178</v>
      </c>
      <c r="II15" s="234">
        <f>'Project Summary'!$C$42*(1+'Project Summary'!$C$81)^((ROUNDUP('Cash Flow'!II3/12,0))-1)</f>
        <v>6796.2101219918022</v>
      </c>
      <c r="IJ15" s="234">
        <f>'Project Summary'!$C$42*(1+'Project Summary'!$C$81)^((ROUNDUP('Cash Flow'!IJ3/12,0))-1)</f>
        <v>6796.2101219918022</v>
      </c>
      <c r="IK15" s="234">
        <f>'Project Summary'!$C$42*(1+'Project Summary'!$C$81)^((ROUNDUP('Cash Flow'!IK3/12,0))-1)</f>
        <v>6796.2101219918022</v>
      </c>
      <c r="IL15" s="234">
        <f>'Project Summary'!$C$42*(1+'Project Summary'!$C$81)^((ROUNDUP('Cash Flow'!IL3/12,0))-1)</f>
        <v>6796.2101219918022</v>
      </c>
      <c r="IM15" s="234">
        <f>'Project Summary'!$C$42*(1+'Project Summary'!$C$81)^((ROUNDUP('Cash Flow'!IM3/12,0))-1)</f>
        <v>6796.2101219918022</v>
      </c>
      <c r="IN15" s="234">
        <f>'Project Summary'!$C$42*(1+'Project Summary'!$C$81)^((ROUNDUP('Cash Flow'!IN3/12,0))-1)</f>
        <v>6796.2101219918022</v>
      </c>
      <c r="IO15" s="234">
        <f>'Project Summary'!$C$42*(1+'Project Summary'!$C$81)^((ROUNDUP('Cash Flow'!IO3/12,0))-1)</f>
        <v>6796.2101219918022</v>
      </c>
      <c r="IP15" s="234">
        <f>'Project Summary'!$C$42*(1+'Project Summary'!$C$81)^((ROUNDUP('Cash Flow'!IP3/12,0))-1)</f>
        <v>6796.2101219918022</v>
      </c>
      <c r="IQ15" s="234">
        <f>'Project Summary'!$C$42*(1+'Project Summary'!$C$81)^((ROUNDUP('Cash Flow'!IQ3/12,0))-1)</f>
        <v>6796.2101219918022</v>
      </c>
      <c r="IR15" s="234">
        <f>'Project Summary'!$C$42*(1+'Project Summary'!$C$81)^((ROUNDUP('Cash Flow'!IR3/12,0))-1)</f>
        <v>6796.2101219918022</v>
      </c>
      <c r="IS15" s="234">
        <f>'Project Summary'!$C$42*(1+'Project Summary'!$C$81)^((ROUNDUP('Cash Flow'!IS3/12,0))-1)</f>
        <v>6796.2101219918022</v>
      </c>
      <c r="IT15" s="234">
        <f>'Project Summary'!$C$42*(1+'Project Summary'!$C$81)^((ROUNDUP('Cash Flow'!IT3/12,0))-1)</f>
        <v>6796.2101219918022</v>
      </c>
      <c r="IU15" s="234">
        <f>'Project Summary'!$C$42*(1+'Project Summary'!$C$81)^((ROUNDUP('Cash Flow'!IU3/12,0))-1)</f>
        <v>7102.0395774814342</v>
      </c>
      <c r="IV15" s="234">
        <f>'Project Summary'!$C$42*(1+'Project Summary'!$C$81)^((ROUNDUP('Cash Flow'!IV3/12,0))-1)</f>
        <v>7102.0395774814342</v>
      </c>
      <c r="IW15" s="234">
        <f>'Project Summary'!$C$42*(1+'Project Summary'!$C$81)^((ROUNDUP('Cash Flow'!IW3/12,0))-1)</f>
        <v>7102.0395774814342</v>
      </c>
      <c r="IX15" s="234">
        <f>'Project Summary'!$C$42*(1+'Project Summary'!$C$81)^((ROUNDUP('Cash Flow'!IX3/12,0))-1)</f>
        <v>7102.0395774814342</v>
      </c>
      <c r="IY15" s="234">
        <f>'Project Summary'!$C$42*(1+'Project Summary'!$C$81)^((ROUNDUP('Cash Flow'!IY3/12,0))-1)</f>
        <v>7102.0395774814342</v>
      </c>
      <c r="IZ15" s="234">
        <f>'Project Summary'!$C$42*(1+'Project Summary'!$C$81)^((ROUNDUP('Cash Flow'!IZ3/12,0))-1)</f>
        <v>7102.0395774814342</v>
      </c>
      <c r="JA15" s="234">
        <f>'Project Summary'!$C$42*(1+'Project Summary'!$C$81)^((ROUNDUP('Cash Flow'!JA3/12,0))-1)</f>
        <v>7102.0395774814342</v>
      </c>
      <c r="JB15" s="234">
        <f>'Project Summary'!$C$42*(1+'Project Summary'!$C$81)^((ROUNDUP('Cash Flow'!JB3/12,0))-1)</f>
        <v>7102.0395774814342</v>
      </c>
      <c r="JC15" s="234">
        <f>'Project Summary'!$C$42*(1+'Project Summary'!$C$81)^((ROUNDUP('Cash Flow'!JC3/12,0))-1)</f>
        <v>7102.0395774814342</v>
      </c>
      <c r="JD15" s="234">
        <f>'Project Summary'!$C$42*(1+'Project Summary'!$C$81)^((ROUNDUP('Cash Flow'!JD3/12,0))-1)</f>
        <v>7102.0395774814342</v>
      </c>
      <c r="JE15" s="234">
        <f>'Project Summary'!$C$42*(1+'Project Summary'!$C$81)^((ROUNDUP('Cash Flow'!JE3/12,0))-1)</f>
        <v>7102.0395774814342</v>
      </c>
      <c r="JF15" s="234">
        <f>'Project Summary'!$C$42*(1+'Project Summary'!$C$81)^((ROUNDUP('Cash Flow'!JF3/12,0))-1)</f>
        <v>7102.0395774814342</v>
      </c>
      <c r="JG15" s="234">
        <f>'Project Summary'!$C$42*(1+'Project Summary'!$C$81)^((ROUNDUP('Cash Flow'!JG3/12,0))-1)</f>
        <v>7421.6313584680956</v>
      </c>
      <c r="JH15" s="234">
        <f>'Project Summary'!$C$42*(1+'Project Summary'!$C$81)^((ROUNDUP('Cash Flow'!JH3/12,0))-1)</f>
        <v>7421.6313584680956</v>
      </c>
      <c r="JI15" s="234">
        <f>'Project Summary'!$C$42*(1+'Project Summary'!$C$81)^((ROUNDUP('Cash Flow'!JI3/12,0))-1)</f>
        <v>7421.6313584680956</v>
      </c>
      <c r="JJ15" s="234">
        <f>'Project Summary'!$C$42*(1+'Project Summary'!$C$81)^((ROUNDUP('Cash Flow'!JJ3/12,0))-1)</f>
        <v>7421.6313584680956</v>
      </c>
      <c r="JK15" s="234">
        <f>'Project Summary'!$C$42*(1+'Project Summary'!$C$81)^((ROUNDUP('Cash Flow'!JK3/12,0))-1)</f>
        <v>7421.6313584680956</v>
      </c>
      <c r="JL15" s="234">
        <f>'Project Summary'!$C$42*(1+'Project Summary'!$C$81)^((ROUNDUP('Cash Flow'!JL3/12,0))-1)</f>
        <v>7421.6313584680956</v>
      </c>
      <c r="JM15" s="234">
        <f>'Project Summary'!$C$42*(1+'Project Summary'!$C$81)^((ROUNDUP('Cash Flow'!JM3/12,0))-1)</f>
        <v>7421.6313584680956</v>
      </c>
      <c r="JN15" s="234">
        <f>'Project Summary'!$C$42*(1+'Project Summary'!$C$81)^((ROUNDUP('Cash Flow'!JN3/12,0))-1)</f>
        <v>7421.6313584680956</v>
      </c>
      <c r="JO15" s="234">
        <f>'Project Summary'!$C$42*(1+'Project Summary'!$C$81)^((ROUNDUP('Cash Flow'!JO3/12,0))-1)</f>
        <v>7421.6313584680956</v>
      </c>
      <c r="JP15" s="234">
        <f>'Project Summary'!$C$42*(1+'Project Summary'!$C$81)^((ROUNDUP('Cash Flow'!JP3/12,0))-1)</f>
        <v>7421.6313584680956</v>
      </c>
      <c r="JQ15" s="234">
        <f>'Project Summary'!$C$42*(1+'Project Summary'!$C$81)^((ROUNDUP('Cash Flow'!JQ3/12,0))-1)</f>
        <v>7421.6313584680956</v>
      </c>
      <c r="JR15" s="234">
        <f>'Project Summary'!$C$42*(1+'Project Summary'!$C$81)^((ROUNDUP('Cash Flow'!JR3/12,0))-1)</f>
        <v>7421.6313584680956</v>
      </c>
      <c r="JS15" s="234">
        <f>'Project Summary'!$C$42*(1+'Project Summary'!$C$81)^((ROUNDUP('Cash Flow'!JS3/12,0))-1)</f>
        <v>7755.6047695991601</v>
      </c>
      <c r="JT15" s="234">
        <f>'Project Summary'!$C$42*(1+'Project Summary'!$C$81)^((ROUNDUP('Cash Flow'!JT3/12,0))-1)</f>
        <v>7755.6047695991601</v>
      </c>
      <c r="JU15" s="234">
        <f>'Project Summary'!$C$42*(1+'Project Summary'!$C$81)^((ROUNDUP('Cash Flow'!JU3/12,0))-1)</f>
        <v>7755.6047695991601</v>
      </c>
      <c r="JV15" s="234">
        <f>'Project Summary'!$C$42*(1+'Project Summary'!$C$81)^((ROUNDUP('Cash Flow'!JV3/12,0))-1)</f>
        <v>7755.6047695991601</v>
      </c>
      <c r="JW15" s="234">
        <f>'Project Summary'!$C$42*(1+'Project Summary'!$C$81)^((ROUNDUP('Cash Flow'!JW3/12,0))-1)</f>
        <v>7755.6047695991601</v>
      </c>
      <c r="JX15" s="234">
        <f>'Project Summary'!$C$42*(1+'Project Summary'!$C$81)^((ROUNDUP('Cash Flow'!JX3/12,0))-1)</f>
        <v>7755.6047695991601</v>
      </c>
      <c r="JY15" s="234">
        <f>'Project Summary'!$C$42*(1+'Project Summary'!$C$81)^((ROUNDUP('Cash Flow'!JY3/12,0))-1)</f>
        <v>7755.6047695991601</v>
      </c>
      <c r="JZ15" s="234">
        <f>'Project Summary'!$C$42*(1+'Project Summary'!$C$81)^((ROUNDUP('Cash Flow'!JZ3/12,0))-1)</f>
        <v>7755.6047695991601</v>
      </c>
      <c r="KA15" s="234">
        <f>'Project Summary'!$C$42*(1+'Project Summary'!$C$81)^((ROUNDUP('Cash Flow'!KA3/12,0))-1)</f>
        <v>7755.6047695991601</v>
      </c>
      <c r="KB15" s="234">
        <f>'Project Summary'!$C$42*(1+'Project Summary'!$C$81)^((ROUNDUP('Cash Flow'!KB3/12,0))-1)</f>
        <v>7755.6047695991601</v>
      </c>
      <c r="KC15" s="234">
        <f>'Project Summary'!$C$42*(1+'Project Summary'!$C$81)^((ROUNDUP('Cash Flow'!KC3/12,0))-1)</f>
        <v>7755.6047695991601</v>
      </c>
      <c r="KD15" s="234">
        <f>'Project Summary'!$C$42*(1+'Project Summary'!$C$81)^((ROUNDUP('Cash Flow'!KD3/12,0))-1)</f>
        <v>7755.6047695991601</v>
      </c>
      <c r="KE15" s="234">
        <f>'Project Summary'!$C$42*(1+'Project Summary'!$C$81)^((ROUNDUP('Cash Flow'!KE3/12,0))-1)</f>
        <v>8104.6069842311208</v>
      </c>
      <c r="KF15" s="234">
        <f>'Project Summary'!$C$42*(1+'Project Summary'!$C$81)^((ROUNDUP('Cash Flow'!KF3/12,0))-1)</f>
        <v>8104.6069842311208</v>
      </c>
      <c r="KG15" s="234">
        <f>'Project Summary'!$C$42*(1+'Project Summary'!$C$81)^((ROUNDUP('Cash Flow'!KG3/12,0))-1)</f>
        <v>8104.6069842311208</v>
      </c>
      <c r="KH15" s="234">
        <f>'Project Summary'!$C$42*(1+'Project Summary'!$C$81)^((ROUNDUP('Cash Flow'!KH3/12,0))-1)</f>
        <v>8104.6069842311208</v>
      </c>
      <c r="KI15" s="234">
        <f>'Project Summary'!$C$42*(1+'Project Summary'!$C$81)^((ROUNDUP('Cash Flow'!KI3/12,0))-1)</f>
        <v>8104.6069842311208</v>
      </c>
      <c r="KJ15" s="234">
        <f>'Project Summary'!$C$42*(1+'Project Summary'!$C$81)^((ROUNDUP('Cash Flow'!KJ3/12,0))-1)</f>
        <v>8104.6069842311208</v>
      </c>
      <c r="KK15" s="234">
        <f>'Project Summary'!$C$42*(1+'Project Summary'!$C$81)^((ROUNDUP('Cash Flow'!KK3/12,0))-1)</f>
        <v>8104.6069842311208</v>
      </c>
      <c r="KL15" s="234">
        <f>'Project Summary'!$C$42*(1+'Project Summary'!$C$81)^((ROUNDUP('Cash Flow'!KL3/12,0))-1)</f>
        <v>8104.6069842311208</v>
      </c>
      <c r="KM15" s="234">
        <f>'Project Summary'!$C$42*(1+'Project Summary'!$C$81)^((ROUNDUP('Cash Flow'!KM3/12,0))-1)</f>
        <v>8104.6069842311208</v>
      </c>
      <c r="KN15" s="234">
        <f>'Project Summary'!$C$42*(1+'Project Summary'!$C$81)^((ROUNDUP('Cash Flow'!KN3/12,0))-1)</f>
        <v>8104.6069842311208</v>
      </c>
      <c r="KO15" s="234">
        <f>'Project Summary'!$C$42*(1+'Project Summary'!$C$81)^((ROUNDUP('Cash Flow'!KO3/12,0))-1)</f>
        <v>8104.6069842311208</v>
      </c>
      <c r="KP15" s="234">
        <f>'Project Summary'!$C$42*(1+'Project Summary'!$C$81)^((ROUNDUP('Cash Flow'!KP3/12,0))-1)</f>
        <v>8104.6069842311208</v>
      </c>
      <c r="KQ15" s="234">
        <f>'Project Summary'!$C$42*(1+'Project Summary'!$C$81)^((ROUNDUP('Cash Flow'!KQ3/12,0))-1)</f>
        <v>8469.3142985215218</v>
      </c>
      <c r="KR15" s="234">
        <f>'Project Summary'!$C$42*(1+'Project Summary'!$C$81)^((ROUNDUP('Cash Flow'!KR3/12,0))-1)</f>
        <v>8469.3142985215218</v>
      </c>
      <c r="KS15" s="234">
        <f>'Project Summary'!$C$42*(1+'Project Summary'!$C$81)^((ROUNDUP('Cash Flow'!KS3/12,0))-1)</f>
        <v>8469.3142985215218</v>
      </c>
      <c r="KT15" s="234">
        <f>'Project Summary'!$C$42*(1+'Project Summary'!$C$81)^((ROUNDUP('Cash Flow'!KT3/12,0))-1)</f>
        <v>8469.3142985215218</v>
      </c>
      <c r="KU15" s="234">
        <f>'Project Summary'!$C$42*(1+'Project Summary'!$C$81)^((ROUNDUP('Cash Flow'!KU3/12,0))-1)</f>
        <v>8469.3142985215218</v>
      </c>
      <c r="KV15" s="234">
        <f>'Project Summary'!$C$42*(1+'Project Summary'!$C$81)^((ROUNDUP('Cash Flow'!KV3/12,0))-1)</f>
        <v>8469.3142985215218</v>
      </c>
      <c r="KW15" s="234">
        <f>'Project Summary'!$C$42*(1+'Project Summary'!$C$81)^((ROUNDUP('Cash Flow'!KW3/12,0))-1)</f>
        <v>8469.3142985215218</v>
      </c>
      <c r="KX15" s="234">
        <f>'Project Summary'!$C$42*(1+'Project Summary'!$C$81)^((ROUNDUP('Cash Flow'!KX3/12,0))-1)</f>
        <v>8469.3142985215218</v>
      </c>
      <c r="KY15" s="234">
        <f>'Project Summary'!$C$42*(1+'Project Summary'!$C$81)^((ROUNDUP('Cash Flow'!KY3/12,0))-1)</f>
        <v>8469.3142985215218</v>
      </c>
      <c r="KZ15" s="234">
        <f>'Project Summary'!$C$42*(1+'Project Summary'!$C$81)^((ROUNDUP('Cash Flow'!KZ3/12,0))-1)</f>
        <v>8469.3142985215218</v>
      </c>
      <c r="LA15" s="234">
        <f>'Project Summary'!$C$42*(1+'Project Summary'!$C$81)^((ROUNDUP('Cash Flow'!LA3/12,0))-1)</f>
        <v>8469.3142985215218</v>
      </c>
      <c r="LB15" s="234">
        <f>'Project Summary'!$C$42*(1+'Project Summary'!$C$81)^((ROUNDUP('Cash Flow'!LB3/12,0))-1)</f>
        <v>8469.3142985215218</v>
      </c>
      <c r="LC15" s="234">
        <f>'Project Summary'!$C$42*(1+'Project Summary'!$C$81)^((ROUNDUP('Cash Flow'!LC3/12,0))-1)</f>
        <v>8850.4334419549868</v>
      </c>
      <c r="LD15" s="234">
        <f>'Project Summary'!$C$42*(1+'Project Summary'!$C$81)^((ROUNDUP('Cash Flow'!LD3/12,0))-1)</f>
        <v>8850.4334419549868</v>
      </c>
      <c r="LE15" s="234">
        <f>'Project Summary'!$C$42*(1+'Project Summary'!$C$81)^((ROUNDUP('Cash Flow'!LE3/12,0))-1)</f>
        <v>8850.4334419549868</v>
      </c>
      <c r="LF15" s="234">
        <f>'Project Summary'!$C$42*(1+'Project Summary'!$C$81)^((ROUNDUP('Cash Flow'!LF3/12,0))-1)</f>
        <v>8850.4334419549868</v>
      </c>
      <c r="LG15" s="234">
        <f>'Project Summary'!$C$42*(1+'Project Summary'!$C$81)^((ROUNDUP('Cash Flow'!LG3/12,0))-1)</f>
        <v>8850.4334419549868</v>
      </c>
      <c r="LH15" s="234">
        <f>'Project Summary'!$C$42*(1+'Project Summary'!$C$81)^((ROUNDUP('Cash Flow'!LH3/12,0))-1)</f>
        <v>8850.4334419549868</v>
      </c>
      <c r="LI15" s="234">
        <f>'Project Summary'!$C$42*(1+'Project Summary'!$C$81)^((ROUNDUP('Cash Flow'!LI3/12,0))-1)</f>
        <v>8850.4334419549868</v>
      </c>
      <c r="LJ15" s="234">
        <f>'Project Summary'!$C$42*(1+'Project Summary'!$C$81)^((ROUNDUP('Cash Flow'!LJ3/12,0))-1)</f>
        <v>8850.4334419549868</v>
      </c>
      <c r="LK15" s="234">
        <f>'Project Summary'!$C$42*(1+'Project Summary'!$C$81)^((ROUNDUP('Cash Flow'!LK3/12,0))-1)</f>
        <v>8850.4334419549868</v>
      </c>
      <c r="LL15" s="234">
        <f>'Project Summary'!$C$42*(1+'Project Summary'!$C$81)^((ROUNDUP('Cash Flow'!LL3/12,0))-1)</f>
        <v>8850.4334419549868</v>
      </c>
      <c r="LM15" s="234">
        <f>'Project Summary'!$C$42*(1+'Project Summary'!$C$81)^((ROUNDUP('Cash Flow'!LM3/12,0))-1)</f>
        <v>8850.4334419549868</v>
      </c>
      <c r="LN15" s="234">
        <f>'Project Summary'!$C$42*(1+'Project Summary'!$C$81)^((ROUNDUP('Cash Flow'!LN3/12,0))-1)</f>
        <v>8850.4334419549868</v>
      </c>
      <c r="LO15" s="234">
        <f>'Project Summary'!$C$42*(1+'Project Summary'!$C$81)^((ROUNDUP('Cash Flow'!LO3/12,0))-1)</f>
        <v>9248.702946842961</v>
      </c>
      <c r="LP15" s="234">
        <f>'Project Summary'!$C$42*(1+'Project Summary'!$C$81)^((ROUNDUP('Cash Flow'!LP3/12,0))-1)</f>
        <v>9248.702946842961</v>
      </c>
      <c r="LQ15" s="234">
        <f>'Project Summary'!$C$42*(1+'Project Summary'!$C$81)^((ROUNDUP('Cash Flow'!LQ3/12,0))-1)</f>
        <v>9248.702946842961</v>
      </c>
      <c r="LR15" s="234">
        <f>'Project Summary'!$C$42*(1+'Project Summary'!$C$81)^((ROUNDUP('Cash Flow'!LR3/12,0))-1)</f>
        <v>9248.702946842961</v>
      </c>
      <c r="LS15" s="234">
        <f>'Project Summary'!$C$42*(1+'Project Summary'!$C$81)^((ROUNDUP('Cash Flow'!LS3/12,0))-1)</f>
        <v>9248.702946842961</v>
      </c>
      <c r="LT15" s="234">
        <f>'Project Summary'!$C$42*(1+'Project Summary'!$C$81)^((ROUNDUP('Cash Flow'!LT3/12,0))-1)</f>
        <v>9248.702946842961</v>
      </c>
      <c r="LU15" s="234">
        <f>'Project Summary'!$C$42*(1+'Project Summary'!$C$81)^((ROUNDUP('Cash Flow'!LU3/12,0))-1)</f>
        <v>9248.702946842961</v>
      </c>
      <c r="LV15" s="234">
        <f>'Project Summary'!$C$42*(1+'Project Summary'!$C$81)^((ROUNDUP('Cash Flow'!LV3/12,0))-1)</f>
        <v>9248.702946842961</v>
      </c>
      <c r="LW15" s="234">
        <f>'Project Summary'!$C$42*(1+'Project Summary'!$C$81)^((ROUNDUP('Cash Flow'!LW3/12,0))-1)</f>
        <v>9248.702946842961</v>
      </c>
      <c r="LX15" s="234">
        <f>'Project Summary'!$C$42*(1+'Project Summary'!$C$81)^((ROUNDUP('Cash Flow'!LX3/12,0))-1)</f>
        <v>9248.702946842961</v>
      </c>
      <c r="LY15" s="234">
        <f>'Project Summary'!$C$42*(1+'Project Summary'!$C$81)^((ROUNDUP('Cash Flow'!LY3/12,0))-1)</f>
        <v>9248.702946842961</v>
      </c>
      <c r="LZ15" s="234">
        <f>'Project Summary'!$C$42*(1+'Project Summary'!$C$81)^((ROUNDUP('Cash Flow'!LZ3/12,0))-1)</f>
        <v>9248.702946842961</v>
      </c>
      <c r="MA15" s="234">
        <f>'Project Summary'!$C$42*(1+'Project Summary'!$C$81)^((ROUNDUP('Cash Flow'!MA3/12,0))-1)</f>
        <v>9664.8945794508927</v>
      </c>
      <c r="MB15" s="234">
        <f>'Project Summary'!$C$42*(1+'Project Summary'!$C$81)^((ROUNDUP('Cash Flow'!MB3/12,0))-1)</f>
        <v>9664.8945794508927</v>
      </c>
      <c r="MC15" s="234">
        <f>'Project Summary'!$C$42*(1+'Project Summary'!$C$81)^((ROUNDUP('Cash Flow'!MC3/12,0))-1)</f>
        <v>9664.8945794508927</v>
      </c>
      <c r="MD15" s="234">
        <f>'Project Summary'!$C$42*(1+'Project Summary'!$C$81)^((ROUNDUP('Cash Flow'!MD3/12,0))-1)</f>
        <v>9664.8945794508927</v>
      </c>
      <c r="ME15" s="234">
        <f>'Project Summary'!$C$42*(1+'Project Summary'!$C$81)^((ROUNDUP('Cash Flow'!ME3/12,0))-1)</f>
        <v>9664.8945794508927</v>
      </c>
      <c r="MF15" s="234">
        <f>'Project Summary'!$C$42*(1+'Project Summary'!$C$81)^((ROUNDUP('Cash Flow'!MF3/12,0))-1)</f>
        <v>9664.8945794508927</v>
      </c>
      <c r="MG15" s="234">
        <f>'Project Summary'!$C$42*(1+'Project Summary'!$C$81)^((ROUNDUP('Cash Flow'!MG3/12,0))-1)</f>
        <v>9664.8945794508927</v>
      </c>
      <c r="MH15" s="234">
        <f>'Project Summary'!$C$42*(1+'Project Summary'!$C$81)^((ROUNDUP('Cash Flow'!MH3/12,0))-1)</f>
        <v>9664.8945794508927</v>
      </c>
      <c r="MI15" s="234">
        <f>'Project Summary'!$C$42*(1+'Project Summary'!$C$81)^((ROUNDUP('Cash Flow'!MI3/12,0))-1)</f>
        <v>9664.8945794508927</v>
      </c>
      <c r="MJ15" s="234">
        <f>'Project Summary'!$C$42*(1+'Project Summary'!$C$81)^((ROUNDUP('Cash Flow'!MJ3/12,0))-1)</f>
        <v>9664.8945794508927</v>
      </c>
      <c r="MK15" s="234">
        <f>'Project Summary'!$C$42*(1+'Project Summary'!$C$81)^((ROUNDUP('Cash Flow'!MK3/12,0))-1)</f>
        <v>9664.8945794508927</v>
      </c>
      <c r="ML15" s="234">
        <f>'Project Summary'!$C$42*(1+'Project Summary'!$C$81)^((ROUNDUP('Cash Flow'!ML3/12,0))-1)</f>
        <v>9664.8945794508927</v>
      </c>
      <c r="MM15" s="234">
        <f>'Project Summary'!$C$42*(1+'Project Summary'!$C$81)^((ROUNDUP('Cash Flow'!MM3/12,0))-1)</f>
        <v>10099.814835526184</v>
      </c>
      <c r="MN15" s="234">
        <f>'Project Summary'!$C$42*(1+'Project Summary'!$C$81)^((ROUNDUP('Cash Flow'!MN3/12,0))-1)</f>
        <v>10099.814835526184</v>
      </c>
      <c r="MO15" s="234">
        <f>'Project Summary'!$C$42*(1+'Project Summary'!$C$81)^((ROUNDUP('Cash Flow'!MO3/12,0))-1)</f>
        <v>10099.814835526184</v>
      </c>
      <c r="MP15" s="234">
        <f>'Project Summary'!$C$42*(1+'Project Summary'!$C$81)^((ROUNDUP('Cash Flow'!MP3/12,0))-1)</f>
        <v>10099.814835526184</v>
      </c>
      <c r="MQ15" s="234">
        <f>'Project Summary'!$C$42*(1+'Project Summary'!$C$81)^((ROUNDUP('Cash Flow'!MQ3/12,0))-1)</f>
        <v>10099.814835526184</v>
      </c>
      <c r="MR15" s="234">
        <f>'Project Summary'!$C$42*(1+'Project Summary'!$C$81)^((ROUNDUP('Cash Flow'!MR3/12,0))-1)</f>
        <v>10099.814835526184</v>
      </c>
      <c r="MS15" s="234">
        <f>'Project Summary'!$C$42*(1+'Project Summary'!$C$81)^((ROUNDUP('Cash Flow'!MS3/12,0))-1)</f>
        <v>10099.814835526184</v>
      </c>
      <c r="MT15" s="234">
        <f>'Project Summary'!$C$42*(1+'Project Summary'!$C$81)^((ROUNDUP('Cash Flow'!MT3/12,0))-1)</f>
        <v>10099.814835526184</v>
      </c>
      <c r="MU15" s="234">
        <f>'Project Summary'!$C$42*(1+'Project Summary'!$C$81)^((ROUNDUP('Cash Flow'!MU3/12,0))-1)</f>
        <v>10099.814835526184</v>
      </c>
      <c r="MV15" s="234">
        <f>'Project Summary'!$C$42*(1+'Project Summary'!$C$81)^((ROUNDUP('Cash Flow'!MV3/12,0))-1)</f>
        <v>10099.814835526184</v>
      </c>
      <c r="MW15" s="234">
        <f>'Project Summary'!$C$42*(1+'Project Summary'!$C$81)^((ROUNDUP('Cash Flow'!MW3/12,0))-1)</f>
        <v>10099.814835526184</v>
      </c>
      <c r="MX15" s="234">
        <f>'Project Summary'!$C$42*(1+'Project Summary'!$C$81)^((ROUNDUP('Cash Flow'!MX3/12,0))-1)</f>
        <v>10099.814835526184</v>
      </c>
    </row>
    <row r="16" spans="1:362" x14ac:dyDescent="0.25">
      <c r="A16" s="111" t="s">
        <v>185</v>
      </c>
      <c r="B16" s="33"/>
      <c r="C16" s="234">
        <f>'Project Summary'!$C$43*(1+'Project Summary'!$C$81)^((ROUNDUP('Cash Flow'!C3/12,0))-1)</f>
        <v>418.19783725018198</v>
      </c>
      <c r="D16" s="234">
        <f>'Project Summary'!$C$43*(1+'Project Summary'!$C$81)^((ROUNDUP('Cash Flow'!D3/12,0))-1)</f>
        <v>418.19783725018198</v>
      </c>
      <c r="E16" s="234">
        <f>'Project Summary'!$C$43*(1+'Project Summary'!$C$81)^((ROUNDUP('Cash Flow'!E3/12,0))-1)</f>
        <v>418.19783725018198</v>
      </c>
      <c r="F16" s="234">
        <f>'Project Summary'!$C$43*(1+'Project Summary'!$C$81)^((ROUNDUP('Cash Flow'!F3/12,0))-1)</f>
        <v>418.19783725018198</v>
      </c>
      <c r="G16" s="234">
        <f>'Project Summary'!$C$43*(1+'Project Summary'!$C$81)^((ROUNDUP('Cash Flow'!G3/12,0))-1)</f>
        <v>418.19783725018198</v>
      </c>
      <c r="H16" s="234">
        <f>'Project Summary'!$C$43*(1+'Project Summary'!$C$81)^((ROUNDUP('Cash Flow'!H3/12,0))-1)</f>
        <v>418.19783725018198</v>
      </c>
      <c r="I16" s="234">
        <f>'Project Summary'!$C$43*(1+'Project Summary'!$C$81)^((ROUNDUP('Cash Flow'!I3/12,0))-1)</f>
        <v>418.19783725018198</v>
      </c>
      <c r="J16" s="234">
        <f>'Project Summary'!$C$43*(1+'Project Summary'!$C$81)^((ROUNDUP('Cash Flow'!J3/12,0))-1)</f>
        <v>418.19783725018198</v>
      </c>
      <c r="K16" s="234">
        <f>'Project Summary'!$C$43*(1+'Project Summary'!$C$81)^((ROUNDUP('Cash Flow'!K3/12,0))-1)</f>
        <v>418.19783725018198</v>
      </c>
      <c r="L16" s="234">
        <f>'Project Summary'!$C$43*(1+'Project Summary'!$C$81)^((ROUNDUP('Cash Flow'!L3/12,0))-1)</f>
        <v>418.19783725018198</v>
      </c>
      <c r="M16" s="234">
        <f>'Project Summary'!$C$43*(1+'Project Summary'!$C$81)^((ROUNDUP('Cash Flow'!M3/12,0))-1)</f>
        <v>418.19783725018198</v>
      </c>
      <c r="N16" s="234">
        <f>'Project Summary'!$C$43*(1+'Project Summary'!$C$81)^((ROUNDUP('Cash Flow'!N3/12,0))-1)</f>
        <v>418.19783725018198</v>
      </c>
      <c r="O16" s="234">
        <f>'Project Summary'!$C$43*(1+'Project Summary'!$C$81)^((ROUNDUP('Cash Flow'!O3/12,0))-1)</f>
        <v>437.01673992644015</v>
      </c>
      <c r="P16" s="234">
        <f>'Project Summary'!$C$43*(1+'Project Summary'!$C$81)^((ROUNDUP('Cash Flow'!P3/12,0))-1)</f>
        <v>437.01673992644015</v>
      </c>
      <c r="Q16" s="234">
        <f>'Project Summary'!$C$43*(1+'Project Summary'!$C$81)^((ROUNDUP('Cash Flow'!Q3/12,0))-1)</f>
        <v>437.01673992644015</v>
      </c>
      <c r="R16" s="234">
        <f>'Project Summary'!$C$43*(1+'Project Summary'!$C$81)^((ROUNDUP('Cash Flow'!R3/12,0))-1)</f>
        <v>437.01673992644015</v>
      </c>
      <c r="S16" s="234">
        <f>'Project Summary'!$C$43*(1+'Project Summary'!$C$81)^((ROUNDUP('Cash Flow'!S3/12,0))-1)</f>
        <v>437.01673992644015</v>
      </c>
      <c r="T16" s="234">
        <f>'Project Summary'!$C$43*(1+'Project Summary'!$C$81)^((ROUNDUP('Cash Flow'!T3/12,0))-1)</f>
        <v>437.01673992644015</v>
      </c>
      <c r="U16" s="234">
        <f>'Project Summary'!$C$43*(1+'Project Summary'!$C$81)^((ROUNDUP('Cash Flow'!U3/12,0))-1)</f>
        <v>437.01673992644015</v>
      </c>
      <c r="V16" s="234">
        <f>'Project Summary'!$C$43*(1+'Project Summary'!$C$81)^((ROUNDUP('Cash Flow'!V3/12,0))-1)</f>
        <v>437.01673992644015</v>
      </c>
      <c r="W16" s="234">
        <f>'Project Summary'!$C$43*(1+'Project Summary'!$C$81)^((ROUNDUP('Cash Flow'!W3/12,0))-1)</f>
        <v>437.01673992644015</v>
      </c>
      <c r="X16" s="234">
        <f>'Project Summary'!$C$43*(1+'Project Summary'!$C$81)^((ROUNDUP('Cash Flow'!X3/12,0))-1)</f>
        <v>437.01673992644015</v>
      </c>
      <c r="Y16" s="234">
        <f>'Project Summary'!$C$43*(1+'Project Summary'!$C$81)^((ROUNDUP('Cash Flow'!Y3/12,0))-1)</f>
        <v>437.01673992644015</v>
      </c>
      <c r="Z16" s="234">
        <f>'Project Summary'!$C$43*(1+'Project Summary'!$C$81)^((ROUNDUP('Cash Flow'!Z3/12,0))-1)</f>
        <v>437.01673992644015</v>
      </c>
      <c r="AA16" s="234">
        <f>'Project Summary'!$C$43*(1+'Project Summary'!$C$81)^((ROUNDUP('Cash Flow'!AA3/12,0))-1)</f>
        <v>456.68249322312988</v>
      </c>
      <c r="AB16" s="234">
        <f>'Project Summary'!$C$43*(1+'Project Summary'!$C$81)^((ROUNDUP('Cash Flow'!AB3/12,0))-1)</f>
        <v>456.68249322312988</v>
      </c>
      <c r="AC16" s="234">
        <f>'Project Summary'!$C$43*(1+'Project Summary'!$C$81)^((ROUNDUP('Cash Flow'!AC3/12,0))-1)</f>
        <v>456.68249322312988</v>
      </c>
      <c r="AD16" s="234">
        <f>'Project Summary'!$C$43*(1+'Project Summary'!$C$81)^((ROUNDUP('Cash Flow'!AD3/12,0))-1)</f>
        <v>456.68249322312988</v>
      </c>
      <c r="AE16" s="234">
        <f>'Project Summary'!$C$43*(1+'Project Summary'!$C$81)^((ROUNDUP('Cash Flow'!AE3/12,0))-1)</f>
        <v>456.68249322312988</v>
      </c>
      <c r="AF16" s="234">
        <f>'Project Summary'!$C$43*(1+'Project Summary'!$C$81)^((ROUNDUP('Cash Flow'!AF3/12,0))-1)</f>
        <v>456.68249322312988</v>
      </c>
      <c r="AG16" s="234">
        <f>'Project Summary'!$C$43*(1+'Project Summary'!$C$81)^((ROUNDUP('Cash Flow'!AG3/12,0))-1)</f>
        <v>456.68249322312988</v>
      </c>
      <c r="AH16" s="234">
        <f>'Project Summary'!$C$43*(1+'Project Summary'!$C$81)^((ROUNDUP('Cash Flow'!AH3/12,0))-1)</f>
        <v>456.68249322312988</v>
      </c>
      <c r="AI16" s="234">
        <f>'Project Summary'!$C$43*(1+'Project Summary'!$C$81)^((ROUNDUP('Cash Flow'!AI3/12,0))-1)</f>
        <v>456.68249322312988</v>
      </c>
      <c r="AJ16" s="234">
        <f>'Project Summary'!$C$43*(1+'Project Summary'!$C$81)^((ROUNDUP('Cash Flow'!AJ3/12,0))-1)</f>
        <v>456.68249322312988</v>
      </c>
      <c r="AK16" s="234">
        <f>'Project Summary'!$C$43*(1+'Project Summary'!$C$81)^((ROUNDUP('Cash Flow'!AK3/12,0))-1)</f>
        <v>456.68249322312988</v>
      </c>
      <c r="AL16" s="234">
        <f>'Project Summary'!$C$43*(1+'Project Summary'!$C$81)^((ROUNDUP('Cash Flow'!AL3/12,0))-1)</f>
        <v>456.68249322312988</v>
      </c>
      <c r="AM16" s="234">
        <f>'Project Summary'!$C$43*(1+'Project Summary'!$C$81)^((ROUNDUP('Cash Flow'!AM3/12,0))-1)</f>
        <v>477.23320541817077</v>
      </c>
      <c r="AN16" s="234">
        <f>'Project Summary'!$C$43*(1+'Project Summary'!$C$81)^((ROUNDUP('Cash Flow'!AN3/12,0))-1)</f>
        <v>477.23320541817077</v>
      </c>
      <c r="AO16" s="234">
        <f>'Project Summary'!$C$43*(1+'Project Summary'!$C$81)^((ROUNDUP('Cash Flow'!AO3/12,0))-1)</f>
        <v>477.23320541817077</v>
      </c>
      <c r="AP16" s="234">
        <f>'Project Summary'!$C$43*(1+'Project Summary'!$C$81)^((ROUNDUP('Cash Flow'!AP3/12,0))-1)</f>
        <v>477.23320541817077</v>
      </c>
      <c r="AQ16" s="234">
        <f>'Project Summary'!$C$43*(1+'Project Summary'!$C$81)^((ROUNDUP('Cash Flow'!AQ3/12,0))-1)</f>
        <v>477.23320541817077</v>
      </c>
      <c r="AR16" s="234">
        <f>'Project Summary'!$C$43*(1+'Project Summary'!$C$81)^((ROUNDUP('Cash Flow'!AR3/12,0))-1)</f>
        <v>477.23320541817077</v>
      </c>
      <c r="AS16" s="234">
        <f>'Project Summary'!$C$43*(1+'Project Summary'!$C$81)^((ROUNDUP('Cash Flow'!AS3/12,0))-1)</f>
        <v>477.23320541817077</v>
      </c>
      <c r="AT16" s="234">
        <f>'Project Summary'!$C$43*(1+'Project Summary'!$C$81)^((ROUNDUP('Cash Flow'!AT3/12,0))-1)</f>
        <v>477.23320541817077</v>
      </c>
      <c r="AU16" s="234">
        <f>'Project Summary'!$C$43*(1+'Project Summary'!$C$81)^((ROUNDUP('Cash Flow'!AU3/12,0))-1)</f>
        <v>477.23320541817077</v>
      </c>
      <c r="AV16" s="234">
        <f>'Project Summary'!$C$43*(1+'Project Summary'!$C$81)^((ROUNDUP('Cash Flow'!AV3/12,0))-1)</f>
        <v>477.23320541817077</v>
      </c>
      <c r="AW16" s="234">
        <f>'Project Summary'!$C$43*(1+'Project Summary'!$C$81)^((ROUNDUP('Cash Flow'!AW3/12,0))-1)</f>
        <v>477.23320541817077</v>
      </c>
      <c r="AX16" s="234">
        <f>'Project Summary'!$C$43*(1+'Project Summary'!$C$81)^((ROUNDUP('Cash Flow'!AX3/12,0))-1)</f>
        <v>477.23320541817077</v>
      </c>
      <c r="AY16" s="234">
        <f>'Project Summary'!$C$43*(1+'Project Summary'!$C$81)^((ROUNDUP('Cash Flow'!AY3/12,0))-1)</f>
        <v>498.70869966198831</v>
      </c>
      <c r="AZ16" s="234">
        <f>'Project Summary'!$C$43*(1+'Project Summary'!$C$81)^((ROUNDUP('Cash Flow'!AZ3/12,0))-1)</f>
        <v>498.70869966198831</v>
      </c>
      <c r="BA16" s="234">
        <f>'Project Summary'!$C$43*(1+'Project Summary'!$C$81)^((ROUNDUP('Cash Flow'!BA3/12,0))-1)</f>
        <v>498.70869966198831</v>
      </c>
      <c r="BB16" s="234">
        <f>'Project Summary'!$C$43*(1+'Project Summary'!$C$81)^((ROUNDUP('Cash Flow'!BB3/12,0))-1)</f>
        <v>498.70869966198831</v>
      </c>
      <c r="BC16" s="234">
        <f>'Project Summary'!$C$43*(1+'Project Summary'!$C$81)^((ROUNDUP('Cash Flow'!BC3/12,0))-1)</f>
        <v>498.70869966198831</v>
      </c>
      <c r="BD16" s="234">
        <f>'Project Summary'!$C$43*(1+'Project Summary'!$C$81)^((ROUNDUP('Cash Flow'!BD3/12,0))-1)</f>
        <v>498.70869966198831</v>
      </c>
      <c r="BE16" s="234">
        <f>'Project Summary'!$C$43*(1+'Project Summary'!$C$81)^((ROUNDUP('Cash Flow'!BE3/12,0))-1)</f>
        <v>498.70869966198831</v>
      </c>
      <c r="BF16" s="234">
        <f>'Project Summary'!$C$43*(1+'Project Summary'!$C$81)^((ROUNDUP('Cash Flow'!BF3/12,0))-1)</f>
        <v>498.70869966198831</v>
      </c>
      <c r="BG16" s="234">
        <f>'Project Summary'!$C$43*(1+'Project Summary'!$C$81)^((ROUNDUP('Cash Flow'!BG3/12,0))-1)</f>
        <v>498.70869966198831</v>
      </c>
      <c r="BH16" s="234">
        <f>'Project Summary'!$C$43*(1+'Project Summary'!$C$81)^((ROUNDUP('Cash Flow'!BH3/12,0))-1)</f>
        <v>498.70869966198831</v>
      </c>
      <c r="BI16" s="234">
        <f>'Project Summary'!$C$43*(1+'Project Summary'!$C$81)^((ROUNDUP('Cash Flow'!BI3/12,0))-1)</f>
        <v>498.70869966198831</v>
      </c>
      <c r="BJ16" s="234">
        <f>'Project Summary'!$C$43*(1+'Project Summary'!$C$81)^((ROUNDUP('Cash Flow'!BJ3/12,0))-1)</f>
        <v>498.70869966198831</v>
      </c>
      <c r="BK16" s="234">
        <f>'Project Summary'!$C$43*(1+'Project Summary'!$C$81)^((ROUNDUP('Cash Flow'!BK3/12,0))-1)</f>
        <v>521.15059114677774</v>
      </c>
      <c r="BL16" s="234">
        <f>'Project Summary'!$C$43*(1+'Project Summary'!$C$81)^((ROUNDUP('Cash Flow'!BL3/12,0))-1)</f>
        <v>521.15059114677774</v>
      </c>
      <c r="BM16" s="234">
        <f>'Project Summary'!$C$43*(1+'Project Summary'!$C$81)^((ROUNDUP('Cash Flow'!BM3/12,0))-1)</f>
        <v>521.15059114677774</v>
      </c>
      <c r="BN16" s="234">
        <f>'Project Summary'!$C$43*(1+'Project Summary'!$C$81)^((ROUNDUP('Cash Flow'!BN3/12,0))-1)</f>
        <v>521.15059114677774</v>
      </c>
      <c r="BO16" s="234">
        <f>'Project Summary'!$C$43*(1+'Project Summary'!$C$81)^((ROUNDUP('Cash Flow'!BO3/12,0))-1)</f>
        <v>521.15059114677774</v>
      </c>
      <c r="BP16" s="234">
        <f>'Project Summary'!$C$43*(1+'Project Summary'!$C$81)^((ROUNDUP('Cash Flow'!BP3/12,0))-1)</f>
        <v>521.15059114677774</v>
      </c>
      <c r="BQ16" s="234">
        <f>'Project Summary'!$C$43*(1+'Project Summary'!$C$81)^((ROUNDUP('Cash Flow'!BQ3/12,0))-1)</f>
        <v>521.15059114677774</v>
      </c>
      <c r="BR16" s="234">
        <f>'Project Summary'!$C$43*(1+'Project Summary'!$C$81)^((ROUNDUP('Cash Flow'!BR3/12,0))-1)</f>
        <v>521.15059114677774</v>
      </c>
      <c r="BS16" s="234">
        <f>'Project Summary'!$C$43*(1+'Project Summary'!$C$81)^((ROUNDUP('Cash Flow'!BS3/12,0))-1)</f>
        <v>521.15059114677774</v>
      </c>
      <c r="BT16" s="234">
        <f>'Project Summary'!$C$43*(1+'Project Summary'!$C$81)^((ROUNDUP('Cash Flow'!BT3/12,0))-1)</f>
        <v>521.15059114677774</v>
      </c>
      <c r="BU16" s="234">
        <f>'Project Summary'!$C$43*(1+'Project Summary'!$C$81)^((ROUNDUP('Cash Flow'!BU3/12,0))-1)</f>
        <v>521.15059114677774</v>
      </c>
      <c r="BV16" s="234">
        <f>'Project Summary'!$C$43*(1+'Project Summary'!$C$81)^((ROUNDUP('Cash Flow'!BV3/12,0))-1)</f>
        <v>521.15059114677774</v>
      </c>
      <c r="BW16" s="234">
        <f>'Project Summary'!$C$43*(1+'Project Summary'!$C$81)^((ROUNDUP('Cash Flow'!BW3/12,0))-1)</f>
        <v>544.60236774838268</v>
      </c>
      <c r="BX16" s="234">
        <f>'Project Summary'!$C$43*(1+'Project Summary'!$C$81)^((ROUNDUP('Cash Flow'!BX3/12,0))-1)</f>
        <v>544.60236774838268</v>
      </c>
      <c r="BY16" s="234">
        <f>'Project Summary'!$C$43*(1+'Project Summary'!$C$81)^((ROUNDUP('Cash Flow'!BY3/12,0))-1)</f>
        <v>544.60236774838268</v>
      </c>
      <c r="BZ16" s="234">
        <f>'Project Summary'!$C$43*(1+'Project Summary'!$C$81)^((ROUNDUP('Cash Flow'!BZ3/12,0))-1)</f>
        <v>544.60236774838268</v>
      </c>
      <c r="CA16" s="234">
        <f>'Project Summary'!$C$43*(1+'Project Summary'!$C$81)^((ROUNDUP('Cash Flow'!CA3/12,0))-1)</f>
        <v>544.60236774838268</v>
      </c>
      <c r="CB16" s="234">
        <f>'Project Summary'!$C$43*(1+'Project Summary'!$C$81)^((ROUNDUP('Cash Flow'!CB3/12,0))-1)</f>
        <v>544.60236774838268</v>
      </c>
      <c r="CC16" s="234">
        <f>'Project Summary'!$C$43*(1+'Project Summary'!$C$81)^((ROUNDUP('Cash Flow'!CC3/12,0))-1)</f>
        <v>544.60236774838268</v>
      </c>
      <c r="CD16" s="234">
        <f>'Project Summary'!$C$43*(1+'Project Summary'!$C$81)^((ROUNDUP('Cash Flow'!CD3/12,0))-1)</f>
        <v>544.60236774838268</v>
      </c>
      <c r="CE16" s="234">
        <f>'Project Summary'!$C$43*(1+'Project Summary'!$C$81)^((ROUNDUP('Cash Flow'!CE3/12,0))-1)</f>
        <v>544.60236774838268</v>
      </c>
      <c r="CF16" s="234">
        <f>'Project Summary'!$C$43*(1+'Project Summary'!$C$81)^((ROUNDUP('Cash Flow'!CF3/12,0))-1)</f>
        <v>544.60236774838268</v>
      </c>
      <c r="CG16" s="234">
        <f>'Project Summary'!$C$43*(1+'Project Summary'!$C$81)^((ROUNDUP('Cash Flow'!CG3/12,0))-1)</f>
        <v>544.60236774838268</v>
      </c>
      <c r="CH16" s="234">
        <f>'Project Summary'!$C$43*(1+'Project Summary'!$C$81)^((ROUNDUP('Cash Flow'!CH3/12,0))-1)</f>
        <v>544.60236774838268</v>
      </c>
      <c r="CI16" s="234">
        <f>'Project Summary'!$C$43*(1+'Project Summary'!$C$81)^((ROUNDUP('Cash Flow'!CI3/12,0))-1)</f>
        <v>569.10947429705993</v>
      </c>
      <c r="CJ16" s="234">
        <f>'Project Summary'!$C$43*(1+'Project Summary'!$C$81)^((ROUNDUP('Cash Flow'!CJ3/12,0))-1)</f>
        <v>569.10947429705993</v>
      </c>
      <c r="CK16" s="234">
        <f>'Project Summary'!$C$43*(1+'Project Summary'!$C$81)^((ROUNDUP('Cash Flow'!CK3/12,0))-1)</f>
        <v>569.10947429705993</v>
      </c>
      <c r="CL16" s="234">
        <f>'Project Summary'!$C$43*(1+'Project Summary'!$C$81)^((ROUNDUP('Cash Flow'!CL3/12,0))-1)</f>
        <v>569.10947429705993</v>
      </c>
      <c r="CM16" s="234">
        <f>'Project Summary'!$C$43*(1+'Project Summary'!$C$81)^((ROUNDUP('Cash Flow'!CM3/12,0))-1)</f>
        <v>569.10947429705993</v>
      </c>
      <c r="CN16" s="234">
        <f>'Project Summary'!$C$43*(1+'Project Summary'!$C$81)^((ROUNDUP('Cash Flow'!CN3/12,0))-1)</f>
        <v>569.10947429705993</v>
      </c>
      <c r="CO16" s="234">
        <f>'Project Summary'!$C$43*(1+'Project Summary'!$C$81)^((ROUNDUP('Cash Flow'!CO3/12,0))-1)</f>
        <v>569.10947429705993</v>
      </c>
      <c r="CP16" s="234">
        <f>'Project Summary'!$C$43*(1+'Project Summary'!$C$81)^((ROUNDUP('Cash Flow'!CP3/12,0))-1)</f>
        <v>569.10947429705993</v>
      </c>
      <c r="CQ16" s="234">
        <f>'Project Summary'!$C$43*(1+'Project Summary'!$C$81)^((ROUNDUP('Cash Flow'!CQ3/12,0))-1)</f>
        <v>569.10947429705993</v>
      </c>
      <c r="CR16" s="234">
        <f>'Project Summary'!$C$43*(1+'Project Summary'!$C$81)^((ROUNDUP('Cash Flow'!CR3/12,0))-1)</f>
        <v>569.10947429705993</v>
      </c>
      <c r="CS16" s="234">
        <f>'Project Summary'!$C$43*(1+'Project Summary'!$C$81)^((ROUNDUP('Cash Flow'!CS3/12,0))-1)</f>
        <v>569.10947429705993</v>
      </c>
      <c r="CT16" s="234">
        <f>'Project Summary'!$C$43*(1+'Project Summary'!$C$81)^((ROUNDUP('Cash Flow'!CT3/12,0))-1)</f>
        <v>569.10947429705993</v>
      </c>
      <c r="CU16" s="234">
        <f>'Project Summary'!$C$43*(1+'Project Summary'!$C$81)^((ROUNDUP('Cash Flow'!CU3/12,0))-1)</f>
        <v>594.71940064042735</v>
      </c>
      <c r="CV16" s="234">
        <f>'Project Summary'!$C$43*(1+'Project Summary'!$C$81)^((ROUNDUP('Cash Flow'!CV3/12,0))-1)</f>
        <v>594.71940064042735</v>
      </c>
      <c r="CW16" s="234">
        <f>'Project Summary'!$C$43*(1+'Project Summary'!$C$81)^((ROUNDUP('Cash Flow'!CW3/12,0))-1)</f>
        <v>594.71940064042735</v>
      </c>
      <c r="CX16" s="234">
        <f>'Project Summary'!$C$43*(1+'Project Summary'!$C$81)^((ROUNDUP('Cash Flow'!CX3/12,0))-1)</f>
        <v>594.71940064042735</v>
      </c>
      <c r="CY16" s="234">
        <f>'Project Summary'!$C$43*(1+'Project Summary'!$C$81)^((ROUNDUP('Cash Flow'!CY3/12,0))-1)</f>
        <v>594.71940064042735</v>
      </c>
      <c r="CZ16" s="234">
        <f>'Project Summary'!$C$43*(1+'Project Summary'!$C$81)^((ROUNDUP('Cash Flow'!CZ3/12,0))-1)</f>
        <v>594.71940064042735</v>
      </c>
      <c r="DA16" s="234">
        <f>'Project Summary'!$C$43*(1+'Project Summary'!$C$81)^((ROUNDUP('Cash Flow'!DA3/12,0))-1)</f>
        <v>594.71940064042735</v>
      </c>
      <c r="DB16" s="234">
        <f>'Project Summary'!$C$43*(1+'Project Summary'!$C$81)^((ROUNDUP('Cash Flow'!DB3/12,0))-1)</f>
        <v>594.71940064042735</v>
      </c>
      <c r="DC16" s="234">
        <f>'Project Summary'!$C$43*(1+'Project Summary'!$C$81)^((ROUNDUP('Cash Flow'!DC3/12,0))-1)</f>
        <v>594.71940064042735</v>
      </c>
      <c r="DD16" s="234">
        <f>'Project Summary'!$C$43*(1+'Project Summary'!$C$81)^((ROUNDUP('Cash Flow'!DD3/12,0))-1)</f>
        <v>594.71940064042735</v>
      </c>
      <c r="DE16" s="234">
        <f>'Project Summary'!$C$43*(1+'Project Summary'!$C$81)^((ROUNDUP('Cash Flow'!DE3/12,0))-1)</f>
        <v>594.71940064042735</v>
      </c>
      <c r="DF16" s="234">
        <f>'Project Summary'!$C$43*(1+'Project Summary'!$C$81)^((ROUNDUP('Cash Flow'!DF3/12,0))-1)</f>
        <v>594.71940064042735</v>
      </c>
      <c r="DG16" s="234">
        <f>'Project Summary'!$C$43*(1+'Project Summary'!$C$81)^((ROUNDUP('Cash Flow'!DG3/12,0))-1)</f>
        <v>621.48177366924665</v>
      </c>
      <c r="DH16" s="234">
        <f>'Project Summary'!$C$43*(1+'Project Summary'!$C$81)^((ROUNDUP('Cash Flow'!DH3/12,0))-1)</f>
        <v>621.48177366924665</v>
      </c>
      <c r="DI16" s="234">
        <f>'Project Summary'!$C$43*(1+'Project Summary'!$C$81)^((ROUNDUP('Cash Flow'!DI3/12,0))-1)</f>
        <v>621.48177366924665</v>
      </c>
      <c r="DJ16" s="234">
        <f>'Project Summary'!$C$43*(1+'Project Summary'!$C$81)^((ROUNDUP('Cash Flow'!DJ3/12,0))-1)</f>
        <v>621.48177366924665</v>
      </c>
      <c r="DK16" s="234">
        <f>'Project Summary'!$C$43*(1+'Project Summary'!$C$81)^((ROUNDUP('Cash Flow'!DK3/12,0))-1)</f>
        <v>621.48177366924665</v>
      </c>
      <c r="DL16" s="234">
        <f>'Project Summary'!$C$43*(1+'Project Summary'!$C$81)^((ROUNDUP('Cash Flow'!DL3/12,0))-1)</f>
        <v>621.48177366924665</v>
      </c>
      <c r="DM16" s="234">
        <f>'Project Summary'!$C$43*(1+'Project Summary'!$C$81)^((ROUNDUP('Cash Flow'!DM3/12,0))-1)</f>
        <v>621.48177366924665</v>
      </c>
      <c r="DN16" s="234">
        <f>'Project Summary'!$C$43*(1+'Project Summary'!$C$81)^((ROUNDUP('Cash Flow'!DN3/12,0))-1)</f>
        <v>621.48177366924665</v>
      </c>
      <c r="DO16" s="234">
        <f>'Project Summary'!$C$43*(1+'Project Summary'!$C$81)^((ROUNDUP('Cash Flow'!DO3/12,0))-1)</f>
        <v>621.48177366924665</v>
      </c>
      <c r="DP16" s="234">
        <f>'Project Summary'!$C$43*(1+'Project Summary'!$C$81)^((ROUNDUP('Cash Flow'!DP3/12,0))-1)</f>
        <v>621.48177366924665</v>
      </c>
      <c r="DQ16" s="234">
        <f>'Project Summary'!$C$43*(1+'Project Summary'!$C$81)^((ROUNDUP('Cash Flow'!DQ3/12,0))-1)</f>
        <v>621.48177366924665</v>
      </c>
      <c r="DR16" s="234">
        <f>'Project Summary'!$C$43*(1+'Project Summary'!$C$81)^((ROUNDUP('Cash Flow'!DR3/12,0))-1)</f>
        <v>621.48177366924665</v>
      </c>
      <c r="DS16" s="234">
        <f>'Project Summary'!$C$43*(1+'Project Summary'!$C$81)^((ROUNDUP('Cash Flow'!DS3/12,0))-1)</f>
        <v>649.44845348436252</v>
      </c>
      <c r="DT16" s="234">
        <f>'Project Summary'!$C$43*(1+'Project Summary'!$C$81)^((ROUNDUP('Cash Flow'!DT3/12,0))-1)</f>
        <v>649.44845348436252</v>
      </c>
      <c r="DU16" s="234">
        <f>'Project Summary'!$C$43*(1+'Project Summary'!$C$81)^((ROUNDUP('Cash Flow'!DU3/12,0))-1)</f>
        <v>649.44845348436252</v>
      </c>
      <c r="DV16" s="234">
        <f>'Project Summary'!$C$43*(1+'Project Summary'!$C$81)^((ROUNDUP('Cash Flow'!DV3/12,0))-1)</f>
        <v>649.44845348436252</v>
      </c>
      <c r="DW16" s="234">
        <f>'Project Summary'!$C$43*(1+'Project Summary'!$C$81)^((ROUNDUP('Cash Flow'!DW3/12,0))-1)</f>
        <v>649.44845348436252</v>
      </c>
      <c r="DX16" s="234">
        <f>'Project Summary'!$C$43*(1+'Project Summary'!$C$81)^((ROUNDUP('Cash Flow'!DX3/12,0))-1)</f>
        <v>649.44845348436252</v>
      </c>
      <c r="DY16" s="234">
        <f>'Project Summary'!$C$43*(1+'Project Summary'!$C$81)^((ROUNDUP('Cash Flow'!DY3/12,0))-1)</f>
        <v>649.44845348436252</v>
      </c>
      <c r="DZ16" s="234">
        <f>'Project Summary'!$C$43*(1+'Project Summary'!$C$81)^((ROUNDUP('Cash Flow'!DZ3/12,0))-1)</f>
        <v>649.44845348436252</v>
      </c>
      <c r="EA16" s="234">
        <f>'Project Summary'!$C$43*(1+'Project Summary'!$C$81)^((ROUNDUP('Cash Flow'!EA3/12,0))-1)</f>
        <v>649.44845348436252</v>
      </c>
      <c r="EB16" s="234">
        <f>'Project Summary'!$C$43*(1+'Project Summary'!$C$81)^((ROUNDUP('Cash Flow'!EB3/12,0))-1)</f>
        <v>649.44845348436252</v>
      </c>
      <c r="EC16" s="234">
        <f>'Project Summary'!$C$43*(1+'Project Summary'!$C$81)^((ROUNDUP('Cash Flow'!EC3/12,0))-1)</f>
        <v>649.44845348436252</v>
      </c>
      <c r="ED16" s="234">
        <f>'Project Summary'!$C$43*(1+'Project Summary'!$C$81)^((ROUNDUP('Cash Flow'!ED3/12,0))-1)</f>
        <v>649.44845348436252</v>
      </c>
      <c r="EE16" s="234">
        <f>'Project Summary'!$C$43*(1+'Project Summary'!$C$81)^((ROUNDUP('Cash Flow'!EE3/12,0))-1)</f>
        <v>678.67363389115894</v>
      </c>
      <c r="EF16" s="234">
        <f>'Project Summary'!$C$43*(1+'Project Summary'!$C$81)^((ROUNDUP('Cash Flow'!EF3/12,0))-1)</f>
        <v>678.67363389115894</v>
      </c>
      <c r="EG16" s="234">
        <f>'Project Summary'!$C$43*(1+'Project Summary'!$C$81)^((ROUNDUP('Cash Flow'!EG3/12,0))-1)</f>
        <v>678.67363389115894</v>
      </c>
      <c r="EH16" s="234">
        <f>'Project Summary'!$C$43*(1+'Project Summary'!$C$81)^((ROUNDUP('Cash Flow'!EH3/12,0))-1)</f>
        <v>678.67363389115894</v>
      </c>
      <c r="EI16" s="234">
        <f>'Project Summary'!$C$43*(1+'Project Summary'!$C$81)^((ROUNDUP('Cash Flow'!EI3/12,0))-1)</f>
        <v>678.67363389115894</v>
      </c>
      <c r="EJ16" s="234">
        <f>'Project Summary'!$C$43*(1+'Project Summary'!$C$81)^((ROUNDUP('Cash Flow'!EJ3/12,0))-1)</f>
        <v>678.67363389115894</v>
      </c>
      <c r="EK16" s="234">
        <f>'Project Summary'!$C$43*(1+'Project Summary'!$C$81)^((ROUNDUP('Cash Flow'!EK3/12,0))-1)</f>
        <v>678.67363389115894</v>
      </c>
      <c r="EL16" s="234">
        <f>'Project Summary'!$C$43*(1+'Project Summary'!$C$81)^((ROUNDUP('Cash Flow'!EL3/12,0))-1)</f>
        <v>678.67363389115894</v>
      </c>
      <c r="EM16" s="234">
        <f>'Project Summary'!$C$43*(1+'Project Summary'!$C$81)^((ROUNDUP('Cash Flow'!EM3/12,0))-1)</f>
        <v>678.67363389115894</v>
      </c>
      <c r="EN16" s="234">
        <f>'Project Summary'!$C$43*(1+'Project Summary'!$C$81)^((ROUNDUP('Cash Flow'!EN3/12,0))-1)</f>
        <v>678.67363389115894</v>
      </c>
      <c r="EO16" s="234">
        <f>'Project Summary'!$C$43*(1+'Project Summary'!$C$81)^((ROUNDUP('Cash Flow'!EO3/12,0))-1)</f>
        <v>678.67363389115894</v>
      </c>
      <c r="EP16" s="234">
        <f>'Project Summary'!$C$43*(1+'Project Summary'!$C$81)^((ROUNDUP('Cash Flow'!EP3/12,0))-1)</f>
        <v>678.67363389115894</v>
      </c>
      <c r="EQ16" s="234">
        <f>'Project Summary'!$C$43*(1+'Project Summary'!$C$81)^((ROUNDUP('Cash Flow'!EQ3/12,0))-1)</f>
        <v>709.21394741626091</v>
      </c>
      <c r="ER16" s="234">
        <f>'Project Summary'!$C$43*(1+'Project Summary'!$C$81)^((ROUNDUP('Cash Flow'!ER3/12,0))-1)</f>
        <v>709.21394741626091</v>
      </c>
      <c r="ES16" s="234">
        <f>'Project Summary'!$C$43*(1+'Project Summary'!$C$81)^((ROUNDUP('Cash Flow'!ES3/12,0))-1)</f>
        <v>709.21394741626091</v>
      </c>
      <c r="ET16" s="234">
        <f>'Project Summary'!$C$43*(1+'Project Summary'!$C$81)^((ROUNDUP('Cash Flow'!ET3/12,0))-1)</f>
        <v>709.21394741626091</v>
      </c>
      <c r="EU16" s="234">
        <f>'Project Summary'!$C$43*(1+'Project Summary'!$C$81)^((ROUNDUP('Cash Flow'!EU3/12,0))-1)</f>
        <v>709.21394741626091</v>
      </c>
      <c r="EV16" s="234">
        <f>'Project Summary'!$C$43*(1+'Project Summary'!$C$81)^((ROUNDUP('Cash Flow'!EV3/12,0))-1)</f>
        <v>709.21394741626091</v>
      </c>
      <c r="EW16" s="234">
        <f>'Project Summary'!$C$43*(1+'Project Summary'!$C$81)^((ROUNDUP('Cash Flow'!EW3/12,0))-1)</f>
        <v>709.21394741626091</v>
      </c>
      <c r="EX16" s="234">
        <f>'Project Summary'!$C$43*(1+'Project Summary'!$C$81)^((ROUNDUP('Cash Flow'!EX3/12,0))-1)</f>
        <v>709.21394741626091</v>
      </c>
      <c r="EY16" s="234">
        <f>'Project Summary'!$C$43*(1+'Project Summary'!$C$81)^((ROUNDUP('Cash Flow'!EY3/12,0))-1)</f>
        <v>709.21394741626091</v>
      </c>
      <c r="EZ16" s="234">
        <f>'Project Summary'!$C$43*(1+'Project Summary'!$C$81)^((ROUNDUP('Cash Flow'!EZ3/12,0))-1)</f>
        <v>709.21394741626091</v>
      </c>
      <c r="FA16" s="234">
        <f>'Project Summary'!$C$43*(1+'Project Summary'!$C$81)^((ROUNDUP('Cash Flow'!FA3/12,0))-1)</f>
        <v>709.21394741626091</v>
      </c>
      <c r="FB16" s="234">
        <f>'Project Summary'!$C$43*(1+'Project Summary'!$C$81)^((ROUNDUP('Cash Flow'!FB3/12,0))-1)</f>
        <v>709.21394741626091</v>
      </c>
      <c r="FC16" s="234">
        <f>'Project Summary'!$C$43*(1+'Project Summary'!$C$81)^((ROUNDUP('Cash Flow'!FC3/12,0))-1)</f>
        <v>741.12857504999272</v>
      </c>
      <c r="FD16" s="234">
        <f>'Project Summary'!$C$43*(1+'Project Summary'!$C$81)^((ROUNDUP('Cash Flow'!FD3/12,0))-1)</f>
        <v>741.12857504999272</v>
      </c>
      <c r="FE16" s="234">
        <f>'Project Summary'!$C$43*(1+'Project Summary'!$C$81)^((ROUNDUP('Cash Flow'!FE3/12,0))-1)</f>
        <v>741.12857504999272</v>
      </c>
      <c r="FF16" s="234">
        <f>'Project Summary'!$C$43*(1+'Project Summary'!$C$81)^((ROUNDUP('Cash Flow'!FF3/12,0))-1)</f>
        <v>741.12857504999272</v>
      </c>
      <c r="FG16" s="234">
        <f>'Project Summary'!$C$43*(1+'Project Summary'!$C$81)^((ROUNDUP('Cash Flow'!FG3/12,0))-1)</f>
        <v>741.12857504999272</v>
      </c>
      <c r="FH16" s="234">
        <f>'Project Summary'!$C$43*(1+'Project Summary'!$C$81)^((ROUNDUP('Cash Flow'!FH3/12,0))-1)</f>
        <v>741.12857504999272</v>
      </c>
      <c r="FI16" s="234">
        <f>'Project Summary'!$C$43*(1+'Project Summary'!$C$81)^((ROUNDUP('Cash Flow'!FI3/12,0))-1)</f>
        <v>741.12857504999272</v>
      </c>
      <c r="FJ16" s="234">
        <f>'Project Summary'!$C$43*(1+'Project Summary'!$C$81)^((ROUNDUP('Cash Flow'!FJ3/12,0))-1)</f>
        <v>741.12857504999272</v>
      </c>
      <c r="FK16" s="234">
        <f>'Project Summary'!$C$43*(1+'Project Summary'!$C$81)^((ROUNDUP('Cash Flow'!FK3/12,0))-1)</f>
        <v>741.12857504999272</v>
      </c>
      <c r="FL16" s="234">
        <f>'Project Summary'!$C$43*(1+'Project Summary'!$C$81)^((ROUNDUP('Cash Flow'!FL3/12,0))-1)</f>
        <v>741.12857504999272</v>
      </c>
      <c r="FM16" s="234">
        <f>'Project Summary'!$C$43*(1+'Project Summary'!$C$81)^((ROUNDUP('Cash Flow'!FM3/12,0))-1)</f>
        <v>741.12857504999272</v>
      </c>
      <c r="FN16" s="234">
        <f>'Project Summary'!$C$43*(1+'Project Summary'!$C$81)^((ROUNDUP('Cash Flow'!FN3/12,0))-1)</f>
        <v>741.12857504999272</v>
      </c>
      <c r="FO16" s="234">
        <f>'Project Summary'!$C$43*(1+'Project Summary'!$C$81)^((ROUNDUP('Cash Flow'!FO3/12,0))-1)</f>
        <v>774.47936092724217</v>
      </c>
      <c r="FP16" s="234">
        <f>'Project Summary'!$C$43*(1+'Project Summary'!$C$81)^((ROUNDUP('Cash Flow'!FP3/12,0))-1)</f>
        <v>774.47936092724217</v>
      </c>
      <c r="FQ16" s="234">
        <f>'Project Summary'!$C$43*(1+'Project Summary'!$C$81)^((ROUNDUP('Cash Flow'!FQ3/12,0))-1)</f>
        <v>774.47936092724217</v>
      </c>
      <c r="FR16" s="234">
        <f>'Project Summary'!$C$43*(1+'Project Summary'!$C$81)^((ROUNDUP('Cash Flow'!FR3/12,0))-1)</f>
        <v>774.47936092724217</v>
      </c>
      <c r="FS16" s="234">
        <f>'Project Summary'!$C$43*(1+'Project Summary'!$C$81)^((ROUNDUP('Cash Flow'!FS3/12,0))-1)</f>
        <v>774.47936092724217</v>
      </c>
      <c r="FT16" s="234">
        <f>'Project Summary'!$C$43*(1+'Project Summary'!$C$81)^((ROUNDUP('Cash Flow'!FT3/12,0))-1)</f>
        <v>774.47936092724217</v>
      </c>
      <c r="FU16" s="234">
        <f>'Project Summary'!$C$43*(1+'Project Summary'!$C$81)^((ROUNDUP('Cash Flow'!FU3/12,0))-1)</f>
        <v>774.47936092724217</v>
      </c>
      <c r="FV16" s="234">
        <f>'Project Summary'!$C$43*(1+'Project Summary'!$C$81)^((ROUNDUP('Cash Flow'!FV3/12,0))-1)</f>
        <v>774.47936092724217</v>
      </c>
      <c r="FW16" s="234">
        <f>'Project Summary'!$C$43*(1+'Project Summary'!$C$81)^((ROUNDUP('Cash Flow'!FW3/12,0))-1)</f>
        <v>774.47936092724217</v>
      </c>
      <c r="FX16" s="234">
        <f>'Project Summary'!$C$43*(1+'Project Summary'!$C$81)^((ROUNDUP('Cash Flow'!FX3/12,0))-1)</f>
        <v>774.47936092724217</v>
      </c>
      <c r="FY16" s="234">
        <f>'Project Summary'!$C$43*(1+'Project Summary'!$C$81)^((ROUNDUP('Cash Flow'!FY3/12,0))-1)</f>
        <v>774.47936092724217</v>
      </c>
      <c r="FZ16" s="234">
        <f>'Project Summary'!$C$43*(1+'Project Summary'!$C$81)^((ROUNDUP('Cash Flow'!FZ3/12,0))-1)</f>
        <v>774.47936092724217</v>
      </c>
      <c r="GA16" s="234">
        <f>'Project Summary'!$C$43*(1+'Project Summary'!$C$81)^((ROUNDUP('Cash Flow'!GA3/12,0))-1)</f>
        <v>809.33093216896816</v>
      </c>
      <c r="GB16" s="234">
        <f>'Project Summary'!$C$43*(1+'Project Summary'!$C$81)^((ROUNDUP('Cash Flow'!GB3/12,0))-1)</f>
        <v>809.33093216896816</v>
      </c>
      <c r="GC16" s="234">
        <f>'Project Summary'!$C$43*(1+'Project Summary'!$C$81)^((ROUNDUP('Cash Flow'!GC3/12,0))-1)</f>
        <v>809.33093216896816</v>
      </c>
      <c r="GD16" s="234">
        <f>'Project Summary'!$C$43*(1+'Project Summary'!$C$81)^((ROUNDUP('Cash Flow'!GD3/12,0))-1)</f>
        <v>809.33093216896816</v>
      </c>
      <c r="GE16" s="234">
        <f>'Project Summary'!$C$43*(1+'Project Summary'!$C$81)^((ROUNDUP('Cash Flow'!GE3/12,0))-1)</f>
        <v>809.33093216896816</v>
      </c>
      <c r="GF16" s="234">
        <f>'Project Summary'!$C$43*(1+'Project Summary'!$C$81)^((ROUNDUP('Cash Flow'!GF3/12,0))-1)</f>
        <v>809.33093216896816</v>
      </c>
      <c r="GG16" s="234">
        <f>'Project Summary'!$C$43*(1+'Project Summary'!$C$81)^((ROUNDUP('Cash Flow'!GG3/12,0))-1)</f>
        <v>809.33093216896816</v>
      </c>
      <c r="GH16" s="234">
        <f>'Project Summary'!$C$43*(1+'Project Summary'!$C$81)^((ROUNDUP('Cash Flow'!GH3/12,0))-1)</f>
        <v>809.33093216896816</v>
      </c>
      <c r="GI16" s="234">
        <f>'Project Summary'!$C$43*(1+'Project Summary'!$C$81)^((ROUNDUP('Cash Flow'!GI3/12,0))-1)</f>
        <v>809.33093216896816</v>
      </c>
      <c r="GJ16" s="234">
        <f>'Project Summary'!$C$43*(1+'Project Summary'!$C$81)^((ROUNDUP('Cash Flow'!GJ3/12,0))-1)</f>
        <v>809.33093216896816</v>
      </c>
      <c r="GK16" s="234">
        <f>'Project Summary'!$C$43*(1+'Project Summary'!$C$81)^((ROUNDUP('Cash Flow'!GK3/12,0))-1)</f>
        <v>809.33093216896816</v>
      </c>
      <c r="GL16" s="234">
        <f>'Project Summary'!$C$43*(1+'Project Summary'!$C$81)^((ROUNDUP('Cash Flow'!GL3/12,0))-1)</f>
        <v>809.33093216896816</v>
      </c>
      <c r="GM16" s="234">
        <f>'Project Summary'!$C$43*(1+'Project Summary'!$C$81)^((ROUNDUP('Cash Flow'!GM3/12,0))-1)</f>
        <v>845.75082411657138</v>
      </c>
      <c r="GN16" s="234">
        <f>'Project Summary'!$C$43*(1+'Project Summary'!$C$81)^((ROUNDUP('Cash Flow'!GN3/12,0))-1)</f>
        <v>845.75082411657138</v>
      </c>
      <c r="GO16" s="234">
        <f>'Project Summary'!$C$43*(1+'Project Summary'!$C$81)^((ROUNDUP('Cash Flow'!GO3/12,0))-1)</f>
        <v>845.75082411657138</v>
      </c>
      <c r="GP16" s="234">
        <f>'Project Summary'!$C$43*(1+'Project Summary'!$C$81)^((ROUNDUP('Cash Flow'!GP3/12,0))-1)</f>
        <v>845.75082411657138</v>
      </c>
      <c r="GQ16" s="234">
        <f>'Project Summary'!$C$43*(1+'Project Summary'!$C$81)^((ROUNDUP('Cash Flow'!GQ3/12,0))-1)</f>
        <v>845.75082411657138</v>
      </c>
      <c r="GR16" s="234">
        <f>'Project Summary'!$C$43*(1+'Project Summary'!$C$81)^((ROUNDUP('Cash Flow'!GR3/12,0))-1)</f>
        <v>845.75082411657138</v>
      </c>
      <c r="GS16" s="234">
        <f>'Project Summary'!$C$43*(1+'Project Summary'!$C$81)^((ROUNDUP('Cash Flow'!GS3/12,0))-1)</f>
        <v>845.75082411657138</v>
      </c>
      <c r="GT16" s="234">
        <f>'Project Summary'!$C$43*(1+'Project Summary'!$C$81)^((ROUNDUP('Cash Flow'!GT3/12,0))-1)</f>
        <v>845.75082411657138</v>
      </c>
      <c r="GU16" s="234">
        <f>'Project Summary'!$C$43*(1+'Project Summary'!$C$81)^((ROUNDUP('Cash Flow'!GU3/12,0))-1)</f>
        <v>845.75082411657138</v>
      </c>
      <c r="GV16" s="234">
        <f>'Project Summary'!$C$43*(1+'Project Summary'!$C$81)^((ROUNDUP('Cash Flow'!GV3/12,0))-1)</f>
        <v>845.75082411657138</v>
      </c>
      <c r="GW16" s="234">
        <f>'Project Summary'!$C$43*(1+'Project Summary'!$C$81)^((ROUNDUP('Cash Flow'!GW3/12,0))-1)</f>
        <v>845.75082411657138</v>
      </c>
      <c r="GX16" s="234">
        <f>'Project Summary'!$C$43*(1+'Project Summary'!$C$81)^((ROUNDUP('Cash Flow'!GX3/12,0))-1)</f>
        <v>845.75082411657138</v>
      </c>
      <c r="GY16" s="234">
        <f>'Project Summary'!$C$43*(1+'Project Summary'!$C$81)^((ROUNDUP('Cash Flow'!GY3/12,0))-1)</f>
        <v>883.80961120181712</v>
      </c>
      <c r="GZ16" s="234">
        <f>'Project Summary'!$C$43*(1+'Project Summary'!$C$81)^((ROUNDUP('Cash Flow'!GZ3/12,0))-1)</f>
        <v>883.80961120181712</v>
      </c>
      <c r="HA16" s="234">
        <f>'Project Summary'!$C$43*(1+'Project Summary'!$C$81)^((ROUNDUP('Cash Flow'!HA3/12,0))-1)</f>
        <v>883.80961120181712</v>
      </c>
      <c r="HB16" s="234">
        <f>'Project Summary'!$C$43*(1+'Project Summary'!$C$81)^((ROUNDUP('Cash Flow'!HB3/12,0))-1)</f>
        <v>883.80961120181712</v>
      </c>
      <c r="HC16" s="234">
        <f>'Project Summary'!$C$43*(1+'Project Summary'!$C$81)^((ROUNDUP('Cash Flow'!HC3/12,0))-1)</f>
        <v>883.80961120181712</v>
      </c>
      <c r="HD16" s="234">
        <f>'Project Summary'!$C$43*(1+'Project Summary'!$C$81)^((ROUNDUP('Cash Flow'!HD3/12,0))-1)</f>
        <v>883.80961120181712</v>
      </c>
      <c r="HE16" s="234">
        <f>'Project Summary'!$C$43*(1+'Project Summary'!$C$81)^((ROUNDUP('Cash Flow'!HE3/12,0))-1)</f>
        <v>883.80961120181712</v>
      </c>
      <c r="HF16" s="234">
        <f>'Project Summary'!$C$43*(1+'Project Summary'!$C$81)^((ROUNDUP('Cash Flow'!HF3/12,0))-1)</f>
        <v>883.80961120181712</v>
      </c>
      <c r="HG16" s="234">
        <f>'Project Summary'!$C$43*(1+'Project Summary'!$C$81)^((ROUNDUP('Cash Flow'!HG3/12,0))-1)</f>
        <v>883.80961120181712</v>
      </c>
      <c r="HH16" s="234">
        <f>'Project Summary'!$C$43*(1+'Project Summary'!$C$81)^((ROUNDUP('Cash Flow'!HH3/12,0))-1)</f>
        <v>883.80961120181712</v>
      </c>
      <c r="HI16" s="234">
        <f>'Project Summary'!$C$43*(1+'Project Summary'!$C$81)^((ROUNDUP('Cash Flow'!HI3/12,0))-1)</f>
        <v>883.80961120181712</v>
      </c>
      <c r="HJ16" s="234">
        <f>'Project Summary'!$C$43*(1+'Project Summary'!$C$81)^((ROUNDUP('Cash Flow'!HJ3/12,0))-1)</f>
        <v>883.80961120181712</v>
      </c>
      <c r="HK16" s="234">
        <f>'Project Summary'!$C$43*(1+'Project Summary'!$C$81)^((ROUNDUP('Cash Flow'!HK3/12,0))-1)</f>
        <v>923.58104370589865</v>
      </c>
      <c r="HL16" s="234">
        <f>'Project Summary'!$C$43*(1+'Project Summary'!$C$81)^((ROUNDUP('Cash Flow'!HL3/12,0))-1)</f>
        <v>923.58104370589865</v>
      </c>
      <c r="HM16" s="234">
        <f>'Project Summary'!$C$43*(1+'Project Summary'!$C$81)^((ROUNDUP('Cash Flow'!HM3/12,0))-1)</f>
        <v>923.58104370589865</v>
      </c>
      <c r="HN16" s="234">
        <f>'Project Summary'!$C$43*(1+'Project Summary'!$C$81)^((ROUNDUP('Cash Flow'!HN3/12,0))-1)</f>
        <v>923.58104370589865</v>
      </c>
      <c r="HO16" s="234">
        <f>'Project Summary'!$C$43*(1+'Project Summary'!$C$81)^((ROUNDUP('Cash Flow'!HO3/12,0))-1)</f>
        <v>923.58104370589865</v>
      </c>
      <c r="HP16" s="234">
        <f>'Project Summary'!$C$43*(1+'Project Summary'!$C$81)^((ROUNDUP('Cash Flow'!HP3/12,0))-1)</f>
        <v>923.58104370589865</v>
      </c>
      <c r="HQ16" s="234">
        <f>'Project Summary'!$C$43*(1+'Project Summary'!$C$81)^((ROUNDUP('Cash Flow'!HQ3/12,0))-1)</f>
        <v>923.58104370589865</v>
      </c>
      <c r="HR16" s="234">
        <f>'Project Summary'!$C$43*(1+'Project Summary'!$C$81)^((ROUNDUP('Cash Flow'!HR3/12,0))-1)</f>
        <v>923.58104370589865</v>
      </c>
      <c r="HS16" s="234">
        <f>'Project Summary'!$C$43*(1+'Project Summary'!$C$81)^((ROUNDUP('Cash Flow'!HS3/12,0))-1)</f>
        <v>923.58104370589865</v>
      </c>
      <c r="HT16" s="234">
        <f>'Project Summary'!$C$43*(1+'Project Summary'!$C$81)^((ROUNDUP('Cash Flow'!HT3/12,0))-1)</f>
        <v>923.58104370589865</v>
      </c>
      <c r="HU16" s="234">
        <f>'Project Summary'!$C$43*(1+'Project Summary'!$C$81)^((ROUNDUP('Cash Flow'!HU3/12,0))-1)</f>
        <v>923.58104370589865</v>
      </c>
      <c r="HV16" s="234">
        <f>'Project Summary'!$C$43*(1+'Project Summary'!$C$81)^((ROUNDUP('Cash Flow'!HV3/12,0))-1)</f>
        <v>923.58104370589865</v>
      </c>
      <c r="HW16" s="234">
        <f>'Project Summary'!$C$43*(1+'Project Summary'!$C$81)^((ROUNDUP('Cash Flow'!HW3/12,0))-1)</f>
        <v>965.14219067266401</v>
      </c>
      <c r="HX16" s="234">
        <f>'Project Summary'!$C$43*(1+'Project Summary'!$C$81)^((ROUNDUP('Cash Flow'!HX3/12,0))-1)</f>
        <v>965.14219067266401</v>
      </c>
      <c r="HY16" s="234">
        <f>'Project Summary'!$C$43*(1+'Project Summary'!$C$81)^((ROUNDUP('Cash Flow'!HY3/12,0))-1)</f>
        <v>965.14219067266401</v>
      </c>
      <c r="HZ16" s="234">
        <f>'Project Summary'!$C$43*(1+'Project Summary'!$C$81)^((ROUNDUP('Cash Flow'!HZ3/12,0))-1)</f>
        <v>965.14219067266401</v>
      </c>
      <c r="IA16" s="234">
        <f>'Project Summary'!$C$43*(1+'Project Summary'!$C$81)^((ROUNDUP('Cash Flow'!IA3/12,0))-1)</f>
        <v>965.14219067266401</v>
      </c>
      <c r="IB16" s="234">
        <f>'Project Summary'!$C$43*(1+'Project Summary'!$C$81)^((ROUNDUP('Cash Flow'!IB3/12,0))-1)</f>
        <v>965.14219067266401</v>
      </c>
      <c r="IC16" s="234">
        <f>'Project Summary'!$C$43*(1+'Project Summary'!$C$81)^((ROUNDUP('Cash Flow'!IC3/12,0))-1)</f>
        <v>965.14219067266401</v>
      </c>
      <c r="ID16" s="234">
        <f>'Project Summary'!$C$43*(1+'Project Summary'!$C$81)^((ROUNDUP('Cash Flow'!ID3/12,0))-1)</f>
        <v>965.14219067266401</v>
      </c>
      <c r="IE16" s="234">
        <f>'Project Summary'!$C$43*(1+'Project Summary'!$C$81)^((ROUNDUP('Cash Flow'!IE3/12,0))-1)</f>
        <v>965.14219067266401</v>
      </c>
      <c r="IF16" s="234">
        <f>'Project Summary'!$C$43*(1+'Project Summary'!$C$81)^((ROUNDUP('Cash Flow'!IF3/12,0))-1)</f>
        <v>965.14219067266401</v>
      </c>
      <c r="IG16" s="234">
        <f>'Project Summary'!$C$43*(1+'Project Summary'!$C$81)^((ROUNDUP('Cash Flow'!IG3/12,0))-1)</f>
        <v>965.14219067266401</v>
      </c>
      <c r="IH16" s="234">
        <f>'Project Summary'!$C$43*(1+'Project Summary'!$C$81)^((ROUNDUP('Cash Flow'!IH3/12,0))-1)</f>
        <v>965.14219067266401</v>
      </c>
      <c r="II16" s="234">
        <f>'Project Summary'!$C$43*(1+'Project Summary'!$C$81)^((ROUNDUP('Cash Flow'!II3/12,0))-1)</f>
        <v>1008.5735892529336</v>
      </c>
      <c r="IJ16" s="234">
        <f>'Project Summary'!$C$43*(1+'Project Summary'!$C$81)^((ROUNDUP('Cash Flow'!IJ3/12,0))-1)</f>
        <v>1008.5735892529336</v>
      </c>
      <c r="IK16" s="234">
        <f>'Project Summary'!$C$43*(1+'Project Summary'!$C$81)^((ROUNDUP('Cash Flow'!IK3/12,0))-1)</f>
        <v>1008.5735892529336</v>
      </c>
      <c r="IL16" s="234">
        <f>'Project Summary'!$C$43*(1+'Project Summary'!$C$81)^((ROUNDUP('Cash Flow'!IL3/12,0))-1)</f>
        <v>1008.5735892529336</v>
      </c>
      <c r="IM16" s="234">
        <f>'Project Summary'!$C$43*(1+'Project Summary'!$C$81)^((ROUNDUP('Cash Flow'!IM3/12,0))-1)</f>
        <v>1008.5735892529336</v>
      </c>
      <c r="IN16" s="234">
        <f>'Project Summary'!$C$43*(1+'Project Summary'!$C$81)^((ROUNDUP('Cash Flow'!IN3/12,0))-1)</f>
        <v>1008.5735892529336</v>
      </c>
      <c r="IO16" s="234">
        <f>'Project Summary'!$C$43*(1+'Project Summary'!$C$81)^((ROUNDUP('Cash Flow'!IO3/12,0))-1)</f>
        <v>1008.5735892529336</v>
      </c>
      <c r="IP16" s="234">
        <f>'Project Summary'!$C$43*(1+'Project Summary'!$C$81)^((ROUNDUP('Cash Flow'!IP3/12,0))-1)</f>
        <v>1008.5735892529336</v>
      </c>
      <c r="IQ16" s="234">
        <f>'Project Summary'!$C$43*(1+'Project Summary'!$C$81)^((ROUNDUP('Cash Flow'!IQ3/12,0))-1)</f>
        <v>1008.5735892529336</v>
      </c>
      <c r="IR16" s="234">
        <f>'Project Summary'!$C$43*(1+'Project Summary'!$C$81)^((ROUNDUP('Cash Flow'!IR3/12,0))-1)</f>
        <v>1008.5735892529336</v>
      </c>
      <c r="IS16" s="234">
        <f>'Project Summary'!$C$43*(1+'Project Summary'!$C$81)^((ROUNDUP('Cash Flow'!IS3/12,0))-1)</f>
        <v>1008.5735892529336</v>
      </c>
      <c r="IT16" s="234">
        <f>'Project Summary'!$C$43*(1+'Project Summary'!$C$81)^((ROUNDUP('Cash Flow'!IT3/12,0))-1)</f>
        <v>1008.5735892529336</v>
      </c>
      <c r="IU16" s="234">
        <f>'Project Summary'!$C$43*(1+'Project Summary'!$C$81)^((ROUNDUP('Cash Flow'!IU3/12,0))-1)</f>
        <v>1053.9594007693158</v>
      </c>
      <c r="IV16" s="234">
        <f>'Project Summary'!$C$43*(1+'Project Summary'!$C$81)^((ROUNDUP('Cash Flow'!IV3/12,0))-1)</f>
        <v>1053.9594007693158</v>
      </c>
      <c r="IW16" s="234">
        <f>'Project Summary'!$C$43*(1+'Project Summary'!$C$81)^((ROUNDUP('Cash Flow'!IW3/12,0))-1)</f>
        <v>1053.9594007693158</v>
      </c>
      <c r="IX16" s="234">
        <f>'Project Summary'!$C$43*(1+'Project Summary'!$C$81)^((ROUNDUP('Cash Flow'!IX3/12,0))-1)</f>
        <v>1053.9594007693158</v>
      </c>
      <c r="IY16" s="234">
        <f>'Project Summary'!$C$43*(1+'Project Summary'!$C$81)^((ROUNDUP('Cash Flow'!IY3/12,0))-1)</f>
        <v>1053.9594007693158</v>
      </c>
      <c r="IZ16" s="234">
        <f>'Project Summary'!$C$43*(1+'Project Summary'!$C$81)^((ROUNDUP('Cash Flow'!IZ3/12,0))-1)</f>
        <v>1053.9594007693158</v>
      </c>
      <c r="JA16" s="234">
        <f>'Project Summary'!$C$43*(1+'Project Summary'!$C$81)^((ROUNDUP('Cash Flow'!JA3/12,0))-1)</f>
        <v>1053.9594007693158</v>
      </c>
      <c r="JB16" s="234">
        <f>'Project Summary'!$C$43*(1+'Project Summary'!$C$81)^((ROUNDUP('Cash Flow'!JB3/12,0))-1)</f>
        <v>1053.9594007693158</v>
      </c>
      <c r="JC16" s="234">
        <f>'Project Summary'!$C$43*(1+'Project Summary'!$C$81)^((ROUNDUP('Cash Flow'!JC3/12,0))-1)</f>
        <v>1053.9594007693158</v>
      </c>
      <c r="JD16" s="234">
        <f>'Project Summary'!$C$43*(1+'Project Summary'!$C$81)^((ROUNDUP('Cash Flow'!JD3/12,0))-1)</f>
        <v>1053.9594007693158</v>
      </c>
      <c r="JE16" s="234">
        <f>'Project Summary'!$C$43*(1+'Project Summary'!$C$81)^((ROUNDUP('Cash Flow'!JE3/12,0))-1)</f>
        <v>1053.9594007693158</v>
      </c>
      <c r="JF16" s="234">
        <f>'Project Summary'!$C$43*(1+'Project Summary'!$C$81)^((ROUNDUP('Cash Flow'!JF3/12,0))-1)</f>
        <v>1053.9594007693158</v>
      </c>
      <c r="JG16" s="234">
        <f>'Project Summary'!$C$43*(1+'Project Summary'!$C$81)^((ROUNDUP('Cash Flow'!JG3/12,0))-1)</f>
        <v>1101.3875738039346</v>
      </c>
      <c r="JH16" s="234">
        <f>'Project Summary'!$C$43*(1+'Project Summary'!$C$81)^((ROUNDUP('Cash Flow'!JH3/12,0))-1)</f>
        <v>1101.3875738039346</v>
      </c>
      <c r="JI16" s="234">
        <f>'Project Summary'!$C$43*(1+'Project Summary'!$C$81)^((ROUNDUP('Cash Flow'!JI3/12,0))-1)</f>
        <v>1101.3875738039346</v>
      </c>
      <c r="JJ16" s="234">
        <f>'Project Summary'!$C$43*(1+'Project Summary'!$C$81)^((ROUNDUP('Cash Flow'!JJ3/12,0))-1)</f>
        <v>1101.3875738039346</v>
      </c>
      <c r="JK16" s="234">
        <f>'Project Summary'!$C$43*(1+'Project Summary'!$C$81)^((ROUNDUP('Cash Flow'!JK3/12,0))-1)</f>
        <v>1101.3875738039346</v>
      </c>
      <c r="JL16" s="234">
        <f>'Project Summary'!$C$43*(1+'Project Summary'!$C$81)^((ROUNDUP('Cash Flow'!JL3/12,0))-1)</f>
        <v>1101.3875738039346</v>
      </c>
      <c r="JM16" s="234">
        <f>'Project Summary'!$C$43*(1+'Project Summary'!$C$81)^((ROUNDUP('Cash Flow'!JM3/12,0))-1)</f>
        <v>1101.3875738039346</v>
      </c>
      <c r="JN16" s="234">
        <f>'Project Summary'!$C$43*(1+'Project Summary'!$C$81)^((ROUNDUP('Cash Flow'!JN3/12,0))-1)</f>
        <v>1101.3875738039346</v>
      </c>
      <c r="JO16" s="234">
        <f>'Project Summary'!$C$43*(1+'Project Summary'!$C$81)^((ROUNDUP('Cash Flow'!JO3/12,0))-1)</f>
        <v>1101.3875738039346</v>
      </c>
      <c r="JP16" s="234">
        <f>'Project Summary'!$C$43*(1+'Project Summary'!$C$81)^((ROUNDUP('Cash Flow'!JP3/12,0))-1)</f>
        <v>1101.3875738039346</v>
      </c>
      <c r="JQ16" s="234">
        <f>'Project Summary'!$C$43*(1+'Project Summary'!$C$81)^((ROUNDUP('Cash Flow'!JQ3/12,0))-1)</f>
        <v>1101.3875738039346</v>
      </c>
      <c r="JR16" s="234">
        <f>'Project Summary'!$C$43*(1+'Project Summary'!$C$81)^((ROUNDUP('Cash Flow'!JR3/12,0))-1)</f>
        <v>1101.3875738039346</v>
      </c>
      <c r="JS16" s="234">
        <f>'Project Summary'!$C$43*(1+'Project Summary'!$C$81)^((ROUNDUP('Cash Flow'!JS3/12,0))-1)</f>
        <v>1150.9500146251116</v>
      </c>
      <c r="JT16" s="234">
        <f>'Project Summary'!$C$43*(1+'Project Summary'!$C$81)^((ROUNDUP('Cash Flow'!JT3/12,0))-1)</f>
        <v>1150.9500146251116</v>
      </c>
      <c r="JU16" s="234">
        <f>'Project Summary'!$C$43*(1+'Project Summary'!$C$81)^((ROUNDUP('Cash Flow'!JU3/12,0))-1)</f>
        <v>1150.9500146251116</v>
      </c>
      <c r="JV16" s="234">
        <f>'Project Summary'!$C$43*(1+'Project Summary'!$C$81)^((ROUNDUP('Cash Flow'!JV3/12,0))-1)</f>
        <v>1150.9500146251116</v>
      </c>
      <c r="JW16" s="234">
        <f>'Project Summary'!$C$43*(1+'Project Summary'!$C$81)^((ROUNDUP('Cash Flow'!JW3/12,0))-1)</f>
        <v>1150.9500146251116</v>
      </c>
      <c r="JX16" s="234">
        <f>'Project Summary'!$C$43*(1+'Project Summary'!$C$81)^((ROUNDUP('Cash Flow'!JX3/12,0))-1)</f>
        <v>1150.9500146251116</v>
      </c>
      <c r="JY16" s="234">
        <f>'Project Summary'!$C$43*(1+'Project Summary'!$C$81)^((ROUNDUP('Cash Flow'!JY3/12,0))-1)</f>
        <v>1150.9500146251116</v>
      </c>
      <c r="JZ16" s="234">
        <f>'Project Summary'!$C$43*(1+'Project Summary'!$C$81)^((ROUNDUP('Cash Flow'!JZ3/12,0))-1)</f>
        <v>1150.9500146251116</v>
      </c>
      <c r="KA16" s="234">
        <f>'Project Summary'!$C$43*(1+'Project Summary'!$C$81)^((ROUNDUP('Cash Flow'!KA3/12,0))-1)</f>
        <v>1150.9500146251116</v>
      </c>
      <c r="KB16" s="234">
        <f>'Project Summary'!$C$43*(1+'Project Summary'!$C$81)^((ROUNDUP('Cash Flow'!KB3/12,0))-1)</f>
        <v>1150.9500146251116</v>
      </c>
      <c r="KC16" s="234">
        <f>'Project Summary'!$C$43*(1+'Project Summary'!$C$81)^((ROUNDUP('Cash Flow'!KC3/12,0))-1)</f>
        <v>1150.9500146251116</v>
      </c>
      <c r="KD16" s="234">
        <f>'Project Summary'!$C$43*(1+'Project Summary'!$C$81)^((ROUNDUP('Cash Flow'!KD3/12,0))-1)</f>
        <v>1150.9500146251116</v>
      </c>
      <c r="KE16" s="234">
        <f>'Project Summary'!$C$43*(1+'Project Summary'!$C$81)^((ROUNDUP('Cash Flow'!KE3/12,0))-1)</f>
        <v>1202.7427652832414</v>
      </c>
      <c r="KF16" s="234">
        <f>'Project Summary'!$C$43*(1+'Project Summary'!$C$81)^((ROUNDUP('Cash Flow'!KF3/12,0))-1)</f>
        <v>1202.7427652832414</v>
      </c>
      <c r="KG16" s="234">
        <f>'Project Summary'!$C$43*(1+'Project Summary'!$C$81)^((ROUNDUP('Cash Flow'!KG3/12,0))-1)</f>
        <v>1202.7427652832414</v>
      </c>
      <c r="KH16" s="234">
        <f>'Project Summary'!$C$43*(1+'Project Summary'!$C$81)^((ROUNDUP('Cash Flow'!KH3/12,0))-1)</f>
        <v>1202.7427652832414</v>
      </c>
      <c r="KI16" s="234">
        <f>'Project Summary'!$C$43*(1+'Project Summary'!$C$81)^((ROUNDUP('Cash Flow'!KI3/12,0))-1)</f>
        <v>1202.7427652832414</v>
      </c>
      <c r="KJ16" s="234">
        <f>'Project Summary'!$C$43*(1+'Project Summary'!$C$81)^((ROUNDUP('Cash Flow'!KJ3/12,0))-1)</f>
        <v>1202.7427652832414</v>
      </c>
      <c r="KK16" s="234">
        <f>'Project Summary'!$C$43*(1+'Project Summary'!$C$81)^((ROUNDUP('Cash Flow'!KK3/12,0))-1)</f>
        <v>1202.7427652832414</v>
      </c>
      <c r="KL16" s="234">
        <f>'Project Summary'!$C$43*(1+'Project Summary'!$C$81)^((ROUNDUP('Cash Flow'!KL3/12,0))-1)</f>
        <v>1202.7427652832414</v>
      </c>
      <c r="KM16" s="234">
        <f>'Project Summary'!$C$43*(1+'Project Summary'!$C$81)^((ROUNDUP('Cash Flow'!KM3/12,0))-1)</f>
        <v>1202.7427652832414</v>
      </c>
      <c r="KN16" s="234">
        <f>'Project Summary'!$C$43*(1+'Project Summary'!$C$81)^((ROUNDUP('Cash Flow'!KN3/12,0))-1)</f>
        <v>1202.7427652832414</v>
      </c>
      <c r="KO16" s="234">
        <f>'Project Summary'!$C$43*(1+'Project Summary'!$C$81)^((ROUNDUP('Cash Flow'!KO3/12,0))-1)</f>
        <v>1202.7427652832414</v>
      </c>
      <c r="KP16" s="234">
        <f>'Project Summary'!$C$43*(1+'Project Summary'!$C$81)^((ROUNDUP('Cash Flow'!KP3/12,0))-1)</f>
        <v>1202.7427652832414</v>
      </c>
      <c r="KQ16" s="234">
        <f>'Project Summary'!$C$43*(1+'Project Summary'!$C$81)^((ROUNDUP('Cash Flow'!KQ3/12,0))-1)</f>
        <v>1256.8661897209872</v>
      </c>
      <c r="KR16" s="234">
        <f>'Project Summary'!$C$43*(1+'Project Summary'!$C$81)^((ROUNDUP('Cash Flow'!KR3/12,0))-1)</f>
        <v>1256.8661897209872</v>
      </c>
      <c r="KS16" s="234">
        <f>'Project Summary'!$C$43*(1+'Project Summary'!$C$81)^((ROUNDUP('Cash Flow'!KS3/12,0))-1)</f>
        <v>1256.8661897209872</v>
      </c>
      <c r="KT16" s="234">
        <f>'Project Summary'!$C$43*(1+'Project Summary'!$C$81)^((ROUNDUP('Cash Flow'!KT3/12,0))-1)</f>
        <v>1256.8661897209872</v>
      </c>
      <c r="KU16" s="234">
        <f>'Project Summary'!$C$43*(1+'Project Summary'!$C$81)^((ROUNDUP('Cash Flow'!KU3/12,0))-1)</f>
        <v>1256.8661897209872</v>
      </c>
      <c r="KV16" s="234">
        <f>'Project Summary'!$C$43*(1+'Project Summary'!$C$81)^((ROUNDUP('Cash Flow'!KV3/12,0))-1)</f>
        <v>1256.8661897209872</v>
      </c>
      <c r="KW16" s="234">
        <f>'Project Summary'!$C$43*(1+'Project Summary'!$C$81)^((ROUNDUP('Cash Flow'!KW3/12,0))-1)</f>
        <v>1256.8661897209872</v>
      </c>
      <c r="KX16" s="234">
        <f>'Project Summary'!$C$43*(1+'Project Summary'!$C$81)^((ROUNDUP('Cash Flow'!KX3/12,0))-1)</f>
        <v>1256.8661897209872</v>
      </c>
      <c r="KY16" s="234">
        <f>'Project Summary'!$C$43*(1+'Project Summary'!$C$81)^((ROUNDUP('Cash Flow'!KY3/12,0))-1)</f>
        <v>1256.8661897209872</v>
      </c>
      <c r="KZ16" s="234">
        <f>'Project Summary'!$C$43*(1+'Project Summary'!$C$81)^((ROUNDUP('Cash Flow'!KZ3/12,0))-1)</f>
        <v>1256.8661897209872</v>
      </c>
      <c r="LA16" s="234">
        <f>'Project Summary'!$C$43*(1+'Project Summary'!$C$81)^((ROUNDUP('Cash Flow'!LA3/12,0))-1)</f>
        <v>1256.8661897209872</v>
      </c>
      <c r="LB16" s="234">
        <f>'Project Summary'!$C$43*(1+'Project Summary'!$C$81)^((ROUNDUP('Cash Flow'!LB3/12,0))-1)</f>
        <v>1256.8661897209872</v>
      </c>
      <c r="LC16" s="234">
        <f>'Project Summary'!$C$43*(1+'Project Summary'!$C$81)^((ROUNDUP('Cash Flow'!LC3/12,0))-1)</f>
        <v>1313.4251682584313</v>
      </c>
      <c r="LD16" s="234">
        <f>'Project Summary'!$C$43*(1+'Project Summary'!$C$81)^((ROUNDUP('Cash Flow'!LD3/12,0))-1)</f>
        <v>1313.4251682584313</v>
      </c>
      <c r="LE16" s="234">
        <f>'Project Summary'!$C$43*(1+'Project Summary'!$C$81)^((ROUNDUP('Cash Flow'!LE3/12,0))-1)</f>
        <v>1313.4251682584313</v>
      </c>
      <c r="LF16" s="234">
        <f>'Project Summary'!$C$43*(1+'Project Summary'!$C$81)^((ROUNDUP('Cash Flow'!LF3/12,0))-1)</f>
        <v>1313.4251682584313</v>
      </c>
      <c r="LG16" s="234">
        <f>'Project Summary'!$C$43*(1+'Project Summary'!$C$81)^((ROUNDUP('Cash Flow'!LG3/12,0))-1)</f>
        <v>1313.4251682584313</v>
      </c>
      <c r="LH16" s="234">
        <f>'Project Summary'!$C$43*(1+'Project Summary'!$C$81)^((ROUNDUP('Cash Flow'!LH3/12,0))-1)</f>
        <v>1313.4251682584313</v>
      </c>
      <c r="LI16" s="234">
        <f>'Project Summary'!$C$43*(1+'Project Summary'!$C$81)^((ROUNDUP('Cash Flow'!LI3/12,0))-1)</f>
        <v>1313.4251682584313</v>
      </c>
      <c r="LJ16" s="234">
        <f>'Project Summary'!$C$43*(1+'Project Summary'!$C$81)^((ROUNDUP('Cash Flow'!LJ3/12,0))-1)</f>
        <v>1313.4251682584313</v>
      </c>
      <c r="LK16" s="234">
        <f>'Project Summary'!$C$43*(1+'Project Summary'!$C$81)^((ROUNDUP('Cash Flow'!LK3/12,0))-1)</f>
        <v>1313.4251682584313</v>
      </c>
      <c r="LL16" s="234">
        <f>'Project Summary'!$C$43*(1+'Project Summary'!$C$81)^((ROUNDUP('Cash Flow'!LL3/12,0))-1)</f>
        <v>1313.4251682584313</v>
      </c>
      <c r="LM16" s="234">
        <f>'Project Summary'!$C$43*(1+'Project Summary'!$C$81)^((ROUNDUP('Cash Flow'!LM3/12,0))-1)</f>
        <v>1313.4251682584313</v>
      </c>
      <c r="LN16" s="234">
        <f>'Project Summary'!$C$43*(1+'Project Summary'!$C$81)^((ROUNDUP('Cash Flow'!LN3/12,0))-1)</f>
        <v>1313.4251682584313</v>
      </c>
      <c r="LO16" s="234">
        <f>'Project Summary'!$C$43*(1+'Project Summary'!$C$81)^((ROUNDUP('Cash Flow'!LO3/12,0))-1)</f>
        <v>1372.5293008300607</v>
      </c>
      <c r="LP16" s="234">
        <f>'Project Summary'!$C$43*(1+'Project Summary'!$C$81)^((ROUNDUP('Cash Flow'!LP3/12,0))-1)</f>
        <v>1372.5293008300607</v>
      </c>
      <c r="LQ16" s="234">
        <f>'Project Summary'!$C$43*(1+'Project Summary'!$C$81)^((ROUNDUP('Cash Flow'!LQ3/12,0))-1)</f>
        <v>1372.5293008300607</v>
      </c>
      <c r="LR16" s="234">
        <f>'Project Summary'!$C$43*(1+'Project Summary'!$C$81)^((ROUNDUP('Cash Flow'!LR3/12,0))-1)</f>
        <v>1372.5293008300607</v>
      </c>
      <c r="LS16" s="234">
        <f>'Project Summary'!$C$43*(1+'Project Summary'!$C$81)^((ROUNDUP('Cash Flow'!LS3/12,0))-1)</f>
        <v>1372.5293008300607</v>
      </c>
      <c r="LT16" s="234">
        <f>'Project Summary'!$C$43*(1+'Project Summary'!$C$81)^((ROUNDUP('Cash Flow'!LT3/12,0))-1)</f>
        <v>1372.5293008300607</v>
      </c>
      <c r="LU16" s="234">
        <f>'Project Summary'!$C$43*(1+'Project Summary'!$C$81)^((ROUNDUP('Cash Flow'!LU3/12,0))-1)</f>
        <v>1372.5293008300607</v>
      </c>
      <c r="LV16" s="234">
        <f>'Project Summary'!$C$43*(1+'Project Summary'!$C$81)^((ROUNDUP('Cash Flow'!LV3/12,0))-1)</f>
        <v>1372.5293008300607</v>
      </c>
      <c r="LW16" s="234">
        <f>'Project Summary'!$C$43*(1+'Project Summary'!$C$81)^((ROUNDUP('Cash Flow'!LW3/12,0))-1)</f>
        <v>1372.5293008300607</v>
      </c>
      <c r="LX16" s="234">
        <f>'Project Summary'!$C$43*(1+'Project Summary'!$C$81)^((ROUNDUP('Cash Flow'!LX3/12,0))-1)</f>
        <v>1372.5293008300607</v>
      </c>
      <c r="LY16" s="234">
        <f>'Project Summary'!$C$43*(1+'Project Summary'!$C$81)^((ROUNDUP('Cash Flow'!LY3/12,0))-1)</f>
        <v>1372.5293008300607</v>
      </c>
      <c r="LZ16" s="234">
        <f>'Project Summary'!$C$43*(1+'Project Summary'!$C$81)^((ROUNDUP('Cash Flow'!LZ3/12,0))-1)</f>
        <v>1372.5293008300607</v>
      </c>
      <c r="MA16" s="234">
        <f>'Project Summary'!$C$43*(1+'Project Summary'!$C$81)^((ROUNDUP('Cash Flow'!MA3/12,0))-1)</f>
        <v>1434.2931193674133</v>
      </c>
      <c r="MB16" s="234">
        <f>'Project Summary'!$C$43*(1+'Project Summary'!$C$81)^((ROUNDUP('Cash Flow'!MB3/12,0))-1)</f>
        <v>1434.2931193674133</v>
      </c>
      <c r="MC16" s="234">
        <f>'Project Summary'!$C$43*(1+'Project Summary'!$C$81)^((ROUNDUP('Cash Flow'!MC3/12,0))-1)</f>
        <v>1434.2931193674133</v>
      </c>
      <c r="MD16" s="234">
        <f>'Project Summary'!$C$43*(1+'Project Summary'!$C$81)^((ROUNDUP('Cash Flow'!MD3/12,0))-1)</f>
        <v>1434.2931193674133</v>
      </c>
      <c r="ME16" s="234">
        <f>'Project Summary'!$C$43*(1+'Project Summary'!$C$81)^((ROUNDUP('Cash Flow'!ME3/12,0))-1)</f>
        <v>1434.2931193674133</v>
      </c>
      <c r="MF16" s="234">
        <f>'Project Summary'!$C$43*(1+'Project Summary'!$C$81)^((ROUNDUP('Cash Flow'!MF3/12,0))-1)</f>
        <v>1434.2931193674133</v>
      </c>
      <c r="MG16" s="234">
        <f>'Project Summary'!$C$43*(1+'Project Summary'!$C$81)^((ROUNDUP('Cash Flow'!MG3/12,0))-1)</f>
        <v>1434.2931193674133</v>
      </c>
      <c r="MH16" s="234">
        <f>'Project Summary'!$C$43*(1+'Project Summary'!$C$81)^((ROUNDUP('Cash Flow'!MH3/12,0))-1)</f>
        <v>1434.2931193674133</v>
      </c>
      <c r="MI16" s="234">
        <f>'Project Summary'!$C$43*(1+'Project Summary'!$C$81)^((ROUNDUP('Cash Flow'!MI3/12,0))-1)</f>
        <v>1434.2931193674133</v>
      </c>
      <c r="MJ16" s="234">
        <f>'Project Summary'!$C$43*(1+'Project Summary'!$C$81)^((ROUNDUP('Cash Flow'!MJ3/12,0))-1)</f>
        <v>1434.2931193674133</v>
      </c>
      <c r="MK16" s="234">
        <f>'Project Summary'!$C$43*(1+'Project Summary'!$C$81)^((ROUNDUP('Cash Flow'!MK3/12,0))-1)</f>
        <v>1434.2931193674133</v>
      </c>
      <c r="ML16" s="234">
        <f>'Project Summary'!$C$43*(1+'Project Summary'!$C$81)^((ROUNDUP('Cash Flow'!ML3/12,0))-1)</f>
        <v>1434.2931193674133</v>
      </c>
      <c r="MM16" s="234">
        <f>'Project Summary'!$C$43*(1+'Project Summary'!$C$81)^((ROUNDUP('Cash Flow'!MM3/12,0))-1)</f>
        <v>1498.836309738947</v>
      </c>
      <c r="MN16" s="234">
        <f>'Project Summary'!$C$43*(1+'Project Summary'!$C$81)^((ROUNDUP('Cash Flow'!MN3/12,0))-1)</f>
        <v>1498.836309738947</v>
      </c>
      <c r="MO16" s="234">
        <f>'Project Summary'!$C$43*(1+'Project Summary'!$C$81)^((ROUNDUP('Cash Flow'!MO3/12,0))-1)</f>
        <v>1498.836309738947</v>
      </c>
      <c r="MP16" s="234">
        <f>'Project Summary'!$C$43*(1+'Project Summary'!$C$81)^((ROUNDUP('Cash Flow'!MP3/12,0))-1)</f>
        <v>1498.836309738947</v>
      </c>
      <c r="MQ16" s="234">
        <f>'Project Summary'!$C$43*(1+'Project Summary'!$C$81)^((ROUNDUP('Cash Flow'!MQ3/12,0))-1)</f>
        <v>1498.836309738947</v>
      </c>
      <c r="MR16" s="234">
        <f>'Project Summary'!$C$43*(1+'Project Summary'!$C$81)^((ROUNDUP('Cash Flow'!MR3/12,0))-1)</f>
        <v>1498.836309738947</v>
      </c>
      <c r="MS16" s="234">
        <f>'Project Summary'!$C$43*(1+'Project Summary'!$C$81)^((ROUNDUP('Cash Flow'!MS3/12,0))-1)</f>
        <v>1498.836309738947</v>
      </c>
      <c r="MT16" s="234">
        <f>'Project Summary'!$C$43*(1+'Project Summary'!$C$81)^((ROUNDUP('Cash Flow'!MT3/12,0))-1)</f>
        <v>1498.836309738947</v>
      </c>
      <c r="MU16" s="234">
        <f>'Project Summary'!$C$43*(1+'Project Summary'!$C$81)^((ROUNDUP('Cash Flow'!MU3/12,0))-1)</f>
        <v>1498.836309738947</v>
      </c>
      <c r="MV16" s="234">
        <f>'Project Summary'!$C$43*(1+'Project Summary'!$C$81)^((ROUNDUP('Cash Flow'!MV3/12,0))-1)</f>
        <v>1498.836309738947</v>
      </c>
      <c r="MW16" s="234">
        <f>'Project Summary'!$C$43*(1+'Project Summary'!$C$81)^((ROUNDUP('Cash Flow'!MW3/12,0))-1)</f>
        <v>1498.836309738947</v>
      </c>
      <c r="MX16" s="234">
        <f>'Project Summary'!$C$43*(1+'Project Summary'!$C$81)^((ROUNDUP('Cash Flow'!MX3/12,0))-1)</f>
        <v>1498.836309738947</v>
      </c>
    </row>
    <row r="17" spans="1:365" x14ac:dyDescent="0.25">
      <c r="A17" s="111" t="s">
        <v>246</v>
      </c>
      <c r="B17" s="33"/>
      <c r="C17" s="234">
        <f>'Project Summary'!$C$44*(1+'Project Summary'!$C$81)^((ROUNDUP('Cash Flow'!C3/12,0))-1)</f>
        <v>522.74729656272757</v>
      </c>
      <c r="D17" s="234">
        <f>'Project Summary'!$C$44*(1+'Project Summary'!$C$81)^((ROUNDUP('Cash Flow'!D3/12,0))-1)</f>
        <v>522.74729656272757</v>
      </c>
      <c r="E17" s="234">
        <f>'Project Summary'!$C$44*(1+'Project Summary'!$C$81)^((ROUNDUP('Cash Flow'!E3/12,0))-1)</f>
        <v>522.74729656272757</v>
      </c>
      <c r="F17" s="234">
        <f>'Project Summary'!$C$44*(1+'Project Summary'!$C$81)^((ROUNDUP('Cash Flow'!F3/12,0))-1)</f>
        <v>522.74729656272757</v>
      </c>
      <c r="G17" s="234">
        <f>'Project Summary'!$C$44*(1+'Project Summary'!$C$81)^((ROUNDUP('Cash Flow'!G3/12,0))-1)</f>
        <v>522.74729656272757</v>
      </c>
      <c r="H17" s="234">
        <f>'Project Summary'!$C$44*(1+'Project Summary'!$C$81)^((ROUNDUP('Cash Flow'!H3/12,0))-1)</f>
        <v>522.74729656272757</v>
      </c>
      <c r="I17" s="234">
        <f>'Project Summary'!$C$44*(1+'Project Summary'!$C$81)^((ROUNDUP('Cash Flow'!I3/12,0))-1)</f>
        <v>522.74729656272757</v>
      </c>
      <c r="J17" s="234">
        <f>'Project Summary'!$C$44*(1+'Project Summary'!$C$81)^((ROUNDUP('Cash Flow'!J3/12,0))-1)</f>
        <v>522.74729656272757</v>
      </c>
      <c r="K17" s="234">
        <f>'Project Summary'!$C$44*(1+'Project Summary'!$C$81)^((ROUNDUP('Cash Flow'!K3/12,0))-1)</f>
        <v>522.74729656272757</v>
      </c>
      <c r="L17" s="234">
        <f>'Project Summary'!$C$44*(1+'Project Summary'!$C$81)^((ROUNDUP('Cash Flow'!L3/12,0))-1)</f>
        <v>522.74729656272757</v>
      </c>
      <c r="M17" s="234">
        <f>'Project Summary'!$C$44*(1+'Project Summary'!$C$81)^((ROUNDUP('Cash Flow'!M3/12,0))-1)</f>
        <v>522.74729656272757</v>
      </c>
      <c r="N17" s="234">
        <f>'Project Summary'!$C$44*(1+'Project Summary'!$C$81)^((ROUNDUP('Cash Flow'!N3/12,0))-1)</f>
        <v>522.74729656272757</v>
      </c>
      <c r="O17" s="234">
        <f>'Project Summary'!$C$44*(1+'Project Summary'!$C$81)^((ROUNDUP('Cash Flow'!O3/12,0))-1)</f>
        <v>546.27092490805023</v>
      </c>
      <c r="P17" s="234">
        <f>'Project Summary'!$C$44*(1+'Project Summary'!$C$81)^((ROUNDUP('Cash Flow'!P3/12,0))-1)</f>
        <v>546.27092490805023</v>
      </c>
      <c r="Q17" s="234">
        <f>'Project Summary'!$C$44*(1+'Project Summary'!$C$81)^((ROUNDUP('Cash Flow'!Q3/12,0))-1)</f>
        <v>546.27092490805023</v>
      </c>
      <c r="R17" s="234">
        <f>'Project Summary'!$C$44*(1+'Project Summary'!$C$81)^((ROUNDUP('Cash Flow'!R3/12,0))-1)</f>
        <v>546.27092490805023</v>
      </c>
      <c r="S17" s="234">
        <f>'Project Summary'!$C$44*(1+'Project Summary'!$C$81)^((ROUNDUP('Cash Flow'!S3/12,0))-1)</f>
        <v>546.27092490805023</v>
      </c>
      <c r="T17" s="234">
        <f>'Project Summary'!$C$44*(1+'Project Summary'!$C$81)^((ROUNDUP('Cash Flow'!T3/12,0))-1)</f>
        <v>546.27092490805023</v>
      </c>
      <c r="U17" s="234">
        <f>'Project Summary'!$C$44*(1+'Project Summary'!$C$81)^((ROUNDUP('Cash Flow'!U3/12,0))-1)</f>
        <v>546.27092490805023</v>
      </c>
      <c r="V17" s="234">
        <f>'Project Summary'!$C$44*(1+'Project Summary'!$C$81)^((ROUNDUP('Cash Flow'!V3/12,0))-1)</f>
        <v>546.27092490805023</v>
      </c>
      <c r="W17" s="234">
        <f>'Project Summary'!$C$44*(1+'Project Summary'!$C$81)^((ROUNDUP('Cash Flow'!W3/12,0))-1)</f>
        <v>546.27092490805023</v>
      </c>
      <c r="X17" s="234">
        <f>'Project Summary'!$C$44*(1+'Project Summary'!$C$81)^((ROUNDUP('Cash Flow'!X3/12,0))-1)</f>
        <v>546.27092490805023</v>
      </c>
      <c r="Y17" s="234">
        <f>'Project Summary'!$C$44*(1+'Project Summary'!$C$81)^((ROUNDUP('Cash Flow'!Y3/12,0))-1)</f>
        <v>546.27092490805023</v>
      </c>
      <c r="Z17" s="234">
        <f>'Project Summary'!$C$44*(1+'Project Summary'!$C$81)^((ROUNDUP('Cash Flow'!Z3/12,0))-1)</f>
        <v>546.27092490805023</v>
      </c>
      <c r="AA17" s="234">
        <f>'Project Summary'!$C$44*(1+'Project Summary'!$C$81)^((ROUNDUP('Cash Flow'!AA3/12,0))-1)</f>
        <v>570.85311652891244</v>
      </c>
      <c r="AB17" s="234">
        <f>'Project Summary'!$C$44*(1+'Project Summary'!$C$81)^((ROUNDUP('Cash Flow'!AB3/12,0))-1)</f>
        <v>570.85311652891244</v>
      </c>
      <c r="AC17" s="234">
        <f>'Project Summary'!$C$44*(1+'Project Summary'!$C$81)^((ROUNDUP('Cash Flow'!AC3/12,0))-1)</f>
        <v>570.85311652891244</v>
      </c>
      <c r="AD17" s="234">
        <f>'Project Summary'!$C$44*(1+'Project Summary'!$C$81)^((ROUNDUP('Cash Flow'!AD3/12,0))-1)</f>
        <v>570.85311652891244</v>
      </c>
      <c r="AE17" s="234">
        <f>'Project Summary'!$C$44*(1+'Project Summary'!$C$81)^((ROUNDUP('Cash Flow'!AE3/12,0))-1)</f>
        <v>570.85311652891244</v>
      </c>
      <c r="AF17" s="234">
        <f>'Project Summary'!$C$44*(1+'Project Summary'!$C$81)^((ROUNDUP('Cash Flow'!AF3/12,0))-1)</f>
        <v>570.85311652891244</v>
      </c>
      <c r="AG17" s="234">
        <f>'Project Summary'!$C$44*(1+'Project Summary'!$C$81)^((ROUNDUP('Cash Flow'!AG3/12,0))-1)</f>
        <v>570.85311652891244</v>
      </c>
      <c r="AH17" s="234">
        <f>'Project Summary'!$C$44*(1+'Project Summary'!$C$81)^((ROUNDUP('Cash Flow'!AH3/12,0))-1)</f>
        <v>570.85311652891244</v>
      </c>
      <c r="AI17" s="234">
        <f>'Project Summary'!$C$44*(1+'Project Summary'!$C$81)^((ROUNDUP('Cash Flow'!AI3/12,0))-1)</f>
        <v>570.85311652891244</v>
      </c>
      <c r="AJ17" s="234">
        <f>'Project Summary'!$C$44*(1+'Project Summary'!$C$81)^((ROUNDUP('Cash Flow'!AJ3/12,0))-1)</f>
        <v>570.85311652891244</v>
      </c>
      <c r="AK17" s="234">
        <f>'Project Summary'!$C$44*(1+'Project Summary'!$C$81)^((ROUNDUP('Cash Flow'!AK3/12,0))-1)</f>
        <v>570.85311652891244</v>
      </c>
      <c r="AL17" s="234">
        <f>'Project Summary'!$C$44*(1+'Project Summary'!$C$81)^((ROUNDUP('Cash Flow'!AL3/12,0))-1)</f>
        <v>570.85311652891244</v>
      </c>
      <c r="AM17" s="234">
        <f>'Project Summary'!$C$44*(1+'Project Summary'!$C$81)^((ROUNDUP('Cash Flow'!AM3/12,0))-1)</f>
        <v>596.54150677271355</v>
      </c>
      <c r="AN17" s="234">
        <f>'Project Summary'!$C$44*(1+'Project Summary'!$C$81)^((ROUNDUP('Cash Flow'!AN3/12,0))-1)</f>
        <v>596.54150677271355</v>
      </c>
      <c r="AO17" s="234">
        <f>'Project Summary'!$C$44*(1+'Project Summary'!$C$81)^((ROUNDUP('Cash Flow'!AO3/12,0))-1)</f>
        <v>596.54150677271355</v>
      </c>
      <c r="AP17" s="234">
        <f>'Project Summary'!$C$44*(1+'Project Summary'!$C$81)^((ROUNDUP('Cash Flow'!AP3/12,0))-1)</f>
        <v>596.54150677271355</v>
      </c>
      <c r="AQ17" s="234">
        <f>'Project Summary'!$C$44*(1+'Project Summary'!$C$81)^((ROUNDUP('Cash Flow'!AQ3/12,0))-1)</f>
        <v>596.54150677271355</v>
      </c>
      <c r="AR17" s="234">
        <f>'Project Summary'!$C$44*(1+'Project Summary'!$C$81)^((ROUNDUP('Cash Flow'!AR3/12,0))-1)</f>
        <v>596.54150677271355</v>
      </c>
      <c r="AS17" s="234">
        <f>'Project Summary'!$C$44*(1+'Project Summary'!$C$81)^((ROUNDUP('Cash Flow'!AS3/12,0))-1)</f>
        <v>596.54150677271355</v>
      </c>
      <c r="AT17" s="234">
        <f>'Project Summary'!$C$44*(1+'Project Summary'!$C$81)^((ROUNDUP('Cash Flow'!AT3/12,0))-1)</f>
        <v>596.54150677271355</v>
      </c>
      <c r="AU17" s="234">
        <f>'Project Summary'!$C$44*(1+'Project Summary'!$C$81)^((ROUNDUP('Cash Flow'!AU3/12,0))-1)</f>
        <v>596.54150677271355</v>
      </c>
      <c r="AV17" s="234">
        <f>'Project Summary'!$C$44*(1+'Project Summary'!$C$81)^((ROUNDUP('Cash Flow'!AV3/12,0))-1)</f>
        <v>596.54150677271355</v>
      </c>
      <c r="AW17" s="234">
        <f>'Project Summary'!$C$44*(1+'Project Summary'!$C$81)^((ROUNDUP('Cash Flow'!AW3/12,0))-1)</f>
        <v>596.54150677271355</v>
      </c>
      <c r="AX17" s="234">
        <f>'Project Summary'!$C$44*(1+'Project Summary'!$C$81)^((ROUNDUP('Cash Flow'!AX3/12,0))-1)</f>
        <v>596.54150677271355</v>
      </c>
      <c r="AY17" s="234">
        <f>'Project Summary'!$C$44*(1+'Project Summary'!$C$81)^((ROUNDUP('Cash Flow'!AY3/12,0))-1)</f>
        <v>623.38587457748554</v>
      </c>
      <c r="AZ17" s="234">
        <f>'Project Summary'!$C$44*(1+'Project Summary'!$C$81)^((ROUNDUP('Cash Flow'!AZ3/12,0))-1)</f>
        <v>623.38587457748554</v>
      </c>
      <c r="BA17" s="234">
        <f>'Project Summary'!$C$44*(1+'Project Summary'!$C$81)^((ROUNDUP('Cash Flow'!BA3/12,0))-1)</f>
        <v>623.38587457748554</v>
      </c>
      <c r="BB17" s="234">
        <f>'Project Summary'!$C$44*(1+'Project Summary'!$C$81)^((ROUNDUP('Cash Flow'!BB3/12,0))-1)</f>
        <v>623.38587457748554</v>
      </c>
      <c r="BC17" s="234">
        <f>'Project Summary'!$C$44*(1+'Project Summary'!$C$81)^((ROUNDUP('Cash Flow'!BC3/12,0))-1)</f>
        <v>623.38587457748554</v>
      </c>
      <c r="BD17" s="234">
        <f>'Project Summary'!$C$44*(1+'Project Summary'!$C$81)^((ROUNDUP('Cash Flow'!BD3/12,0))-1)</f>
        <v>623.38587457748554</v>
      </c>
      <c r="BE17" s="234">
        <f>'Project Summary'!$C$44*(1+'Project Summary'!$C$81)^((ROUNDUP('Cash Flow'!BE3/12,0))-1)</f>
        <v>623.38587457748554</v>
      </c>
      <c r="BF17" s="234">
        <f>'Project Summary'!$C$44*(1+'Project Summary'!$C$81)^((ROUNDUP('Cash Flow'!BF3/12,0))-1)</f>
        <v>623.38587457748554</v>
      </c>
      <c r="BG17" s="234">
        <f>'Project Summary'!$C$44*(1+'Project Summary'!$C$81)^((ROUNDUP('Cash Flow'!BG3/12,0))-1)</f>
        <v>623.38587457748554</v>
      </c>
      <c r="BH17" s="234">
        <f>'Project Summary'!$C$44*(1+'Project Summary'!$C$81)^((ROUNDUP('Cash Flow'!BH3/12,0))-1)</f>
        <v>623.38587457748554</v>
      </c>
      <c r="BI17" s="234">
        <f>'Project Summary'!$C$44*(1+'Project Summary'!$C$81)^((ROUNDUP('Cash Flow'!BI3/12,0))-1)</f>
        <v>623.38587457748554</v>
      </c>
      <c r="BJ17" s="234">
        <f>'Project Summary'!$C$44*(1+'Project Summary'!$C$81)^((ROUNDUP('Cash Flow'!BJ3/12,0))-1)</f>
        <v>623.38587457748554</v>
      </c>
      <c r="BK17" s="234">
        <f>'Project Summary'!$C$44*(1+'Project Summary'!$C$81)^((ROUNDUP('Cash Flow'!BK3/12,0))-1)</f>
        <v>651.43823893347235</v>
      </c>
      <c r="BL17" s="234">
        <f>'Project Summary'!$C$44*(1+'Project Summary'!$C$81)^((ROUNDUP('Cash Flow'!BL3/12,0))-1)</f>
        <v>651.43823893347235</v>
      </c>
      <c r="BM17" s="234">
        <f>'Project Summary'!$C$44*(1+'Project Summary'!$C$81)^((ROUNDUP('Cash Flow'!BM3/12,0))-1)</f>
        <v>651.43823893347235</v>
      </c>
      <c r="BN17" s="234">
        <f>'Project Summary'!$C$44*(1+'Project Summary'!$C$81)^((ROUNDUP('Cash Flow'!BN3/12,0))-1)</f>
        <v>651.43823893347235</v>
      </c>
      <c r="BO17" s="234">
        <f>'Project Summary'!$C$44*(1+'Project Summary'!$C$81)^((ROUNDUP('Cash Flow'!BO3/12,0))-1)</f>
        <v>651.43823893347235</v>
      </c>
      <c r="BP17" s="234">
        <f>'Project Summary'!$C$44*(1+'Project Summary'!$C$81)^((ROUNDUP('Cash Flow'!BP3/12,0))-1)</f>
        <v>651.43823893347235</v>
      </c>
      <c r="BQ17" s="234">
        <f>'Project Summary'!$C$44*(1+'Project Summary'!$C$81)^((ROUNDUP('Cash Flow'!BQ3/12,0))-1)</f>
        <v>651.43823893347235</v>
      </c>
      <c r="BR17" s="234">
        <f>'Project Summary'!$C$44*(1+'Project Summary'!$C$81)^((ROUNDUP('Cash Flow'!BR3/12,0))-1)</f>
        <v>651.43823893347235</v>
      </c>
      <c r="BS17" s="234">
        <f>'Project Summary'!$C$44*(1+'Project Summary'!$C$81)^((ROUNDUP('Cash Flow'!BS3/12,0))-1)</f>
        <v>651.43823893347235</v>
      </c>
      <c r="BT17" s="234">
        <f>'Project Summary'!$C$44*(1+'Project Summary'!$C$81)^((ROUNDUP('Cash Flow'!BT3/12,0))-1)</f>
        <v>651.43823893347235</v>
      </c>
      <c r="BU17" s="234">
        <f>'Project Summary'!$C$44*(1+'Project Summary'!$C$81)^((ROUNDUP('Cash Flow'!BU3/12,0))-1)</f>
        <v>651.43823893347235</v>
      </c>
      <c r="BV17" s="234">
        <f>'Project Summary'!$C$44*(1+'Project Summary'!$C$81)^((ROUNDUP('Cash Flow'!BV3/12,0))-1)</f>
        <v>651.43823893347235</v>
      </c>
      <c r="BW17" s="234">
        <f>'Project Summary'!$C$44*(1+'Project Summary'!$C$81)^((ROUNDUP('Cash Flow'!BW3/12,0))-1)</f>
        <v>680.75295968547846</v>
      </c>
      <c r="BX17" s="234">
        <f>'Project Summary'!$C$44*(1+'Project Summary'!$C$81)^((ROUNDUP('Cash Flow'!BX3/12,0))-1)</f>
        <v>680.75295968547846</v>
      </c>
      <c r="BY17" s="234">
        <f>'Project Summary'!$C$44*(1+'Project Summary'!$C$81)^((ROUNDUP('Cash Flow'!BY3/12,0))-1)</f>
        <v>680.75295968547846</v>
      </c>
      <c r="BZ17" s="234">
        <f>'Project Summary'!$C$44*(1+'Project Summary'!$C$81)^((ROUNDUP('Cash Flow'!BZ3/12,0))-1)</f>
        <v>680.75295968547846</v>
      </c>
      <c r="CA17" s="234">
        <f>'Project Summary'!$C$44*(1+'Project Summary'!$C$81)^((ROUNDUP('Cash Flow'!CA3/12,0))-1)</f>
        <v>680.75295968547846</v>
      </c>
      <c r="CB17" s="234">
        <f>'Project Summary'!$C$44*(1+'Project Summary'!$C$81)^((ROUNDUP('Cash Flow'!CB3/12,0))-1)</f>
        <v>680.75295968547846</v>
      </c>
      <c r="CC17" s="234">
        <f>'Project Summary'!$C$44*(1+'Project Summary'!$C$81)^((ROUNDUP('Cash Flow'!CC3/12,0))-1)</f>
        <v>680.75295968547846</v>
      </c>
      <c r="CD17" s="234">
        <f>'Project Summary'!$C$44*(1+'Project Summary'!$C$81)^((ROUNDUP('Cash Flow'!CD3/12,0))-1)</f>
        <v>680.75295968547846</v>
      </c>
      <c r="CE17" s="234">
        <f>'Project Summary'!$C$44*(1+'Project Summary'!$C$81)^((ROUNDUP('Cash Flow'!CE3/12,0))-1)</f>
        <v>680.75295968547846</v>
      </c>
      <c r="CF17" s="234">
        <f>'Project Summary'!$C$44*(1+'Project Summary'!$C$81)^((ROUNDUP('Cash Flow'!CF3/12,0))-1)</f>
        <v>680.75295968547846</v>
      </c>
      <c r="CG17" s="234">
        <f>'Project Summary'!$C$44*(1+'Project Summary'!$C$81)^((ROUNDUP('Cash Flow'!CG3/12,0))-1)</f>
        <v>680.75295968547846</v>
      </c>
      <c r="CH17" s="234">
        <f>'Project Summary'!$C$44*(1+'Project Summary'!$C$81)^((ROUNDUP('Cash Flow'!CH3/12,0))-1)</f>
        <v>680.75295968547846</v>
      </c>
      <c r="CI17" s="234">
        <f>'Project Summary'!$C$44*(1+'Project Summary'!$C$81)^((ROUNDUP('Cash Flow'!CI3/12,0))-1)</f>
        <v>711.38684287132503</v>
      </c>
      <c r="CJ17" s="234">
        <f>'Project Summary'!$C$44*(1+'Project Summary'!$C$81)^((ROUNDUP('Cash Flow'!CJ3/12,0))-1)</f>
        <v>711.38684287132503</v>
      </c>
      <c r="CK17" s="234">
        <f>'Project Summary'!$C$44*(1+'Project Summary'!$C$81)^((ROUNDUP('Cash Flow'!CK3/12,0))-1)</f>
        <v>711.38684287132503</v>
      </c>
      <c r="CL17" s="234">
        <f>'Project Summary'!$C$44*(1+'Project Summary'!$C$81)^((ROUNDUP('Cash Flow'!CL3/12,0))-1)</f>
        <v>711.38684287132503</v>
      </c>
      <c r="CM17" s="234">
        <f>'Project Summary'!$C$44*(1+'Project Summary'!$C$81)^((ROUNDUP('Cash Flow'!CM3/12,0))-1)</f>
        <v>711.38684287132503</v>
      </c>
      <c r="CN17" s="234">
        <f>'Project Summary'!$C$44*(1+'Project Summary'!$C$81)^((ROUNDUP('Cash Flow'!CN3/12,0))-1)</f>
        <v>711.38684287132503</v>
      </c>
      <c r="CO17" s="234">
        <f>'Project Summary'!$C$44*(1+'Project Summary'!$C$81)^((ROUNDUP('Cash Flow'!CO3/12,0))-1)</f>
        <v>711.38684287132503</v>
      </c>
      <c r="CP17" s="234">
        <f>'Project Summary'!$C$44*(1+'Project Summary'!$C$81)^((ROUNDUP('Cash Flow'!CP3/12,0))-1)</f>
        <v>711.38684287132503</v>
      </c>
      <c r="CQ17" s="234">
        <f>'Project Summary'!$C$44*(1+'Project Summary'!$C$81)^((ROUNDUP('Cash Flow'!CQ3/12,0))-1)</f>
        <v>711.38684287132503</v>
      </c>
      <c r="CR17" s="234">
        <f>'Project Summary'!$C$44*(1+'Project Summary'!$C$81)^((ROUNDUP('Cash Flow'!CR3/12,0))-1)</f>
        <v>711.38684287132503</v>
      </c>
      <c r="CS17" s="234">
        <f>'Project Summary'!$C$44*(1+'Project Summary'!$C$81)^((ROUNDUP('Cash Flow'!CS3/12,0))-1)</f>
        <v>711.38684287132503</v>
      </c>
      <c r="CT17" s="234">
        <f>'Project Summary'!$C$44*(1+'Project Summary'!$C$81)^((ROUNDUP('Cash Flow'!CT3/12,0))-1)</f>
        <v>711.38684287132503</v>
      </c>
      <c r="CU17" s="234">
        <f>'Project Summary'!$C$44*(1+'Project Summary'!$C$81)^((ROUNDUP('Cash Flow'!CU3/12,0))-1)</f>
        <v>743.39925080053433</v>
      </c>
      <c r="CV17" s="234">
        <f>'Project Summary'!$C$44*(1+'Project Summary'!$C$81)^((ROUNDUP('Cash Flow'!CV3/12,0))-1)</f>
        <v>743.39925080053433</v>
      </c>
      <c r="CW17" s="234">
        <f>'Project Summary'!$C$44*(1+'Project Summary'!$C$81)^((ROUNDUP('Cash Flow'!CW3/12,0))-1)</f>
        <v>743.39925080053433</v>
      </c>
      <c r="CX17" s="234">
        <f>'Project Summary'!$C$44*(1+'Project Summary'!$C$81)^((ROUNDUP('Cash Flow'!CX3/12,0))-1)</f>
        <v>743.39925080053433</v>
      </c>
      <c r="CY17" s="234">
        <f>'Project Summary'!$C$44*(1+'Project Summary'!$C$81)^((ROUNDUP('Cash Flow'!CY3/12,0))-1)</f>
        <v>743.39925080053433</v>
      </c>
      <c r="CZ17" s="234">
        <f>'Project Summary'!$C$44*(1+'Project Summary'!$C$81)^((ROUNDUP('Cash Flow'!CZ3/12,0))-1)</f>
        <v>743.39925080053433</v>
      </c>
      <c r="DA17" s="234">
        <f>'Project Summary'!$C$44*(1+'Project Summary'!$C$81)^((ROUNDUP('Cash Flow'!DA3/12,0))-1)</f>
        <v>743.39925080053433</v>
      </c>
      <c r="DB17" s="234">
        <f>'Project Summary'!$C$44*(1+'Project Summary'!$C$81)^((ROUNDUP('Cash Flow'!DB3/12,0))-1)</f>
        <v>743.39925080053433</v>
      </c>
      <c r="DC17" s="234">
        <f>'Project Summary'!$C$44*(1+'Project Summary'!$C$81)^((ROUNDUP('Cash Flow'!DC3/12,0))-1)</f>
        <v>743.39925080053433</v>
      </c>
      <c r="DD17" s="234">
        <f>'Project Summary'!$C$44*(1+'Project Summary'!$C$81)^((ROUNDUP('Cash Flow'!DD3/12,0))-1)</f>
        <v>743.39925080053433</v>
      </c>
      <c r="DE17" s="234">
        <f>'Project Summary'!$C$44*(1+'Project Summary'!$C$81)^((ROUNDUP('Cash Flow'!DE3/12,0))-1)</f>
        <v>743.39925080053433</v>
      </c>
      <c r="DF17" s="234">
        <f>'Project Summary'!$C$44*(1+'Project Summary'!$C$81)^((ROUNDUP('Cash Flow'!DF3/12,0))-1)</f>
        <v>743.39925080053433</v>
      </c>
      <c r="DG17" s="234">
        <f>'Project Summary'!$C$44*(1+'Project Summary'!$C$81)^((ROUNDUP('Cash Flow'!DG3/12,0))-1)</f>
        <v>776.85221708655843</v>
      </c>
      <c r="DH17" s="234">
        <f>'Project Summary'!$C$44*(1+'Project Summary'!$C$81)^((ROUNDUP('Cash Flow'!DH3/12,0))-1)</f>
        <v>776.85221708655843</v>
      </c>
      <c r="DI17" s="234">
        <f>'Project Summary'!$C$44*(1+'Project Summary'!$C$81)^((ROUNDUP('Cash Flow'!DI3/12,0))-1)</f>
        <v>776.85221708655843</v>
      </c>
      <c r="DJ17" s="234">
        <f>'Project Summary'!$C$44*(1+'Project Summary'!$C$81)^((ROUNDUP('Cash Flow'!DJ3/12,0))-1)</f>
        <v>776.85221708655843</v>
      </c>
      <c r="DK17" s="234">
        <f>'Project Summary'!$C$44*(1+'Project Summary'!$C$81)^((ROUNDUP('Cash Flow'!DK3/12,0))-1)</f>
        <v>776.85221708655843</v>
      </c>
      <c r="DL17" s="234">
        <f>'Project Summary'!$C$44*(1+'Project Summary'!$C$81)^((ROUNDUP('Cash Flow'!DL3/12,0))-1)</f>
        <v>776.85221708655843</v>
      </c>
      <c r="DM17" s="234">
        <f>'Project Summary'!$C$44*(1+'Project Summary'!$C$81)^((ROUNDUP('Cash Flow'!DM3/12,0))-1)</f>
        <v>776.85221708655843</v>
      </c>
      <c r="DN17" s="234">
        <f>'Project Summary'!$C$44*(1+'Project Summary'!$C$81)^((ROUNDUP('Cash Flow'!DN3/12,0))-1)</f>
        <v>776.85221708655843</v>
      </c>
      <c r="DO17" s="234">
        <f>'Project Summary'!$C$44*(1+'Project Summary'!$C$81)^((ROUNDUP('Cash Flow'!DO3/12,0))-1)</f>
        <v>776.85221708655843</v>
      </c>
      <c r="DP17" s="234">
        <f>'Project Summary'!$C$44*(1+'Project Summary'!$C$81)^((ROUNDUP('Cash Flow'!DP3/12,0))-1)</f>
        <v>776.85221708655843</v>
      </c>
      <c r="DQ17" s="234">
        <f>'Project Summary'!$C$44*(1+'Project Summary'!$C$81)^((ROUNDUP('Cash Flow'!DQ3/12,0))-1)</f>
        <v>776.85221708655843</v>
      </c>
      <c r="DR17" s="234">
        <f>'Project Summary'!$C$44*(1+'Project Summary'!$C$81)^((ROUNDUP('Cash Flow'!DR3/12,0))-1)</f>
        <v>776.85221708655843</v>
      </c>
      <c r="DS17" s="234">
        <f>'Project Summary'!$C$44*(1+'Project Summary'!$C$81)^((ROUNDUP('Cash Flow'!DS3/12,0))-1)</f>
        <v>811.81056685545332</v>
      </c>
      <c r="DT17" s="234">
        <f>'Project Summary'!$C$44*(1+'Project Summary'!$C$81)^((ROUNDUP('Cash Flow'!DT3/12,0))-1)</f>
        <v>811.81056685545332</v>
      </c>
      <c r="DU17" s="234">
        <f>'Project Summary'!$C$44*(1+'Project Summary'!$C$81)^((ROUNDUP('Cash Flow'!DU3/12,0))-1)</f>
        <v>811.81056685545332</v>
      </c>
      <c r="DV17" s="234">
        <f>'Project Summary'!$C$44*(1+'Project Summary'!$C$81)^((ROUNDUP('Cash Flow'!DV3/12,0))-1)</f>
        <v>811.81056685545332</v>
      </c>
      <c r="DW17" s="234">
        <f>'Project Summary'!$C$44*(1+'Project Summary'!$C$81)^((ROUNDUP('Cash Flow'!DW3/12,0))-1)</f>
        <v>811.81056685545332</v>
      </c>
      <c r="DX17" s="234">
        <f>'Project Summary'!$C$44*(1+'Project Summary'!$C$81)^((ROUNDUP('Cash Flow'!DX3/12,0))-1)</f>
        <v>811.81056685545332</v>
      </c>
      <c r="DY17" s="234">
        <f>'Project Summary'!$C$44*(1+'Project Summary'!$C$81)^((ROUNDUP('Cash Flow'!DY3/12,0))-1)</f>
        <v>811.81056685545332</v>
      </c>
      <c r="DZ17" s="234">
        <f>'Project Summary'!$C$44*(1+'Project Summary'!$C$81)^((ROUNDUP('Cash Flow'!DZ3/12,0))-1)</f>
        <v>811.81056685545332</v>
      </c>
      <c r="EA17" s="234">
        <f>'Project Summary'!$C$44*(1+'Project Summary'!$C$81)^((ROUNDUP('Cash Flow'!EA3/12,0))-1)</f>
        <v>811.81056685545332</v>
      </c>
      <c r="EB17" s="234">
        <f>'Project Summary'!$C$44*(1+'Project Summary'!$C$81)^((ROUNDUP('Cash Flow'!EB3/12,0))-1)</f>
        <v>811.81056685545332</v>
      </c>
      <c r="EC17" s="234">
        <f>'Project Summary'!$C$44*(1+'Project Summary'!$C$81)^((ROUNDUP('Cash Flow'!EC3/12,0))-1)</f>
        <v>811.81056685545332</v>
      </c>
      <c r="ED17" s="234">
        <f>'Project Summary'!$C$44*(1+'Project Summary'!$C$81)^((ROUNDUP('Cash Flow'!ED3/12,0))-1)</f>
        <v>811.81056685545332</v>
      </c>
      <c r="EE17" s="234">
        <f>'Project Summary'!$C$44*(1+'Project Summary'!$C$81)^((ROUNDUP('Cash Flow'!EE3/12,0))-1)</f>
        <v>848.34204236394874</v>
      </c>
      <c r="EF17" s="234">
        <f>'Project Summary'!$C$44*(1+'Project Summary'!$C$81)^((ROUNDUP('Cash Flow'!EF3/12,0))-1)</f>
        <v>848.34204236394874</v>
      </c>
      <c r="EG17" s="234">
        <f>'Project Summary'!$C$44*(1+'Project Summary'!$C$81)^((ROUNDUP('Cash Flow'!EG3/12,0))-1)</f>
        <v>848.34204236394874</v>
      </c>
      <c r="EH17" s="234">
        <f>'Project Summary'!$C$44*(1+'Project Summary'!$C$81)^((ROUNDUP('Cash Flow'!EH3/12,0))-1)</f>
        <v>848.34204236394874</v>
      </c>
      <c r="EI17" s="234">
        <f>'Project Summary'!$C$44*(1+'Project Summary'!$C$81)^((ROUNDUP('Cash Flow'!EI3/12,0))-1)</f>
        <v>848.34204236394874</v>
      </c>
      <c r="EJ17" s="234">
        <f>'Project Summary'!$C$44*(1+'Project Summary'!$C$81)^((ROUNDUP('Cash Flow'!EJ3/12,0))-1)</f>
        <v>848.34204236394874</v>
      </c>
      <c r="EK17" s="234">
        <f>'Project Summary'!$C$44*(1+'Project Summary'!$C$81)^((ROUNDUP('Cash Flow'!EK3/12,0))-1)</f>
        <v>848.34204236394874</v>
      </c>
      <c r="EL17" s="234">
        <f>'Project Summary'!$C$44*(1+'Project Summary'!$C$81)^((ROUNDUP('Cash Flow'!EL3/12,0))-1)</f>
        <v>848.34204236394874</v>
      </c>
      <c r="EM17" s="234">
        <f>'Project Summary'!$C$44*(1+'Project Summary'!$C$81)^((ROUNDUP('Cash Flow'!EM3/12,0))-1)</f>
        <v>848.34204236394874</v>
      </c>
      <c r="EN17" s="234">
        <f>'Project Summary'!$C$44*(1+'Project Summary'!$C$81)^((ROUNDUP('Cash Flow'!EN3/12,0))-1)</f>
        <v>848.34204236394874</v>
      </c>
      <c r="EO17" s="234">
        <f>'Project Summary'!$C$44*(1+'Project Summary'!$C$81)^((ROUNDUP('Cash Flow'!EO3/12,0))-1)</f>
        <v>848.34204236394874</v>
      </c>
      <c r="EP17" s="234">
        <f>'Project Summary'!$C$44*(1+'Project Summary'!$C$81)^((ROUNDUP('Cash Flow'!EP3/12,0))-1)</f>
        <v>848.34204236394874</v>
      </c>
      <c r="EQ17" s="234">
        <f>'Project Summary'!$C$44*(1+'Project Summary'!$C$81)^((ROUNDUP('Cash Flow'!EQ3/12,0))-1)</f>
        <v>886.51743427032625</v>
      </c>
      <c r="ER17" s="234">
        <f>'Project Summary'!$C$44*(1+'Project Summary'!$C$81)^((ROUNDUP('Cash Flow'!ER3/12,0))-1)</f>
        <v>886.51743427032625</v>
      </c>
      <c r="ES17" s="234">
        <f>'Project Summary'!$C$44*(1+'Project Summary'!$C$81)^((ROUNDUP('Cash Flow'!ES3/12,0))-1)</f>
        <v>886.51743427032625</v>
      </c>
      <c r="ET17" s="234">
        <f>'Project Summary'!$C$44*(1+'Project Summary'!$C$81)^((ROUNDUP('Cash Flow'!ET3/12,0))-1)</f>
        <v>886.51743427032625</v>
      </c>
      <c r="EU17" s="234">
        <f>'Project Summary'!$C$44*(1+'Project Summary'!$C$81)^((ROUNDUP('Cash Flow'!EU3/12,0))-1)</f>
        <v>886.51743427032625</v>
      </c>
      <c r="EV17" s="234">
        <f>'Project Summary'!$C$44*(1+'Project Summary'!$C$81)^((ROUNDUP('Cash Flow'!EV3/12,0))-1)</f>
        <v>886.51743427032625</v>
      </c>
      <c r="EW17" s="234">
        <f>'Project Summary'!$C$44*(1+'Project Summary'!$C$81)^((ROUNDUP('Cash Flow'!EW3/12,0))-1)</f>
        <v>886.51743427032625</v>
      </c>
      <c r="EX17" s="234">
        <f>'Project Summary'!$C$44*(1+'Project Summary'!$C$81)^((ROUNDUP('Cash Flow'!EX3/12,0))-1)</f>
        <v>886.51743427032625</v>
      </c>
      <c r="EY17" s="234">
        <f>'Project Summary'!$C$44*(1+'Project Summary'!$C$81)^((ROUNDUP('Cash Flow'!EY3/12,0))-1)</f>
        <v>886.51743427032625</v>
      </c>
      <c r="EZ17" s="234">
        <f>'Project Summary'!$C$44*(1+'Project Summary'!$C$81)^((ROUNDUP('Cash Flow'!EZ3/12,0))-1)</f>
        <v>886.51743427032625</v>
      </c>
      <c r="FA17" s="234">
        <f>'Project Summary'!$C$44*(1+'Project Summary'!$C$81)^((ROUNDUP('Cash Flow'!FA3/12,0))-1)</f>
        <v>886.51743427032625</v>
      </c>
      <c r="FB17" s="234">
        <f>'Project Summary'!$C$44*(1+'Project Summary'!$C$81)^((ROUNDUP('Cash Flow'!FB3/12,0))-1)</f>
        <v>886.51743427032625</v>
      </c>
      <c r="FC17" s="234">
        <f>'Project Summary'!$C$44*(1+'Project Summary'!$C$81)^((ROUNDUP('Cash Flow'!FC3/12,0))-1)</f>
        <v>926.41071881249104</v>
      </c>
      <c r="FD17" s="234">
        <f>'Project Summary'!$C$44*(1+'Project Summary'!$C$81)^((ROUNDUP('Cash Flow'!FD3/12,0))-1)</f>
        <v>926.41071881249104</v>
      </c>
      <c r="FE17" s="234">
        <f>'Project Summary'!$C$44*(1+'Project Summary'!$C$81)^((ROUNDUP('Cash Flow'!FE3/12,0))-1)</f>
        <v>926.41071881249104</v>
      </c>
      <c r="FF17" s="234">
        <f>'Project Summary'!$C$44*(1+'Project Summary'!$C$81)^((ROUNDUP('Cash Flow'!FF3/12,0))-1)</f>
        <v>926.41071881249104</v>
      </c>
      <c r="FG17" s="234">
        <f>'Project Summary'!$C$44*(1+'Project Summary'!$C$81)^((ROUNDUP('Cash Flow'!FG3/12,0))-1)</f>
        <v>926.41071881249104</v>
      </c>
      <c r="FH17" s="234">
        <f>'Project Summary'!$C$44*(1+'Project Summary'!$C$81)^((ROUNDUP('Cash Flow'!FH3/12,0))-1)</f>
        <v>926.41071881249104</v>
      </c>
      <c r="FI17" s="234">
        <f>'Project Summary'!$C$44*(1+'Project Summary'!$C$81)^((ROUNDUP('Cash Flow'!FI3/12,0))-1)</f>
        <v>926.41071881249104</v>
      </c>
      <c r="FJ17" s="234">
        <f>'Project Summary'!$C$44*(1+'Project Summary'!$C$81)^((ROUNDUP('Cash Flow'!FJ3/12,0))-1)</f>
        <v>926.41071881249104</v>
      </c>
      <c r="FK17" s="234">
        <f>'Project Summary'!$C$44*(1+'Project Summary'!$C$81)^((ROUNDUP('Cash Flow'!FK3/12,0))-1)</f>
        <v>926.41071881249104</v>
      </c>
      <c r="FL17" s="234">
        <f>'Project Summary'!$C$44*(1+'Project Summary'!$C$81)^((ROUNDUP('Cash Flow'!FL3/12,0))-1)</f>
        <v>926.41071881249104</v>
      </c>
      <c r="FM17" s="234">
        <f>'Project Summary'!$C$44*(1+'Project Summary'!$C$81)^((ROUNDUP('Cash Flow'!FM3/12,0))-1)</f>
        <v>926.41071881249104</v>
      </c>
      <c r="FN17" s="234">
        <f>'Project Summary'!$C$44*(1+'Project Summary'!$C$81)^((ROUNDUP('Cash Flow'!FN3/12,0))-1)</f>
        <v>926.41071881249104</v>
      </c>
      <c r="FO17" s="234">
        <f>'Project Summary'!$C$44*(1+'Project Summary'!$C$81)^((ROUNDUP('Cash Flow'!FO3/12,0))-1)</f>
        <v>968.09920115905288</v>
      </c>
      <c r="FP17" s="234">
        <f>'Project Summary'!$C$44*(1+'Project Summary'!$C$81)^((ROUNDUP('Cash Flow'!FP3/12,0))-1)</f>
        <v>968.09920115905288</v>
      </c>
      <c r="FQ17" s="234">
        <f>'Project Summary'!$C$44*(1+'Project Summary'!$C$81)^((ROUNDUP('Cash Flow'!FQ3/12,0))-1)</f>
        <v>968.09920115905288</v>
      </c>
      <c r="FR17" s="234">
        <f>'Project Summary'!$C$44*(1+'Project Summary'!$C$81)^((ROUNDUP('Cash Flow'!FR3/12,0))-1)</f>
        <v>968.09920115905288</v>
      </c>
      <c r="FS17" s="234">
        <f>'Project Summary'!$C$44*(1+'Project Summary'!$C$81)^((ROUNDUP('Cash Flow'!FS3/12,0))-1)</f>
        <v>968.09920115905288</v>
      </c>
      <c r="FT17" s="234">
        <f>'Project Summary'!$C$44*(1+'Project Summary'!$C$81)^((ROUNDUP('Cash Flow'!FT3/12,0))-1)</f>
        <v>968.09920115905288</v>
      </c>
      <c r="FU17" s="234">
        <f>'Project Summary'!$C$44*(1+'Project Summary'!$C$81)^((ROUNDUP('Cash Flow'!FU3/12,0))-1)</f>
        <v>968.09920115905288</v>
      </c>
      <c r="FV17" s="234">
        <f>'Project Summary'!$C$44*(1+'Project Summary'!$C$81)^((ROUNDUP('Cash Flow'!FV3/12,0))-1)</f>
        <v>968.09920115905288</v>
      </c>
      <c r="FW17" s="234">
        <f>'Project Summary'!$C$44*(1+'Project Summary'!$C$81)^((ROUNDUP('Cash Flow'!FW3/12,0))-1)</f>
        <v>968.09920115905288</v>
      </c>
      <c r="FX17" s="234">
        <f>'Project Summary'!$C$44*(1+'Project Summary'!$C$81)^((ROUNDUP('Cash Flow'!FX3/12,0))-1)</f>
        <v>968.09920115905288</v>
      </c>
      <c r="FY17" s="234">
        <f>'Project Summary'!$C$44*(1+'Project Summary'!$C$81)^((ROUNDUP('Cash Flow'!FY3/12,0))-1)</f>
        <v>968.09920115905288</v>
      </c>
      <c r="FZ17" s="234">
        <f>'Project Summary'!$C$44*(1+'Project Summary'!$C$81)^((ROUNDUP('Cash Flow'!FZ3/12,0))-1)</f>
        <v>968.09920115905288</v>
      </c>
      <c r="GA17" s="234">
        <f>'Project Summary'!$C$44*(1+'Project Summary'!$C$81)^((ROUNDUP('Cash Flow'!GA3/12,0))-1)</f>
        <v>1011.6636652112104</v>
      </c>
      <c r="GB17" s="234">
        <f>'Project Summary'!$C$44*(1+'Project Summary'!$C$81)^((ROUNDUP('Cash Flow'!GB3/12,0))-1)</f>
        <v>1011.6636652112104</v>
      </c>
      <c r="GC17" s="234">
        <f>'Project Summary'!$C$44*(1+'Project Summary'!$C$81)^((ROUNDUP('Cash Flow'!GC3/12,0))-1)</f>
        <v>1011.6636652112104</v>
      </c>
      <c r="GD17" s="234">
        <f>'Project Summary'!$C$44*(1+'Project Summary'!$C$81)^((ROUNDUP('Cash Flow'!GD3/12,0))-1)</f>
        <v>1011.6636652112104</v>
      </c>
      <c r="GE17" s="234">
        <f>'Project Summary'!$C$44*(1+'Project Summary'!$C$81)^((ROUNDUP('Cash Flow'!GE3/12,0))-1)</f>
        <v>1011.6636652112104</v>
      </c>
      <c r="GF17" s="234">
        <f>'Project Summary'!$C$44*(1+'Project Summary'!$C$81)^((ROUNDUP('Cash Flow'!GF3/12,0))-1)</f>
        <v>1011.6636652112104</v>
      </c>
      <c r="GG17" s="234">
        <f>'Project Summary'!$C$44*(1+'Project Summary'!$C$81)^((ROUNDUP('Cash Flow'!GG3/12,0))-1)</f>
        <v>1011.6636652112104</v>
      </c>
      <c r="GH17" s="234">
        <f>'Project Summary'!$C$44*(1+'Project Summary'!$C$81)^((ROUNDUP('Cash Flow'!GH3/12,0))-1)</f>
        <v>1011.6636652112104</v>
      </c>
      <c r="GI17" s="234">
        <f>'Project Summary'!$C$44*(1+'Project Summary'!$C$81)^((ROUNDUP('Cash Flow'!GI3/12,0))-1)</f>
        <v>1011.6636652112104</v>
      </c>
      <c r="GJ17" s="234">
        <f>'Project Summary'!$C$44*(1+'Project Summary'!$C$81)^((ROUNDUP('Cash Flow'!GJ3/12,0))-1)</f>
        <v>1011.6636652112104</v>
      </c>
      <c r="GK17" s="234">
        <f>'Project Summary'!$C$44*(1+'Project Summary'!$C$81)^((ROUNDUP('Cash Flow'!GK3/12,0))-1)</f>
        <v>1011.6636652112104</v>
      </c>
      <c r="GL17" s="234">
        <f>'Project Summary'!$C$44*(1+'Project Summary'!$C$81)^((ROUNDUP('Cash Flow'!GL3/12,0))-1)</f>
        <v>1011.6636652112104</v>
      </c>
      <c r="GM17" s="234">
        <f>'Project Summary'!$C$44*(1+'Project Summary'!$C$81)^((ROUNDUP('Cash Flow'!GM3/12,0))-1)</f>
        <v>1057.1885301457144</v>
      </c>
      <c r="GN17" s="234">
        <f>'Project Summary'!$C$44*(1+'Project Summary'!$C$81)^((ROUNDUP('Cash Flow'!GN3/12,0))-1)</f>
        <v>1057.1885301457144</v>
      </c>
      <c r="GO17" s="234">
        <f>'Project Summary'!$C$44*(1+'Project Summary'!$C$81)^((ROUNDUP('Cash Flow'!GO3/12,0))-1)</f>
        <v>1057.1885301457144</v>
      </c>
      <c r="GP17" s="234">
        <f>'Project Summary'!$C$44*(1+'Project Summary'!$C$81)^((ROUNDUP('Cash Flow'!GP3/12,0))-1)</f>
        <v>1057.1885301457144</v>
      </c>
      <c r="GQ17" s="234">
        <f>'Project Summary'!$C$44*(1+'Project Summary'!$C$81)^((ROUNDUP('Cash Flow'!GQ3/12,0))-1)</f>
        <v>1057.1885301457144</v>
      </c>
      <c r="GR17" s="234">
        <f>'Project Summary'!$C$44*(1+'Project Summary'!$C$81)^((ROUNDUP('Cash Flow'!GR3/12,0))-1)</f>
        <v>1057.1885301457144</v>
      </c>
      <c r="GS17" s="234">
        <f>'Project Summary'!$C$44*(1+'Project Summary'!$C$81)^((ROUNDUP('Cash Flow'!GS3/12,0))-1)</f>
        <v>1057.1885301457144</v>
      </c>
      <c r="GT17" s="234">
        <f>'Project Summary'!$C$44*(1+'Project Summary'!$C$81)^((ROUNDUP('Cash Flow'!GT3/12,0))-1)</f>
        <v>1057.1885301457144</v>
      </c>
      <c r="GU17" s="234">
        <f>'Project Summary'!$C$44*(1+'Project Summary'!$C$81)^((ROUNDUP('Cash Flow'!GU3/12,0))-1)</f>
        <v>1057.1885301457144</v>
      </c>
      <c r="GV17" s="234">
        <f>'Project Summary'!$C$44*(1+'Project Summary'!$C$81)^((ROUNDUP('Cash Flow'!GV3/12,0))-1)</f>
        <v>1057.1885301457144</v>
      </c>
      <c r="GW17" s="234">
        <f>'Project Summary'!$C$44*(1+'Project Summary'!$C$81)^((ROUNDUP('Cash Flow'!GW3/12,0))-1)</f>
        <v>1057.1885301457144</v>
      </c>
      <c r="GX17" s="234">
        <f>'Project Summary'!$C$44*(1+'Project Summary'!$C$81)^((ROUNDUP('Cash Flow'!GX3/12,0))-1)</f>
        <v>1057.1885301457144</v>
      </c>
      <c r="GY17" s="234">
        <f>'Project Summary'!$C$44*(1+'Project Summary'!$C$81)^((ROUNDUP('Cash Flow'!GY3/12,0))-1)</f>
        <v>1104.7620140022716</v>
      </c>
      <c r="GZ17" s="234">
        <f>'Project Summary'!$C$44*(1+'Project Summary'!$C$81)^((ROUNDUP('Cash Flow'!GZ3/12,0))-1)</f>
        <v>1104.7620140022716</v>
      </c>
      <c r="HA17" s="234">
        <f>'Project Summary'!$C$44*(1+'Project Summary'!$C$81)^((ROUNDUP('Cash Flow'!HA3/12,0))-1)</f>
        <v>1104.7620140022716</v>
      </c>
      <c r="HB17" s="234">
        <f>'Project Summary'!$C$44*(1+'Project Summary'!$C$81)^((ROUNDUP('Cash Flow'!HB3/12,0))-1)</f>
        <v>1104.7620140022716</v>
      </c>
      <c r="HC17" s="234">
        <f>'Project Summary'!$C$44*(1+'Project Summary'!$C$81)^((ROUNDUP('Cash Flow'!HC3/12,0))-1)</f>
        <v>1104.7620140022716</v>
      </c>
      <c r="HD17" s="234">
        <f>'Project Summary'!$C$44*(1+'Project Summary'!$C$81)^((ROUNDUP('Cash Flow'!HD3/12,0))-1)</f>
        <v>1104.7620140022716</v>
      </c>
      <c r="HE17" s="234">
        <f>'Project Summary'!$C$44*(1+'Project Summary'!$C$81)^((ROUNDUP('Cash Flow'!HE3/12,0))-1)</f>
        <v>1104.7620140022716</v>
      </c>
      <c r="HF17" s="234">
        <f>'Project Summary'!$C$44*(1+'Project Summary'!$C$81)^((ROUNDUP('Cash Flow'!HF3/12,0))-1)</f>
        <v>1104.7620140022716</v>
      </c>
      <c r="HG17" s="234">
        <f>'Project Summary'!$C$44*(1+'Project Summary'!$C$81)^((ROUNDUP('Cash Flow'!HG3/12,0))-1)</f>
        <v>1104.7620140022716</v>
      </c>
      <c r="HH17" s="234">
        <f>'Project Summary'!$C$44*(1+'Project Summary'!$C$81)^((ROUNDUP('Cash Flow'!HH3/12,0))-1)</f>
        <v>1104.7620140022716</v>
      </c>
      <c r="HI17" s="234">
        <f>'Project Summary'!$C$44*(1+'Project Summary'!$C$81)^((ROUNDUP('Cash Flow'!HI3/12,0))-1)</f>
        <v>1104.7620140022716</v>
      </c>
      <c r="HJ17" s="234">
        <f>'Project Summary'!$C$44*(1+'Project Summary'!$C$81)^((ROUNDUP('Cash Flow'!HJ3/12,0))-1)</f>
        <v>1104.7620140022716</v>
      </c>
      <c r="HK17" s="234">
        <f>'Project Summary'!$C$44*(1+'Project Summary'!$C$81)^((ROUNDUP('Cash Flow'!HK3/12,0))-1)</f>
        <v>1154.4763046323735</v>
      </c>
      <c r="HL17" s="234">
        <f>'Project Summary'!$C$44*(1+'Project Summary'!$C$81)^((ROUNDUP('Cash Flow'!HL3/12,0))-1)</f>
        <v>1154.4763046323735</v>
      </c>
      <c r="HM17" s="234">
        <f>'Project Summary'!$C$44*(1+'Project Summary'!$C$81)^((ROUNDUP('Cash Flow'!HM3/12,0))-1)</f>
        <v>1154.4763046323735</v>
      </c>
      <c r="HN17" s="234">
        <f>'Project Summary'!$C$44*(1+'Project Summary'!$C$81)^((ROUNDUP('Cash Flow'!HN3/12,0))-1)</f>
        <v>1154.4763046323735</v>
      </c>
      <c r="HO17" s="234">
        <f>'Project Summary'!$C$44*(1+'Project Summary'!$C$81)^((ROUNDUP('Cash Flow'!HO3/12,0))-1)</f>
        <v>1154.4763046323735</v>
      </c>
      <c r="HP17" s="234">
        <f>'Project Summary'!$C$44*(1+'Project Summary'!$C$81)^((ROUNDUP('Cash Flow'!HP3/12,0))-1)</f>
        <v>1154.4763046323735</v>
      </c>
      <c r="HQ17" s="234">
        <f>'Project Summary'!$C$44*(1+'Project Summary'!$C$81)^((ROUNDUP('Cash Flow'!HQ3/12,0))-1)</f>
        <v>1154.4763046323735</v>
      </c>
      <c r="HR17" s="234">
        <f>'Project Summary'!$C$44*(1+'Project Summary'!$C$81)^((ROUNDUP('Cash Flow'!HR3/12,0))-1)</f>
        <v>1154.4763046323735</v>
      </c>
      <c r="HS17" s="234">
        <f>'Project Summary'!$C$44*(1+'Project Summary'!$C$81)^((ROUNDUP('Cash Flow'!HS3/12,0))-1)</f>
        <v>1154.4763046323735</v>
      </c>
      <c r="HT17" s="234">
        <f>'Project Summary'!$C$44*(1+'Project Summary'!$C$81)^((ROUNDUP('Cash Flow'!HT3/12,0))-1)</f>
        <v>1154.4763046323735</v>
      </c>
      <c r="HU17" s="234">
        <f>'Project Summary'!$C$44*(1+'Project Summary'!$C$81)^((ROUNDUP('Cash Flow'!HU3/12,0))-1)</f>
        <v>1154.4763046323735</v>
      </c>
      <c r="HV17" s="234">
        <f>'Project Summary'!$C$44*(1+'Project Summary'!$C$81)^((ROUNDUP('Cash Flow'!HV3/12,0))-1)</f>
        <v>1154.4763046323735</v>
      </c>
      <c r="HW17" s="234">
        <f>'Project Summary'!$C$44*(1+'Project Summary'!$C$81)^((ROUNDUP('Cash Flow'!HW3/12,0))-1)</f>
        <v>1206.4277383408303</v>
      </c>
      <c r="HX17" s="234">
        <f>'Project Summary'!$C$44*(1+'Project Summary'!$C$81)^((ROUNDUP('Cash Flow'!HX3/12,0))-1)</f>
        <v>1206.4277383408303</v>
      </c>
      <c r="HY17" s="234">
        <f>'Project Summary'!$C$44*(1+'Project Summary'!$C$81)^((ROUNDUP('Cash Flow'!HY3/12,0))-1)</f>
        <v>1206.4277383408303</v>
      </c>
      <c r="HZ17" s="234">
        <f>'Project Summary'!$C$44*(1+'Project Summary'!$C$81)^((ROUNDUP('Cash Flow'!HZ3/12,0))-1)</f>
        <v>1206.4277383408303</v>
      </c>
      <c r="IA17" s="234">
        <f>'Project Summary'!$C$44*(1+'Project Summary'!$C$81)^((ROUNDUP('Cash Flow'!IA3/12,0))-1)</f>
        <v>1206.4277383408303</v>
      </c>
      <c r="IB17" s="234">
        <f>'Project Summary'!$C$44*(1+'Project Summary'!$C$81)^((ROUNDUP('Cash Flow'!IB3/12,0))-1)</f>
        <v>1206.4277383408303</v>
      </c>
      <c r="IC17" s="234">
        <f>'Project Summary'!$C$44*(1+'Project Summary'!$C$81)^((ROUNDUP('Cash Flow'!IC3/12,0))-1)</f>
        <v>1206.4277383408303</v>
      </c>
      <c r="ID17" s="234">
        <f>'Project Summary'!$C$44*(1+'Project Summary'!$C$81)^((ROUNDUP('Cash Flow'!ID3/12,0))-1)</f>
        <v>1206.4277383408303</v>
      </c>
      <c r="IE17" s="234">
        <f>'Project Summary'!$C$44*(1+'Project Summary'!$C$81)^((ROUNDUP('Cash Flow'!IE3/12,0))-1)</f>
        <v>1206.4277383408303</v>
      </c>
      <c r="IF17" s="234">
        <f>'Project Summary'!$C$44*(1+'Project Summary'!$C$81)^((ROUNDUP('Cash Flow'!IF3/12,0))-1)</f>
        <v>1206.4277383408303</v>
      </c>
      <c r="IG17" s="234">
        <f>'Project Summary'!$C$44*(1+'Project Summary'!$C$81)^((ROUNDUP('Cash Flow'!IG3/12,0))-1)</f>
        <v>1206.4277383408303</v>
      </c>
      <c r="IH17" s="234">
        <f>'Project Summary'!$C$44*(1+'Project Summary'!$C$81)^((ROUNDUP('Cash Flow'!IH3/12,0))-1)</f>
        <v>1206.4277383408303</v>
      </c>
      <c r="II17" s="234">
        <f>'Project Summary'!$C$44*(1+'Project Summary'!$C$81)^((ROUNDUP('Cash Flow'!II3/12,0))-1)</f>
        <v>1260.7169865661674</v>
      </c>
      <c r="IJ17" s="234">
        <f>'Project Summary'!$C$44*(1+'Project Summary'!$C$81)^((ROUNDUP('Cash Flow'!IJ3/12,0))-1)</f>
        <v>1260.7169865661674</v>
      </c>
      <c r="IK17" s="234">
        <f>'Project Summary'!$C$44*(1+'Project Summary'!$C$81)^((ROUNDUP('Cash Flow'!IK3/12,0))-1)</f>
        <v>1260.7169865661674</v>
      </c>
      <c r="IL17" s="234">
        <f>'Project Summary'!$C$44*(1+'Project Summary'!$C$81)^((ROUNDUP('Cash Flow'!IL3/12,0))-1)</f>
        <v>1260.7169865661674</v>
      </c>
      <c r="IM17" s="234">
        <f>'Project Summary'!$C$44*(1+'Project Summary'!$C$81)^((ROUNDUP('Cash Flow'!IM3/12,0))-1)</f>
        <v>1260.7169865661674</v>
      </c>
      <c r="IN17" s="234">
        <f>'Project Summary'!$C$44*(1+'Project Summary'!$C$81)^((ROUNDUP('Cash Flow'!IN3/12,0))-1)</f>
        <v>1260.7169865661674</v>
      </c>
      <c r="IO17" s="234">
        <f>'Project Summary'!$C$44*(1+'Project Summary'!$C$81)^((ROUNDUP('Cash Flow'!IO3/12,0))-1)</f>
        <v>1260.7169865661674</v>
      </c>
      <c r="IP17" s="234">
        <f>'Project Summary'!$C$44*(1+'Project Summary'!$C$81)^((ROUNDUP('Cash Flow'!IP3/12,0))-1)</f>
        <v>1260.7169865661674</v>
      </c>
      <c r="IQ17" s="234">
        <f>'Project Summary'!$C$44*(1+'Project Summary'!$C$81)^((ROUNDUP('Cash Flow'!IQ3/12,0))-1)</f>
        <v>1260.7169865661674</v>
      </c>
      <c r="IR17" s="234">
        <f>'Project Summary'!$C$44*(1+'Project Summary'!$C$81)^((ROUNDUP('Cash Flow'!IR3/12,0))-1)</f>
        <v>1260.7169865661674</v>
      </c>
      <c r="IS17" s="234">
        <f>'Project Summary'!$C$44*(1+'Project Summary'!$C$81)^((ROUNDUP('Cash Flow'!IS3/12,0))-1)</f>
        <v>1260.7169865661674</v>
      </c>
      <c r="IT17" s="234">
        <f>'Project Summary'!$C$44*(1+'Project Summary'!$C$81)^((ROUNDUP('Cash Flow'!IT3/12,0))-1)</f>
        <v>1260.7169865661674</v>
      </c>
      <c r="IU17" s="234">
        <f>'Project Summary'!$C$44*(1+'Project Summary'!$C$81)^((ROUNDUP('Cash Flow'!IU3/12,0))-1)</f>
        <v>1317.449250961645</v>
      </c>
      <c r="IV17" s="234">
        <f>'Project Summary'!$C$44*(1+'Project Summary'!$C$81)^((ROUNDUP('Cash Flow'!IV3/12,0))-1)</f>
        <v>1317.449250961645</v>
      </c>
      <c r="IW17" s="234">
        <f>'Project Summary'!$C$44*(1+'Project Summary'!$C$81)^((ROUNDUP('Cash Flow'!IW3/12,0))-1)</f>
        <v>1317.449250961645</v>
      </c>
      <c r="IX17" s="234">
        <f>'Project Summary'!$C$44*(1+'Project Summary'!$C$81)^((ROUNDUP('Cash Flow'!IX3/12,0))-1)</f>
        <v>1317.449250961645</v>
      </c>
      <c r="IY17" s="234">
        <f>'Project Summary'!$C$44*(1+'Project Summary'!$C$81)^((ROUNDUP('Cash Flow'!IY3/12,0))-1)</f>
        <v>1317.449250961645</v>
      </c>
      <c r="IZ17" s="234">
        <f>'Project Summary'!$C$44*(1+'Project Summary'!$C$81)^((ROUNDUP('Cash Flow'!IZ3/12,0))-1)</f>
        <v>1317.449250961645</v>
      </c>
      <c r="JA17" s="234">
        <f>'Project Summary'!$C$44*(1+'Project Summary'!$C$81)^((ROUNDUP('Cash Flow'!JA3/12,0))-1)</f>
        <v>1317.449250961645</v>
      </c>
      <c r="JB17" s="234">
        <f>'Project Summary'!$C$44*(1+'Project Summary'!$C$81)^((ROUNDUP('Cash Flow'!JB3/12,0))-1)</f>
        <v>1317.449250961645</v>
      </c>
      <c r="JC17" s="234">
        <f>'Project Summary'!$C$44*(1+'Project Summary'!$C$81)^((ROUNDUP('Cash Flow'!JC3/12,0))-1)</f>
        <v>1317.449250961645</v>
      </c>
      <c r="JD17" s="234">
        <f>'Project Summary'!$C$44*(1+'Project Summary'!$C$81)^((ROUNDUP('Cash Flow'!JD3/12,0))-1)</f>
        <v>1317.449250961645</v>
      </c>
      <c r="JE17" s="234">
        <f>'Project Summary'!$C$44*(1+'Project Summary'!$C$81)^((ROUNDUP('Cash Flow'!JE3/12,0))-1)</f>
        <v>1317.449250961645</v>
      </c>
      <c r="JF17" s="234">
        <f>'Project Summary'!$C$44*(1+'Project Summary'!$C$81)^((ROUNDUP('Cash Flow'!JF3/12,0))-1)</f>
        <v>1317.449250961645</v>
      </c>
      <c r="JG17" s="234">
        <f>'Project Summary'!$C$44*(1+'Project Summary'!$C$81)^((ROUNDUP('Cash Flow'!JG3/12,0))-1)</f>
        <v>1376.7344672549186</v>
      </c>
      <c r="JH17" s="234">
        <f>'Project Summary'!$C$44*(1+'Project Summary'!$C$81)^((ROUNDUP('Cash Flow'!JH3/12,0))-1)</f>
        <v>1376.7344672549186</v>
      </c>
      <c r="JI17" s="234">
        <f>'Project Summary'!$C$44*(1+'Project Summary'!$C$81)^((ROUNDUP('Cash Flow'!JI3/12,0))-1)</f>
        <v>1376.7344672549186</v>
      </c>
      <c r="JJ17" s="234">
        <f>'Project Summary'!$C$44*(1+'Project Summary'!$C$81)^((ROUNDUP('Cash Flow'!JJ3/12,0))-1)</f>
        <v>1376.7344672549186</v>
      </c>
      <c r="JK17" s="234">
        <f>'Project Summary'!$C$44*(1+'Project Summary'!$C$81)^((ROUNDUP('Cash Flow'!JK3/12,0))-1)</f>
        <v>1376.7344672549186</v>
      </c>
      <c r="JL17" s="234">
        <f>'Project Summary'!$C$44*(1+'Project Summary'!$C$81)^((ROUNDUP('Cash Flow'!JL3/12,0))-1)</f>
        <v>1376.7344672549186</v>
      </c>
      <c r="JM17" s="234">
        <f>'Project Summary'!$C$44*(1+'Project Summary'!$C$81)^((ROUNDUP('Cash Flow'!JM3/12,0))-1)</f>
        <v>1376.7344672549186</v>
      </c>
      <c r="JN17" s="234">
        <f>'Project Summary'!$C$44*(1+'Project Summary'!$C$81)^((ROUNDUP('Cash Flow'!JN3/12,0))-1)</f>
        <v>1376.7344672549186</v>
      </c>
      <c r="JO17" s="234">
        <f>'Project Summary'!$C$44*(1+'Project Summary'!$C$81)^((ROUNDUP('Cash Flow'!JO3/12,0))-1)</f>
        <v>1376.7344672549186</v>
      </c>
      <c r="JP17" s="234">
        <f>'Project Summary'!$C$44*(1+'Project Summary'!$C$81)^((ROUNDUP('Cash Flow'!JP3/12,0))-1)</f>
        <v>1376.7344672549186</v>
      </c>
      <c r="JQ17" s="234">
        <f>'Project Summary'!$C$44*(1+'Project Summary'!$C$81)^((ROUNDUP('Cash Flow'!JQ3/12,0))-1)</f>
        <v>1376.7344672549186</v>
      </c>
      <c r="JR17" s="234">
        <f>'Project Summary'!$C$44*(1+'Project Summary'!$C$81)^((ROUNDUP('Cash Flow'!JR3/12,0))-1)</f>
        <v>1376.7344672549186</v>
      </c>
      <c r="JS17" s="234">
        <f>'Project Summary'!$C$44*(1+'Project Summary'!$C$81)^((ROUNDUP('Cash Flow'!JS3/12,0))-1)</f>
        <v>1438.6875182813899</v>
      </c>
      <c r="JT17" s="234">
        <f>'Project Summary'!$C$44*(1+'Project Summary'!$C$81)^((ROUNDUP('Cash Flow'!JT3/12,0))-1)</f>
        <v>1438.6875182813899</v>
      </c>
      <c r="JU17" s="234">
        <f>'Project Summary'!$C$44*(1+'Project Summary'!$C$81)^((ROUNDUP('Cash Flow'!JU3/12,0))-1)</f>
        <v>1438.6875182813899</v>
      </c>
      <c r="JV17" s="234">
        <f>'Project Summary'!$C$44*(1+'Project Summary'!$C$81)^((ROUNDUP('Cash Flow'!JV3/12,0))-1)</f>
        <v>1438.6875182813899</v>
      </c>
      <c r="JW17" s="234">
        <f>'Project Summary'!$C$44*(1+'Project Summary'!$C$81)^((ROUNDUP('Cash Flow'!JW3/12,0))-1)</f>
        <v>1438.6875182813899</v>
      </c>
      <c r="JX17" s="234">
        <f>'Project Summary'!$C$44*(1+'Project Summary'!$C$81)^((ROUNDUP('Cash Flow'!JX3/12,0))-1)</f>
        <v>1438.6875182813899</v>
      </c>
      <c r="JY17" s="234">
        <f>'Project Summary'!$C$44*(1+'Project Summary'!$C$81)^((ROUNDUP('Cash Flow'!JY3/12,0))-1)</f>
        <v>1438.6875182813899</v>
      </c>
      <c r="JZ17" s="234">
        <f>'Project Summary'!$C$44*(1+'Project Summary'!$C$81)^((ROUNDUP('Cash Flow'!JZ3/12,0))-1)</f>
        <v>1438.6875182813899</v>
      </c>
      <c r="KA17" s="234">
        <f>'Project Summary'!$C$44*(1+'Project Summary'!$C$81)^((ROUNDUP('Cash Flow'!KA3/12,0))-1)</f>
        <v>1438.6875182813899</v>
      </c>
      <c r="KB17" s="234">
        <f>'Project Summary'!$C$44*(1+'Project Summary'!$C$81)^((ROUNDUP('Cash Flow'!KB3/12,0))-1)</f>
        <v>1438.6875182813899</v>
      </c>
      <c r="KC17" s="234">
        <f>'Project Summary'!$C$44*(1+'Project Summary'!$C$81)^((ROUNDUP('Cash Flow'!KC3/12,0))-1)</f>
        <v>1438.6875182813899</v>
      </c>
      <c r="KD17" s="234">
        <f>'Project Summary'!$C$44*(1+'Project Summary'!$C$81)^((ROUNDUP('Cash Flow'!KD3/12,0))-1)</f>
        <v>1438.6875182813899</v>
      </c>
      <c r="KE17" s="234">
        <f>'Project Summary'!$C$44*(1+'Project Summary'!$C$81)^((ROUNDUP('Cash Flow'!KE3/12,0))-1)</f>
        <v>1503.4284566040521</v>
      </c>
      <c r="KF17" s="234">
        <f>'Project Summary'!$C$44*(1+'Project Summary'!$C$81)^((ROUNDUP('Cash Flow'!KF3/12,0))-1)</f>
        <v>1503.4284566040521</v>
      </c>
      <c r="KG17" s="234">
        <f>'Project Summary'!$C$44*(1+'Project Summary'!$C$81)^((ROUNDUP('Cash Flow'!KG3/12,0))-1)</f>
        <v>1503.4284566040521</v>
      </c>
      <c r="KH17" s="234">
        <f>'Project Summary'!$C$44*(1+'Project Summary'!$C$81)^((ROUNDUP('Cash Flow'!KH3/12,0))-1)</f>
        <v>1503.4284566040521</v>
      </c>
      <c r="KI17" s="234">
        <f>'Project Summary'!$C$44*(1+'Project Summary'!$C$81)^((ROUNDUP('Cash Flow'!KI3/12,0))-1)</f>
        <v>1503.4284566040521</v>
      </c>
      <c r="KJ17" s="234">
        <f>'Project Summary'!$C$44*(1+'Project Summary'!$C$81)^((ROUNDUP('Cash Flow'!KJ3/12,0))-1)</f>
        <v>1503.4284566040521</v>
      </c>
      <c r="KK17" s="234">
        <f>'Project Summary'!$C$44*(1+'Project Summary'!$C$81)^((ROUNDUP('Cash Flow'!KK3/12,0))-1)</f>
        <v>1503.4284566040521</v>
      </c>
      <c r="KL17" s="234">
        <f>'Project Summary'!$C$44*(1+'Project Summary'!$C$81)^((ROUNDUP('Cash Flow'!KL3/12,0))-1)</f>
        <v>1503.4284566040521</v>
      </c>
      <c r="KM17" s="234">
        <f>'Project Summary'!$C$44*(1+'Project Summary'!$C$81)^((ROUNDUP('Cash Flow'!KM3/12,0))-1)</f>
        <v>1503.4284566040521</v>
      </c>
      <c r="KN17" s="234">
        <f>'Project Summary'!$C$44*(1+'Project Summary'!$C$81)^((ROUNDUP('Cash Flow'!KN3/12,0))-1)</f>
        <v>1503.4284566040521</v>
      </c>
      <c r="KO17" s="234">
        <f>'Project Summary'!$C$44*(1+'Project Summary'!$C$81)^((ROUNDUP('Cash Flow'!KO3/12,0))-1)</f>
        <v>1503.4284566040521</v>
      </c>
      <c r="KP17" s="234">
        <f>'Project Summary'!$C$44*(1+'Project Summary'!$C$81)^((ROUNDUP('Cash Flow'!KP3/12,0))-1)</f>
        <v>1503.4284566040521</v>
      </c>
      <c r="KQ17" s="234">
        <f>'Project Summary'!$C$44*(1+'Project Summary'!$C$81)^((ROUNDUP('Cash Flow'!KQ3/12,0))-1)</f>
        <v>1571.0827371512344</v>
      </c>
      <c r="KR17" s="234">
        <f>'Project Summary'!$C$44*(1+'Project Summary'!$C$81)^((ROUNDUP('Cash Flow'!KR3/12,0))-1)</f>
        <v>1571.0827371512344</v>
      </c>
      <c r="KS17" s="234">
        <f>'Project Summary'!$C$44*(1+'Project Summary'!$C$81)^((ROUNDUP('Cash Flow'!KS3/12,0))-1)</f>
        <v>1571.0827371512344</v>
      </c>
      <c r="KT17" s="234">
        <f>'Project Summary'!$C$44*(1+'Project Summary'!$C$81)^((ROUNDUP('Cash Flow'!KT3/12,0))-1)</f>
        <v>1571.0827371512344</v>
      </c>
      <c r="KU17" s="234">
        <f>'Project Summary'!$C$44*(1+'Project Summary'!$C$81)^((ROUNDUP('Cash Flow'!KU3/12,0))-1)</f>
        <v>1571.0827371512344</v>
      </c>
      <c r="KV17" s="234">
        <f>'Project Summary'!$C$44*(1+'Project Summary'!$C$81)^((ROUNDUP('Cash Flow'!KV3/12,0))-1)</f>
        <v>1571.0827371512344</v>
      </c>
      <c r="KW17" s="234">
        <f>'Project Summary'!$C$44*(1+'Project Summary'!$C$81)^((ROUNDUP('Cash Flow'!KW3/12,0))-1)</f>
        <v>1571.0827371512344</v>
      </c>
      <c r="KX17" s="234">
        <f>'Project Summary'!$C$44*(1+'Project Summary'!$C$81)^((ROUNDUP('Cash Flow'!KX3/12,0))-1)</f>
        <v>1571.0827371512344</v>
      </c>
      <c r="KY17" s="234">
        <f>'Project Summary'!$C$44*(1+'Project Summary'!$C$81)^((ROUNDUP('Cash Flow'!KY3/12,0))-1)</f>
        <v>1571.0827371512344</v>
      </c>
      <c r="KZ17" s="234">
        <f>'Project Summary'!$C$44*(1+'Project Summary'!$C$81)^((ROUNDUP('Cash Flow'!KZ3/12,0))-1)</f>
        <v>1571.0827371512344</v>
      </c>
      <c r="LA17" s="234">
        <f>'Project Summary'!$C$44*(1+'Project Summary'!$C$81)^((ROUNDUP('Cash Flow'!LA3/12,0))-1)</f>
        <v>1571.0827371512344</v>
      </c>
      <c r="LB17" s="234">
        <f>'Project Summary'!$C$44*(1+'Project Summary'!$C$81)^((ROUNDUP('Cash Flow'!LB3/12,0))-1)</f>
        <v>1571.0827371512344</v>
      </c>
      <c r="LC17" s="234">
        <f>'Project Summary'!$C$44*(1+'Project Summary'!$C$81)^((ROUNDUP('Cash Flow'!LC3/12,0))-1)</f>
        <v>1641.7814603230395</v>
      </c>
      <c r="LD17" s="234">
        <f>'Project Summary'!$C$44*(1+'Project Summary'!$C$81)^((ROUNDUP('Cash Flow'!LD3/12,0))-1)</f>
        <v>1641.7814603230395</v>
      </c>
      <c r="LE17" s="234">
        <f>'Project Summary'!$C$44*(1+'Project Summary'!$C$81)^((ROUNDUP('Cash Flow'!LE3/12,0))-1)</f>
        <v>1641.7814603230395</v>
      </c>
      <c r="LF17" s="234">
        <f>'Project Summary'!$C$44*(1+'Project Summary'!$C$81)^((ROUNDUP('Cash Flow'!LF3/12,0))-1)</f>
        <v>1641.7814603230395</v>
      </c>
      <c r="LG17" s="234">
        <f>'Project Summary'!$C$44*(1+'Project Summary'!$C$81)^((ROUNDUP('Cash Flow'!LG3/12,0))-1)</f>
        <v>1641.7814603230395</v>
      </c>
      <c r="LH17" s="234">
        <f>'Project Summary'!$C$44*(1+'Project Summary'!$C$81)^((ROUNDUP('Cash Flow'!LH3/12,0))-1)</f>
        <v>1641.7814603230395</v>
      </c>
      <c r="LI17" s="234">
        <f>'Project Summary'!$C$44*(1+'Project Summary'!$C$81)^((ROUNDUP('Cash Flow'!LI3/12,0))-1)</f>
        <v>1641.7814603230395</v>
      </c>
      <c r="LJ17" s="234">
        <f>'Project Summary'!$C$44*(1+'Project Summary'!$C$81)^((ROUNDUP('Cash Flow'!LJ3/12,0))-1)</f>
        <v>1641.7814603230395</v>
      </c>
      <c r="LK17" s="234">
        <f>'Project Summary'!$C$44*(1+'Project Summary'!$C$81)^((ROUNDUP('Cash Flow'!LK3/12,0))-1)</f>
        <v>1641.7814603230395</v>
      </c>
      <c r="LL17" s="234">
        <f>'Project Summary'!$C$44*(1+'Project Summary'!$C$81)^((ROUNDUP('Cash Flow'!LL3/12,0))-1)</f>
        <v>1641.7814603230395</v>
      </c>
      <c r="LM17" s="234">
        <f>'Project Summary'!$C$44*(1+'Project Summary'!$C$81)^((ROUNDUP('Cash Flow'!LM3/12,0))-1)</f>
        <v>1641.7814603230395</v>
      </c>
      <c r="LN17" s="234">
        <f>'Project Summary'!$C$44*(1+'Project Summary'!$C$81)^((ROUNDUP('Cash Flow'!LN3/12,0))-1)</f>
        <v>1641.7814603230395</v>
      </c>
      <c r="LO17" s="234">
        <f>'Project Summary'!$C$44*(1+'Project Summary'!$C$81)^((ROUNDUP('Cash Flow'!LO3/12,0))-1)</f>
        <v>1715.6616260375763</v>
      </c>
      <c r="LP17" s="234">
        <f>'Project Summary'!$C$44*(1+'Project Summary'!$C$81)^((ROUNDUP('Cash Flow'!LP3/12,0))-1)</f>
        <v>1715.6616260375763</v>
      </c>
      <c r="LQ17" s="234">
        <f>'Project Summary'!$C$44*(1+'Project Summary'!$C$81)^((ROUNDUP('Cash Flow'!LQ3/12,0))-1)</f>
        <v>1715.6616260375763</v>
      </c>
      <c r="LR17" s="234">
        <f>'Project Summary'!$C$44*(1+'Project Summary'!$C$81)^((ROUNDUP('Cash Flow'!LR3/12,0))-1)</f>
        <v>1715.6616260375763</v>
      </c>
      <c r="LS17" s="234">
        <f>'Project Summary'!$C$44*(1+'Project Summary'!$C$81)^((ROUNDUP('Cash Flow'!LS3/12,0))-1)</f>
        <v>1715.6616260375763</v>
      </c>
      <c r="LT17" s="234">
        <f>'Project Summary'!$C$44*(1+'Project Summary'!$C$81)^((ROUNDUP('Cash Flow'!LT3/12,0))-1)</f>
        <v>1715.6616260375763</v>
      </c>
      <c r="LU17" s="234">
        <f>'Project Summary'!$C$44*(1+'Project Summary'!$C$81)^((ROUNDUP('Cash Flow'!LU3/12,0))-1)</f>
        <v>1715.6616260375763</v>
      </c>
      <c r="LV17" s="234">
        <f>'Project Summary'!$C$44*(1+'Project Summary'!$C$81)^((ROUNDUP('Cash Flow'!LV3/12,0))-1)</f>
        <v>1715.6616260375763</v>
      </c>
      <c r="LW17" s="234">
        <f>'Project Summary'!$C$44*(1+'Project Summary'!$C$81)^((ROUNDUP('Cash Flow'!LW3/12,0))-1)</f>
        <v>1715.6616260375763</v>
      </c>
      <c r="LX17" s="234">
        <f>'Project Summary'!$C$44*(1+'Project Summary'!$C$81)^((ROUNDUP('Cash Flow'!LX3/12,0))-1)</f>
        <v>1715.6616260375763</v>
      </c>
      <c r="LY17" s="234">
        <f>'Project Summary'!$C$44*(1+'Project Summary'!$C$81)^((ROUNDUP('Cash Flow'!LY3/12,0))-1)</f>
        <v>1715.6616260375763</v>
      </c>
      <c r="LZ17" s="234">
        <f>'Project Summary'!$C$44*(1+'Project Summary'!$C$81)^((ROUNDUP('Cash Flow'!LZ3/12,0))-1)</f>
        <v>1715.6616260375763</v>
      </c>
      <c r="MA17" s="234">
        <f>'Project Summary'!$C$44*(1+'Project Summary'!$C$81)^((ROUNDUP('Cash Flow'!MA3/12,0))-1)</f>
        <v>1792.8663992092668</v>
      </c>
      <c r="MB17" s="234">
        <f>'Project Summary'!$C$44*(1+'Project Summary'!$C$81)^((ROUNDUP('Cash Flow'!MB3/12,0))-1)</f>
        <v>1792.8663992092668</v>
      </c>
      <c r="MC17" s="234">
        <f>'Project Summary'!$C$44*(1+'Project Summary'!$C$81)^((ROUNDUP('Cash Flow'!MC3/12,0))-1)</f>
        <v>1792.8663992092668</v>
      </c>
      <c r="MD17" s="234">
        <f>'Project Summary'!$C$44*(1+'Project Summary'!$C$81)^((ROUNDUP('Cash Flow'!MD3/12,0))-1)</f>
        <v>1792.8663992092668</v>
      </c>
      <c r="ME17" s="234">
        <f>'Project Summary'!$C$44*(1+'Project Summary'!$C$81)^((ROUNDUP('Cash Flow'!ME3/12,0))-1)</f>
        <v>1792.8663992092668</v>
      </c>
      <c r="MF17" s="234">
        <f>'Project Summary'!$C$44*(1+'Project Summary'!$C$81)^((ROUNDUP('Cash Flow'!MF3/12,0))-1)</f>
        <v>1792.8663992092668</v>
      </c>
      <c r="MG17" s="234">
        <f>'Project Summary'!$C$44*(1+'Project Summary'!$C$81)^((ROUNDUP('Cash Flow'!MG3/12,0))-1)</f>
        <v>1792.8663992092668</v>
      </c>
      <c r="MH17" s="234">
        <f>'Project Summary'!$C$44*(1+'Project Summary'!$C$81)^((ROUNDUP('Cash Flow'!MH3/12,0))-1)</f>
        <v>1792.8663992092668</v>
      </c>
      <c r="MI17" s="234">
        <f>'Project Summary'!$C$44*(1+'Project Summary'!$C$81)^((ROUNDUP('Cash Flow'!MI3/12,0))-1)</f>
        <v>1792.8663992092668</v>
      </c>
      <c r="MJ17" s="234">
        <f>'Project Summary'!$C$44*(1+'Project Summary'!$C$81)^((ROUNDUP('Cash Flow'!MJ3/12,0))-1)</f>
        <v>1792.8663992092668</v>
      </c>
      <c r="MK17" s="234">
        <f>'Project Summary'!$C$44*(1+'Project Summary'!$C$81)^((ROUNDUP('Cash Flow'!MK3/12,0))-1)</f>
        <v>1792.8663992092668</v>
      </c>
      <c r="ML17" s="234">
        <f>'Project Summary'!$C$44*(1+'Project Summary'!$C$81)^((ROUNDUP('Cash Flow'!ML3/12,0))-1)</f>
        <v>1792.8663992092668</v>
      </c>
      <c r="MM17" s="234">
        <f>'Project Summary'!$C$44*(1+'Project Summary'!$C$81)^((ROUNDUP('Cash Flow'!MM3/12,0))-1)</f>
        <v>1873.545387173684</v>
      </c>
      <c r="MN17" s="234">
        <f>'Project Summary'!$C$44*(1+'Project Summary'!$C$81)^((ROUNDUP('Cash Flow'!MN3/12,0))-1)</f>
        <v>1873.545387173684</v>
      </c>
      <c r="MO17" s="234">
        <f>'Project Summary'!$C$44*(1+'Project Summary'!$C$81)^((ROUNDUP('Cash Flow'!MO3/12,0))-1)</f>
        <v>1873.545387173684</v>
      </c>
      <c r="MP17" s="234">
        <f>'Project Summary'!$C$44*(1+'Project Summary'!$C$81)^((ROUNDUP('Cash Flow'!MP3/12,0))-1)</f>
        <v>1873.545387173684</v>
      </c>
      <c r="MQ17" s="234">
        <f>'Project Summary'!$C$44*(1+'Project Summary'!$C$81)^((ROUNDUP('Cash Flow'!MQ3/12,0))-1)</f>
        <v>1873.545387173684</v>
      </c>
      <c r="MR17" s="234">
        <f>'Project Summary'!$C$44*(1+'Project Summary'!$C$81)^((ROUNDUP('Cash Flow'!MR3/12,0))-1)</f>
        <v>1873.545387173684</v>
      </c>
      <c r="MS17" s="234">
        <f>'Project Summary'!$C$44*(1+'Project Summary'!$C$81)^((ROUNDUP('Cash Flow'!MS3/12,0))-1)</f>
        <v>1873.545387173684</v>
      </c>
      <c r="MT17" s="234">
        <f>'Project Summary'!$C$44*(1+'Project Summary'!$C$81)^((ROUNDUP('Cash Flow'!MT3/12,0))-1)</f>
        <v>1873.545387173684</v>
      </c>
      <c r="MU17" s="234">
        <f>'Project Summary'!$C$44*(1+'Project Summary'!$C$81)^((ROUNDUP('Cash Flow'!MU3/12,0))-1)</f>
        <v>1873.545387173684</v>
      </c>
      <c r="MV17" s="234">
        <f>'Project Summary'!$C$44*(1+'Project Summary'!$C$81)^((ROUNDUP('Cash Flow'!MV3/12,0))-1)</f>
        <v>1873.545387173684</v>
      </c>
      <c r="MW17" s="234">
        <f>'Project Summary'!$C$44*(1+'Project Summary'!$C$81)^((ROUNDUP('Cash Flow'!MW3/12,0))-1)</f>
        <v>1873.545387173684</v>
      </c>
      <c r="MX17" s="234">
        <f>'Project Summary'!$C$44*(1+'Project Summary'!$C$81)^((ROUNDUP('Cash Flow'!MX3/12,0))-1)</f>
        <v>1873.545387173684</v>
      </c>
    </row>
    <row r="18" spans="1:365" x14ac:dyDescent="0.25">
      <c r="A18" s="111" t="s">
        <v>243</v>
      </c>
      <c r="B18" s="33"/>
      <c r="C18" s="234">
        <f>'Project Summary'!$C$45*(1+'Project Summary'!$C$81)^((ROUNDUP('Cash Flow'!C3/12,0))-1)</f>
        <v>875</v>
      </c>
      <c r="D18" s="234">
        <f>'Project Summary'!$C$45*(1+'Project Summary'!$C$81)^((ROUNDUP('Cash Flow'!D3/12,0))-1)</f>
        <v>875</v>
      </c>
      <c r="E18" s="234">
        <f>'Project Summary'!$C$45*(1+'Project Summary'!$C$81)^((ROUNDUP('Cash Flow'!E3/12,0))-1)</f>
        <v>875</v>
      </c>
      <c r="F18" s="234">
        <f>'Project Summary'!$C$45*(1+'Project Summary'!$C$81)^((ROUNDUP('Cash Flow'!F3/12,0))-1)</f>
        <v>875</v>
      </c>
      <c r="G18" s="234">
        <f>'Project Summary'!$C$45*(1+'Project Summary'!$C$81)^((ROUNDUP('Cash Flow'!G3/12,0))-1)</f>
        <v>875</v>
      </c>
      <c r="H18" s="234">
        <f>'Project Summary'!$C$45*(1+'Project Summary'!$C$81)^((ROUNDUP('Cash Flow'!H3/12,0))-1)</f>
        <v>875</v>
      </c>
      <c r="I18" s="234">
        <f>'Project Summary'!$C$45*(1+'Project Summary'!$C$81)^((ROUNDUP('Cash Flow'!I3/12,0))-1)</f>
        <v>875</v>
      </c>
      <c r="J18" s="234">
        <f>'Project Summary'!$C$45*(1+'Project Summary'!$C$81)^((ROUNDUP('Cash Flow'!J3/12,0))-1)</f>
        <v>875</v>
      </c>
      <c r="K18" s="234">
        <f>'Project Summary'!$C$45*(1+'Project Summary'!$C$81)^((ROUNDUP('Cash Flow'!K3/12,0))-1)</f>
        <v>875</v>
      </c>
      <c r="L18" s="234">
        <f>'Project Summary'!$C$45*(1+'Project Summary'!$C$81)^((ROUNDUP('Cash Flow'!L3/12,0))-1)</f>
        <v>875</v>
      </c>
      <c r="M18" s="234">
        <f>'Project Summary'!$C$45*(1+'Project Summary'!$C$81)^((ROUNDUP('Cash Flow'!M3/12,0))-1)</f>
        <v>875</v>
      </c>
      <c r="N18" s="234">
        <f>'Project Summary'!$C$45*(1+'Project Summary'!$C$81)^((ROUNDUP('Cash Flow'!N3/12,0))-1)</f>
        <v>875</v>
      </c>
      <c r="O18" s="234">
        <f>'Project Summary'!$C$45*(1+'Project Summary'!$C$81)^((ROUNDUP('Cash Flow'!O3/12,0))-1)</f>
        <v>914.37499999999989</v>
      </c>
      <c r="P18" s="234">
        <f>'Project Summary'!$C$45*(1+'Project Summary'!$C$81)^((ROUNDUP('Cash Flow'!P3/12,0))-1)</f>
        <v>914.37499999999989</v>
      </c>
      <c r="Q18" s="234">
        <f>'Project Summary'!$C$45*(1+'Project Summary'!$C$81)^((ROUNDUP('Cash Flow'!Q3/12,0))-1)</f>
        <v>914.37499999999989</v>
      </c>
      <c r="R18" s="234">
        <f>'Project Summary'!$C$45*(1+'Project Summary'!$C$81)^((ROUNDUP('Cash Flow'!R3/12,0))-1)</f>
        <v>914.37499999999989</v>
      </c>
      <c r="S18" s="234">
        <f>'Project Summary'!$C$45*(1+'Project Summary'!$C$81)^((ROUNDUP('Cash Flow'!S3/12,0))-1)</f>
        <v>914.37499999999989</v>
      </c>
      <c r="T18" s="234">
        <f>'Project Summary'!$C$45*(1+'Project Summary'!$C$81)^((ROUNDUP('Cash Flow'!T3/12,0))-1)</f>
        <v>914.37499999999989</v>
      </c>
      <c r="U18" s="234">
        <f>'Project Summary'!$C$45*(1+'Project Summary'!$C$81)^((ROUNDUP('Cash Flow'!U3/12,0))-1)</f>
        <v>914.37499999999989</v>
      </c>
      <c r="V18" s="234">
        <f>'Project Summary'!$C$45*(1+'Project Summary'!$C$81)^((ROUNDUP('Cash Flow'!V3/12,0))-1)</f>
        <v>914.37499999999989</v>
      </c>
      <c r="W18" s="234">
        <f>'Project Summary'!$C$45*(1+'Project Summary'!$C$81)^((ROUNDUP('Cash Flow'!W3/12,0))-1)</f>
        <v>914.37499999999989</v>
      </c>
      <c r="X18" s="234">
        <f>'Project Summary'!$C$45*(1+'Project Summary'!$C$81)^((ROUNDUP('Cash Flow'!X3/12,0))-1)</f>
        <v>914.37499999999989</v>
      </c>
      <c r="Y18" s="234">
        <f>'Project Summary'!$C$45*(1+'Project Summary'!$C$81)^((ROUNDUP('Cash Flow'!Y3/12,0))-1)</f>
        <v>914.37499999999989</v>
      </c>
      <c r="Z18" s="234">
        <f>'Project Summary'!$C$45*(1+'Project Summary'!$C$81)^((ROUNDUP('Cash Flow'!Z3/12,0))-1)</f>
        <v>914.37499999999989</v>
      </c>
      <c r="AA18" s="234">
        <f>'Project Summary'!$C$45*(1+'Project Summary'!$C$81)^((ROUNDUP('Cash Flow'!AA3/12,0))-1)</f>
        <v>955.5218749999998</v>
      </c>
      <c r="AB18" s="234">
        <f>'Project Summary'!$C$45*(1+'Project Summary'!$C$81)^((ROUNDUP('Cash Flow'!AB3/12,0))-1)</f>
        <v>955.5218749999998</v>
      </c>
      <c r="AC18" s="234">
        <f>'Project Summary'!$C$45*(1+'Project Summary'!$C$81)^((ROUNDUP('Cash Flow'!AC3/12,0))-1)</f>
        <v>955.5218749999998</v>
      </c>
      <c r="AD18" s="234">
        <f>'Project Summary'!$C$45*(1+'Project Summary'!$C$81)^((ROUNDUP('Cash Flow'!AD3/12,0))-1)</f>
        <v>955.5218749999998</v>
      </c>
      <c r="AE18" s="234">
        <f>'Project Summary'!$C$45*(1+'Project Summary'!$C$81)^((ROUNDUP('Cash Flow'!AE3/12,0))-1)</f>
        <v>955.5218749999998</v>
      </c>
      <c r="AF18" s="234">
        <f>'Project Summary'!$C$45*(1+'Project Summary'!$C$81)^((ROUNDUP('Cash Flow'!AF3/12,0))-1)</f>
        <v>955.5218749999998</v>
      </c>
      <c r="AG18" s="234">
        <f>'Project Summary'!$C$45*(1+'Project Summary'!$C$81)^((ROUNDUP('Cash Flow'!AG3/12,0))-1)</f>
        <v>955.5218749999998</v>
      </c>
      <c r="AH18" s="234">
        <f>'Project Summary'!$C$45*(1+'Project Summary'!$C$81)^((ROUNDUP('Cash Flow'!AH3/12,0))-1)</f>
        <v>955.5218749999998</v>
      </c>
      <c r="AI18" s="234">
        <f>'Project Summary'!$C$45*(1+'Project Summary'!$C$81)^((ROUNDUP('Cash Flow'!AI3/12,0))-1)</f>
        <v>955.5218749999998</v>
      </c>
      <c r="AJ18" s="234">
        <f>'Project Summary'!$C$45*(1+'Project Summary'!$C$81)^((ROUNDUP('Cash Flow'!AJ3/12,0))-1)</f>
        <v>955.5218749999998</v>
      </c>
      <c r="AK18" s="234">
        <f>'Project Summary'!$C$45*(1+'Project Summary'!$C$81)^((ROUNDUP('Cash Flow'!AK3/12,0))-1)</f>
        <v>955.5218749999998</v>
      </c>
      <c r="AL18" s="234">
        <f>'Project Summary'!$C$45*(1+'Project Summary'!$C$81)^((ROUNDUP('Cash Flow'!AL3/12,0))-1)</f>
        <v>955.5218749999998</v>
      </c>
      <c r="AM18" s="234">
        <f>'Project Summary'!$C$45*(1+'Project Summary'!$C$81)^((ROUNDUP('Cash Flow'!AM3/12,0))-1)</f>
        <v>998.52035937499988</v>
      </c>
      <c r="AN18" s="234">
        <f>'Project Summary'!$C$45*(1+'Project Summary'!$C$81)^((ROUNDUP('Cash Flow'!AN3/12,0))-1)</f>
        <v>998.52035937499988</v>
      </c>
      <c r="AO18" s="234">
        <f>'Project Summary'!$C$45*(1+'Project Summary'!$C$81)^((ROUNDUP('Cash Flow'!AO3/12,0))-1)</f>
        <v>998.52035937499988</v>
      </c>
      <c r="AP18" s="234">
        <f>'Project Summary'!$C$45*(1+'Project Summary'!$C$81)^((ROUNDUP('Cash Flow'!AP3/12,0))-1)</f>
        <v>998.52035937499988</v>
      </c>
      <c r="AQ18" s="234">
        <f>'Project Summary'!$C$45*(1+'Project Summary'!$C$81)^((ROUNDUP('Cash Flow'!AQ3/12,0))-1)</f>
        <v>998.52035937499988</v>
      </c>
      <c r="AR18" s="234">
        <f>'Project Summary'!$C$45*(1+'Project Summary'!$C$81)^((ROUNDUP('Cash Flow'!AR3/12,0))-1)</f>
        <v>998.52035937499988</v>
      </c>
      <c r="AS18" s="234">
        <f>'Project Summary'!$C$45*(1+'Project Summary'!$C$81)^((ROUNDUP('Cash Flow'!AS3/12,0))-1)</f>
        <v>998.52035937499988</v>
      </c>
      <c r="AT18" s="234">
        <f>'Project Summary'!$C$45*(1+'Project Summary'!$C$81)^((ROUNDUP('Cash Flow'!AT3/12,0))-1)</f>
        <v>998.52035937499988</v>
      </c>
      <c r="AU18" s="234">
        <f>'Project Summary'!$C$45*(1+'Project Summary'!$C$81)^((ROUNDUP('Cash Flow'!AU3/12,0))-1)</f>
        <v>998.52035937499988</v>
      </c>
      <c r="AV18" s="234">
        <f>'Project Summary'!$C$45*(1+'Project Summary'!$C$81)^((ROUNDUP('Cash Flow'!AV3/12,0))-1)</f>
        <v>998.52035937499988</v>
      </c>
      <c r="AW18" s="234">
        <f>'Project Summary'!$C$45*(1+'Project Summary'!$C$81)^((ROUNDUP('Cash Flow'!AW3/12,0))-1)</f>
        <v>998.52035937499988</v>
      </c>
      <c r="AX18" s="234">
        <f>'Project Summary'!$C$45*(1+'Project Summary'!$C$81)^((ROUNDUP('Cash Flow'!AX3/12,0))-1)</f>
        <v>998.52035937499988</v>
      </c>
      <c r="AY18" s="234">
        <f>'Project Summary'!$C$45*(1+'Project Summary'!$C$81)^((ROUNDUP('Cash Flow'!AY3/12,0))-1)</f>
        <v>1043.4537755468746</v>
      </c>
      <c r="AZ18" s="234">
        <f>'Project Summary'!$C$45*(1+'Project Summary'!$C$81)^((ROUNDUP('Cash Flow'!AZ3/12,0))-1)</f>
        <v>1043.4537755468746</v>
      </c>
      <c r="BA18" s="234">
        <f>'Project Summary'!$C$45*(1+'Project Summary'!$C$81)^((ROUNDUP('Cash Flow'!BA3/12,0))-1)</f>
        <v>1043.4537755468746</v>
      </c>
      <c r="BB18" s="234">
        <f>'Project Summary'!$C$45*(1+'Project Summary'!$C$81)^((ROUNDUP('Cash Flow'!BB3/12,0))-1)</f>
        <v>1043.4537755468746</v>
      </c>
      <c r="BC18" s="234">
        <f>'Project Summary'!$C$45*(1+'Project Summary'!$C$81)^((ROUNDUP('Cash Flow'!BC3/12,0))-1)</f>
        <v>1043.4537755468746</v>
      </c>
      <c r="BD18" s="234">
        <f>'Project Summary'!$C$45*(1+'Project Summary'!$C$81)^((ROUNDUP('Cash Flow'!BD3/12,0))-1)</f>
        <v>1043.4537755468746</v>
      </c>
      <c r="BE18" s="234">
        <f>'Project Summary'!$C$45*(1+'Project Summary'!$C$81)^((ROUNDUP('Cash Flow'!BE3/12,0))-1)</f>
        <v>1043.4537755468746</v>
      </c>
      <c r="BF18" s="234">
        <f>'Project Summary'!$C$45*(1+'Project Summary'!$C$81)^((ROUNDUP('Cash Flow'!BF3/12,0))-1)</f>
        <v>1043.4537755468746</v>
      </c>
      <c r="BG18" s="234">
        <f>'Project Summary'!$C$45*(1+'Project Summary'!$C$81)^((ROUNDUP('Cash Flow'!BG3/12,0))-1)</f>
        <v>1043.4537755468746</v>
      </c>
      <c r="BH18" s="234">
        <f>'Project Summary'!$C$45*(1+'Project Summary'!$C$81)^((ROUNDUP('Cash Flow'!BH3/12,0))-1)</f>
        <v>1043.4537755468746</v>
      </c>
      <c r="BI18" s="234">
        <f>'Project Summary'!$C$45*(1+'Project Summary'!$C$81)^((ROUNDUP('Cash Flow'!BI3/12,0))-1)</f>
        <v>1043.4537755468746</v>
      </c>
      <c r="BJ18" s="234">
        <f>'Project Summary'!$C$45*(1+'Project Summary'!$C$81)^((ROUNDUP('Cash Flow'!BJ3/12,0))-1)</f>
        <v>1043.4537755468746</v>
      </c>
      <c r="BK18" s="234">
        <f>'Project Summary'!$C$45*(1+'Project Summary'!$C$81)^((ROUNDUP('Cash Flow'!BK3/12,0))-1)</f>
        <v>1090.4091954464839</v>
      </c>
      <c r="BL18" s="234">
        <f>'Project Summary'!$C$45*(1+'Project Summary'!$C$81)^((ROUNDUP('Cash Flow'!BL3/12,0))-1)</f>
        <v>1090.4091954464839</v>
      </c>
      <c r="BM18" s="234">
        <f>'Project Summary'!$C$45*(1+'Project Summary'!$C$81)^((ROUNDUP('Cash Flow'!BM3/12,0))-1)</f>
        <v>1090.4091954464839</v>
      </c>
      <c r="BN18" s="234">
        <f>'Project Summary'!$C$45*(1+'Project Summary'!$C$81)^((ROUNDUP('Cash Flow'!BN3/12,0))-1)</f>
        <v>1090.4091954464839</v>
      </c>
      <c r="BO18" s="234">
        <f>'Project Summary'!$C$45*(1+'Project Summary'!$C$81)^((ROUNDUP('Cash Flow'!BO3/12,0))-1)</f>
        <v>1090.4091954464839</v>
      </c>
      <c r="BP18" s="234">
        <f>'Project Summary'!$C$45*(1+'Project Summary'!$C$81)^((ROUNDUP('Cash Flow'!BP3/12,0))-1)</f>
        <v>1090.4091954464839</v>
      </c>
      <c r="BQ18" s="234">
        <f>'Project Summary'!$C$45*(1+'Project Summary'!$C$81)^((ROUNDUP('Cash Flow'!BQ3/12,0))-1)</f>
        <v>1090.4091954464839</v>
      </c>
      <c r="BR18" s="234">
        <f>'Project Summary'!$C$45*(1+'Project Summary'!$C$81)^((ROUNDUP('Cash Flow'!BR3/12,0))-1)</f>
        <v>1090.4091954464839</v>
      </c>
      <c r="BS18" s="234">
        <f>'Project Summary'!$C$45*(1+'Project Summary'!$C$81)^((ROUNDUP('Cash Flow'!BS3/12,0))-1)</f>
        <v>1090.4091954464839</v>
      </c>
      <c r="BT18" s="234">
        <f>'Project Summary'!$C$45*(1+'Project Summary'!$C$81)^((ROUNDUP('Cash Flow'!BT3/12,0))-1)</f>
        <v>1090.4091954464839</v>
      </c>
      <c r="BU18" s="234">
        <f>'Project Summary'!$C$45*(1+'Project Summary'!$C$81)^((ROUNDUP('Cash Flow'!BU3/12,0))-1)</f>
        <v>1090.4091954464839</v>
      </c>
      <c r="BV18" s="234">
        <f>'Project Summary'!$C$45*(1+'Project Summary'!$C$81)^((ROUNDUP('Cash Flow'!BV3/12,0))-1)</f>
        <v>1090.4091954464839</v>
      </c>
      <c r="BW18" s="234">
        <f>'Project Summary'!$C$45*(1+'Project Summary'!$C$81)^((ROUNDUP('Cash Flow'!BW3/12,0))-1)</f>
        <v>1139.4776092415755</v>
      </c>
      <c r="BX18" s="234">
        <f>'Project Summary'!$C$45*(1+'Project Summary'!$C$81)^((ROUNDUP('Cash Flow'!BX3/12,0))-1)</f>
        <v>1139.4776092415755</v>
      </c>
      <c r="BY18" s="234">
        <f>'Project Summary'!$C$45*(1+'Project Summary'!$C$81)^((ROUNDUP('Cash Flow'!BY3/12,0))-1)</f>
        <v>1139.4776092415755</v>
      </c>
      <c r="BZ18" s="234">
        <f>'Project Summary'!$C$45*(1+'Project Summary'!$C$81)^((ROUNDUP('Cash Flow'!BZ3/12,0))-1)</f>
        <v>1139.4776092415755</v>
      </c>
      <c r="CA18" s="234">
        <f>'Project Summary'!$C$45*(1+'Project Summary'!$C$81)^((ROUNDUP('Cash Flow'!CA3/12,0))-1)</f>
        <v>1139.4776092415755</v>
      </c>
      <c r="CB18" s="234">
        <f>'Project Summary'!$C$45*(1+'Project Summary'!$C$81)^((ROUNDUP('Cash Flow'!CB3/12,0))-1)</f>
        <v>1139.4776092415755</v>
      </c>
      <c r="CC18" s="234">
        <f>'Project Summary'!$C$45*(1+'Project Summary'!$C$81)^((ROUNDUP('Cash Flow'!CC3/12,0))-1)</f>
        <v>1139.4776092415755</v>
      </c>
      <c r="CD18" s="234">
        <f>'Project Summary'!$C$45*(1+'Project Summary'!$C$81)^((ROUNDUP('Cash Flow'!CD3/12,0))-1)</f>
        <v>1139.4776092415755</v>
      </c>
      <c r="CE18" s="234">
        <f>'Project Summary'!$C$45*(1+'Project Summary'!$C$81)^((ROUNDUP('Cash Flow'!CE3/12,0))-1)</f>
        <v>1139.4776092415755</v>
      </c>
      <c r="CF18" s="234">
        <f>'Project Summary'!$C$45*(1+'Project Summary'!$C$81)^((ROUNDUP('Cash Flow'!CF3/12,0))-1)</f>
        <v>1139.4776092415755</v>
      </c>
      <c r="CG18" s="234">
        <f>'Project Summary'!$C$45*(1+'Project Summary'!$C$81)^((ROUNDUP('Cash Flow'!CG3/12,0))-1)</f>
        <v>1139.4776092415755</v>
      </c>
      <c r="CH18" s="234">
        <f>'Project Summary'!$C$45*(1+'Project Summary'!$C$81)^((ROUNDUP('Cash Flow'!CH3/12,0))-1)</f>
        <v>1139.4776092415755</v>
      </c>
      <c r="CI18" s="234">
        <f>'Project Summary'!$C$45*(1+'Project Summary'!$C$81)^((ROUNDUP('Cash Flow'!CI3/12,0))-1)</f>
        <v>1190.7541016574464</v>
      </c>
      <c r="CJ18" s="234">
        <f>'Project Summary'!$C$45*(1+'Project Summary'!$C$81)^((ROUNDUP('Cash Flow'!CJ3/12,0))-1)</f>
        <v>1190.7541016574464</v>
      </c>
      <c r="CK18" s="234">
        <f>'Project Summary'!$C$45*(1+'Project Summary'!$C$81)^((ROUNDUP('Cash Flow'!CK3/12,0))-1)</f>
        <v>1190.7541016574464</v>
      </c>
      <c r="CL18" s="234">
        <f>'Project Summary'!$C$45*(1+'Project Summary'!$C$81)^((ROUNDUP('Cash Flow'!CL3/12,0))-1)</f>
        <v>1190.7541016574464</v>
      </c>
      <c r="CM18" s="234">
        <f>'Project Summary'!$C$45*(1+'Project Summary'!$C$81)^((ROUNDUP('Cash Flow'!CM3/12,0))-1)</f>
        <v>1190.7541016574464</v>
      </c>
      <c r="CN18" s="234">
        <f>'Project Summary'!$C$45*(1+'Project Summary'!$C$81)^((ROUNDUP('Cash Flow'!CN3/12,0))-1)</f>
        <v>1190.7541016574464</v>
      </c>
      <c r="CO18" s="234">
        <f>'Project Summary'!$C$45*(1+'Project Summary'!$C$81)^((ROUNDUP('Cash Flow'!CO3/12,0))-1)</f>
        <v>1190.7541016574464</v>
      </c>
      <c r="CP18" s="234">
        <f>'Project Summary'!$C$45*(1+'Project Summary'!$C$81)^((ROUNDUP('Cash Flow'!CP3/12,0))-1)</f>
        <v>1190.7541016574464</v>
      </c>
      <c r="CQ18" s="234">
        <f>'Project Summary'!$C$45*(1+'Project Summary'!$C$81)^((ROUNDUP('Cash Flow'!CQ3/12,0))-1)</f>
        <v>1190.7541016574464</v>
      </c>
      <c r="CR18" s="234">
        <f>'Project Summary'!$C$45*(1+'Project Summary'!$C$81)^((ROUNDUP('Cash Flow'!CR3/12,0))-1)</f>
        <v>1190.7541016574464</v>
      </c>
      <c r="CS18" s="234">
        <f>'Project Summary'!$C$45*(1+'Project Summary'!$C$81)^((ROUNDUP('Cash Flow'!CS3/12,0))-1)</f>
        <v>1190.7541016574464</v>
      </c>
      <c r="CT18" s="234">
        <f>'Project Summary'!$C$45*(1+'Project Summary'!$C$81)^((ROUNDUP('Cash Flow'!CT3/12,0))-1)</f>
        <v>1190.7541016574464</v>
      </c>
      <c r="CU18" s="234">
        <f>'Project Summary'!$C$45*(1+'Project Summary'!$C$81)^((ROUNDUP('Cash Flow'!CU3/12,0))-1)</f>
        <v>1244.3380362320311</v>
      </c>
      <c r="CV18" s="234">
        <f>'Project Summary'!$C$45*(1+'Project Summary'!$C$81)^((ROUNDUP('Cash Flow'!CV3/12,0))-1)</f>
        <v>1244.3380362320311</v>
      </c>
      <c r="CW18" s="234">
        <f>'Project Summary'!$C$45*(1+'Project Summary'!$C$81)^((ROUNDUP('Cash Flow'!CW3/12,0))-1)</f>
        <v>1244.3380362320311</v>
      </c>
      <c r="CX18" s="234">
        <f>'Project Summary'!$C$45*(1+'Project Summary'!$C$81)^((ROUNDUP('Cash Flow'!CX3/12,0))-1)</f>
        <v>1244.3380362320311</v>
      </c>
      <c r="CY18" s="234">
        <f>'Project Summary'!$C$45*(1+'Project Summary'!$C$81)^((ROUNDUP('Cash Flow'!CY3/12,0))-1)</f>
        <v>1244.3380362320311</v>
      </c>
      <c r="CZ18" s="234">
        <f>'Project Summary'!$C$45*(1+'Project Summary'!$C$81)^((ROUNDUP('Cash Flow'!CZ3/12,0))-1)</f>
        <v>1244.3380362320311</v>
      </c>
      <c r="DA18" s="234">
        <f>'Project Summary'!$C$45*(1+'Project Summary'!$C$81)^((ROUNDUP('Cash Flow'!DA3/12,0))-1)</f>
        <v>1244.3380362320311</v>
      </c>
      <c r="DB18" s="234">
        <f>'Project Summary'!$C$45*(1+'Project Summary'!$C$81)^((ROUNDUP('Cash Flow'!DB3/12,0))-1)</f>
        <v>1244.3380362320311</v>
      </c>
      <c r="DC18" s="234">
        <f>'Project Summary'!$C$45*(1+'Project Summary'!$C$81)^((ROUNDUP('Cash Flow'!DC3/12,0))-1)</f>
        <v>1244.3380362320311</v>
      </c>
      <c r="DD18" s="234">
        <f>'Project Summary'!$C$45*(1+'Project Summary'!$C$81)^((ROUNDUP('Cash Flow'!DD3/12,0))-1)</f>
        <v>1244.3380362320311</v>
      </c>
      <c r="DE18" s="234">
        <f>'Project Summary'!$C$45*(1+'Project Summary'!$C$81)^((ROUNDUP('Cash Flow'!DE3/12,0))-1)</f>
        <v>1244.3380362320311</v>
      </c>
      <c r="DF18" s="234">
        <f>'Project Summary'!$C$45*(1+'Project Summary'!$C$81)^((ROUNDUP('Cash Flow'!DF3/12,0))-1)</f>
        <v>1244.3380362320311</v>
      </c>
      <c r="DG18" s="234">
        <f>'Project Summary'!$C$45*(1+'Project Summary'!$C$81)^((ROUNDUP('Cash Flow'!DG3/12,0))-1)</f>
        <v>1300.3332478624725</v>
      </c>
      <c r="DH18" s="234">
        <f>'Project Summary'!$C$45*(1+'Project Summary'!$C$81)^((ROUNDUP('Cash Flow'!DH3/12,0))-1)</f>
        <v>1300.3332478624725</v>
      </c>
      <c r="DI18" s="234">
        <f>'Project Summary'!$C$45*(1+'Project Summary'!$C$81)^((ROUNDUP('Cash Flow'!DI3/12,0))-1)</f>
        <v>1300.3332478624725</v>
      </c>
      <c r="DJ18" s="234">
        <f>'Project Summary'!$C$45*(1+'Project Summary'!$C$81)^((ROUNDUP('Cash Flow'!DJ3/12,0))-1)</f>
        <v>1300.3332478624725</v>
      </c>
      <c r="DK18" s="234">
        <f>'Project Summary'!$C$45*(1+'Project Summary'!$C$81)^((ROUNDUP('Cash Flow'!DK3/12,0))-1)</f>
        <v>1300.3332478624725</v>
      </c>
      <c r="DL18" s="234">
        <f>'Project Summary'!$C$45*(1+'Project Summary'!$C$81)^((ROUNDUP('Cash Flow'!DL3/12,0))-1)</f>
        <v>1300.3332478624725</v>
      </c>
      <c r="DM18" s="234">
        <f>'Project Summary'!$C$45*(1+'Project Summary'!$C$81)^((ROUNDUP('Cash Flow'!DM3/12,0))-1)</f>
        <v>1300.3332478624725</v>
      </c>
      <c r="DN18" s="234">
        <f>'Project Summary'!$C$45*(1+'Project Summary'!$C$81)^((ROUNDUP('Cash Flow'!DN3/12,0))-1)</f>
        <v>1300.3332478624725</v>
      </c>
      <c r="DO18" s="234">
        <f>'Project Summary'!$C$45*(1+'Project Summary'!$C$81)^((ROUNDUP('Cash Flow'!DO3/12,0))-1)</f>
        <v>1300.3332478624725</v>
      </c>
      <c r="DP18" s="234">
        <f>'Project Summary'!$C$45*(1+'Project Summary'!$C$81)^((ROUNDUP('Cash Flow'!DP3/12,0))-1)</f>
        <v>1300.3332478624725</v>
      </c>
      <c r="DQ18" s="234">
        <f>'Project Summary'!$C$45*(1+'Project Summary'!$C$81)^((ROUNDUP('Cash Flow'!DQ3/12,0))-1)</f>
        <v>1300.3332478624725</v>
      </c>
      <c r="DR18" s="234">
        <f>'Project Summary'!$C$45*(1+'Project Summary'!$C$81)^((ROUNDUP('Cash Flow'!DR3/12,0))-1)</f>
        <v>1300.3332478624725</v>
      </c>
      <c r="DS18" s="234">
        <f>'Project Summary'!$C$45*(1+'Project Summary'!$C$81)^((ROUNDUP('Cash Flow'!DS3/12,0))-1)</f>
        <v>1358.8482440162834</v>
      </c>
      <c r="DT18" s="234">
        <f>'Project Summary'!$C$45*(1+'Project Summary'!$C$81)^((ROUNDUP('Cash Flow'!DT3/12,0))-1)</f>
        <v>1358.8482440162834</v>
      </c>
      <c r="DU18" s="234">
        <f>'Project Summary'!$C$45*(1+'Project Summary'!$C$81)^((ROUNDUP('Cash Flow'!DU3/12,0))-1)</f>
        <v>1358.8482440162834</v>
      </c>
      <c r="DV18" s="234">
        <f>'Project Summary'!$C$45*(1+'Project Summary'!$C$81)^((ROUNDUP('Cash Flow'!DV3/12,0))-1)</f>
        <v>1358.8482440162834</v>
      </c>
      <c r="DW18" s="234">
        <f>'Project Summary'!$C$45*(1+'Project Summary'!$C$81)^((ROUNDUP('Cash Flow'!DW3/12,0))-1)</f>
        <v>1358.8482440162834</v>
      </c>
      <c r="DX18" s="234">
        <f>'Project Summary'!$C$45*(1+'Project Summary'!$C$81)^((ROUNDUP('Cash Flow'!DX3/12,0))-1)</f>
        <v>1358.8482440162834</v>
      </c>
      <c r="DY18" s="234">
        <f>'Project Summary'!$C$45*(1+'Project Summary'!$C$81)^((ROUNDUP('Cash Flow'!DY3/12,0))-1)</f>
        <v>1358.8482440162834</v>
      </c>
      <c r="DZ18" s="234">
        <f>'Project Summary'!$C$45*(1+'Project Summary'!$C$81)^((ROUNDUP('Cash Flow'!DZ3/12,0))-1)</f>
        <v>1358.8482440162834</v>
      </c>
      <c r="EA18" s="234">
        <f>'Project Summary'!$C$45*(1+'Project Summary'!$C$81)^((ROUNDUP('Cash Flow'!EA3/12,0))-1)</f>
        <v>1358.8482440162834</v>
      </c>
      <c r="EB18" s="234">
        <f>'Project Summary'!$C$45*(1+'Project Summary'!$C$81)^((ROUNDUP('Cash Flow'!EB3/12,0))-1)</f>
        <v>1358.8482440162834</v>
      </c>
      <c r="EC18" s="234">
        <f>'Project Summary'!$C$45*(1+'Project Summary'!$C$81)^((ROUNDUP('Cash Flow'!EC3/12,0))-1)</f>
        <v>1358.8482440162834</v>
      </c>
      <c r="ED18" s="234">
        <f>'Project Summary'!$C$45*(1+'Project Summary'!$C$81)^((ROUNDUP('Cash Flow'!ED3/12,0))-1)</f>
        <v>1358.8482440162834</v>
      </c>
      <c r="EE18" s="234">
        <f>'Project Summary'!$C$45*(1+'Project Summary'!$C$81)^((ROUNDUP('Cash Flow'!EE3/12,0))-1)</f>
        <v>1419.9964149970162</v>
      </c>
      <c r="EF18" s="234">
        <f>'Project Summary'!$C$45*(1+'Project Summary'!$C$81)^((ROUNDUP('Cash Flow'!EF3/12,0))-1)</f>
        <v>1419.9964149970162</v>
      </c>
      <c r="EG18" s="234">
        <f>'Project Summary'!$C$45*(1+'Project Summary'!$C$81)^((ROUNDUP('Cash Flow'!EG3/12,0))-1)</f>
        <v>1419.9964149970162</v>
      </c>
      <c r="EH18" s="234">
        <f>'Project Summary'!$C$45*(1+'Project Summary'!$C$81)^((ROUNDUP('Cash Flow'!EH3/12,0))-1)</f>
        <v>1419.9964149970162</v>
      </c>
      <c r="EI18" s="234">
        <f>'Project Summary'!$C$45*(1+'Project Summary'!$C$81)^((ROUNDUP('Cash Flow'!EI3/12,0))-1)</f>
        <v>1419.9964149970162</v>
      </c>
      <c r="EJ18" s="234">
        <f>'Project Summary'!$C$45*(1+'Project Summary'!$C$81)^((ROUNDUP('Cash Flow'!EJ3/12,0))-1)</f>
        <v>1419.9964149970162</v>
      </c>
      <c r="EK18" s="234">
        <f>'Project Summary'!$C$45*(1+'Project Summary'!$C$81)^((ROUNDUP('Cash Flow'!EK3/12,0))-1)</f>
        <v>1419.9964149970162</v>
      </c>
      <c r="EL18" s="234">
        <f>'Project Summary'!$C$45*(1+'Project Summary'!$C$81)^((ROUNDUP('Cash Flow'!EL3/12,0))-1)</f>
        <v>1419.9964149970162</v>
      </c>
      <c r="EM18" s="234">
        <f>'Project Summary'!$C$45*(1+'Project Summary'!$C$81)^((ROUNDUP('Cash Flow'!EM3/12,0))-1)</f>
        <v>1419.9964149970162</v>
      </c>
      <c r="EN18" s="234">
        <f>'Project Summary'!$C$45*(1+'Project Summary'!$C$81)^((ROUNDUP('Cash Flow'!EN3/12,0))-1)</f>
        <v>1419.9964149970162</v>
      </c>
      <c r="EO18" s="234">
        <f>'Project Summary'!$C$45*(1+'Project Summary'!$C$81)^((ROUNDUP('Cash Flow'!EO3/12,0))-1)</f>
        <v>1419.9964149970162</v>
      </c>
      <c r="EP18" s="234">
        <f>'Project Summary'!$C$45*(1+'Project Summary'!$C$81)^((ROUNDUP('Cash Flow'!EP3/12,0))-1)</f>
        <v>1419.9964149970162</v>
      </c>
      <c r="EQ18" s="234">
        <f>'Project Summary'!$C$45*(1+'Project Summary'!$C$81)^((ROUNDUP('Cash Flow'!EQ3/12,0))-1)</f>
        <v>1483.8962536718816</v>
      </c>
      <c r="ER18" s="234">
        <f>'Project Summary'!$C$45*(1+'Project Summary'!$C$81)^((ROUNDUP('Cash Flow'!ER3/12,0))-1)</f>
        <v>1483.8962536718816</v>
      </c>
      <c r="ES18" s="234">
        <f>'Project Summary'!$C$45*(1+'Project Summary'!$C$81)^((ROUNDUP('Cash Flow'!ES3/12,0))-1)</f>
        <v>1483.8962536718816</v>
      </c>
      <c r="ET18" s="234">
        <f>'Project Summary'!$C$45*(1+'Project Summary'!$C$81)^((ROUNDUP('Cash Flow'!ET3/12,0))-1)</f>
        <v>1483.8962536718816</v>
      </c>
      <c r="EU18" s="234">
        <f>'Project Summary'!$C$45*(1+'Project Summary'!$C$81)^((ROUNDUP('Cash Flow'!EU3/12,0))-1)</f>
        <v>1483.8962536718816</v>
      </c>
      <c r="EV18" s="234">
        <f>'Project Summary'!$C$45*(1+'Project Summary'!$C$81)^((ROUNDUP('Cash Flow'!EV3/12,0))-1)</f>
        <v>1483.8962536718816</v>
      </c>
      <c r="EW18" s="234">
        <f>'Project Summary'!$C$45*(1+'Project Summary'!$C$81)^((ROUNDUP('Cash Flow'!EW3/12,0))-1)</f>
        <v>1483.8962536718816</v>
      </c>
      <c r="EX18" s="234">
        <f>'Project Summary'!$C$45*(1+'Project Summary'!$C$81)^((ROUNDUP('Cash Flow'!EX3/12,0))-1)</f>
        <v>1483.8962536718816</v>
      </c>
      <c r="EY18" s="234">
        <f>'Project Summary'!$C$45*(1+'Project Summary'!$C$81)^((ROUNDUP('Cash Flow'!EY3/12,0))-1)</f>
        <v>1483.8962536718816</v>
      </c>
      <c r="EZ18" s="234">
        <f>'Project Summary'!$C$45*(1+'Project Summary'!$C$81)^((ROUNDUP('Cash Flow'!EZ3/12,0))-1)</f>
        <v>1483.8962536718816</v>
      </c>
      <c r="FA18" s="234">
        <f>'Project Summary'!$C$45*(1+'Project Summary'!$C$81)^((ROUNDUP('Cash Flow'!FA3/12,0))-1)</f>
        <v>1483.8962536718816</v>
      </c>
      <c r="FB18" s="234">
        <f>'Project Summary'!$C$45*(1+'Project Summary'!$C$81)^((ROUNDUP('Cash Flow'!FB3/12,0))-1)</f>
        <v>1483.8962536718816</v>
      </c>
      <c r="FC18" s="234">
        <f>'Project Summary'!$C$45*(1+'Project Summary'!$C$81)^((ROUNDUP('Cash Flow'!FC3/12,0))-1)</f>
        <v>1550.6715850871162</v>
      </c>
      <c r="FD18" s="234">
        <f>'Project Summary'!$C$45*(1+'Project Summary'!$C$81)^((ROUNDUP('Cash Flow'!FD3/12,0))-1)</f>
        <v>1550.6715850871162</v>
      </c>
      <c r="FE18" s="234">
        <f>'Project Summary'!$C$45*(1+'Project Summary'!$C$81)^((ROUNDUP('Cash Flow'!FE3/12,0))-1)</f>
        <v>1550.6715850871162</v>
      </c>
      <c r="FF18" s="234">
        <f>'Project Summary'!$C$45*(1+'Project Summary'!$C$81)^((ROUNDUP('Cash Flow'!FF3/12,0))-1)</f>
        <v>1550.6715850871162</v>
      </c>
      <c r="FG18" s="234">
        <f>'Project Summary'!$C$45*(1+'Project Summary'!$C$81)^((ROUNDUP('Cash Flow'!FG3/12,0))-1)</f>
        <v>1550.6715850871162</v>
      </c>
      <c r="FH18" s="234">
        <f>'Project Summary'!$C$45*(1+'Project Summary'!$C$81)^((ROUNDUP('Cash Flow'!FH3/12,0))-1)</f>
        <v>1550.6715850871162</v>
      </c>
      <c r="FI18" s="234">
        <f>'Project Summary'!$C$45*(1+'Project Summary'!$C$81)^((ROUNDUP('Cash Flow'!FI3/12,0))-1)</f>
        <v>1550.6715850871162</v>
      </c>
      <c r="FJ18" s="234">
        <f>'Project Summary'!$C$45*(1+'Project Summary'!$C$81)^((ROUNDUP('Cash Flow'!FJ3/12,0))-1)</f>
        <v>1550.6715850871162</v>
      </c>
      <c r="FK18" s="234">
        <f>'Project Summary'!$C$45*(1+'Project Summary'!$C$81)^((ROUNDUP('Cash Flow'!FK3/12,0))-1)</f>
        <v>1550.6715850871162</v>
      </c>
      <c r="FL18" s="234">
        <f>'Project Summary'!$C$45*(1+'Project Summary'!$C$81)^((ROUNDUP('Cash Flow'!FL3/12,0))-1)</f>
        <v>1550.6715850871162</v>
      </c>
      <c r="FM18" s="234">
        <f>'Project Summary'!$C$45*(1+'Project Summary'!$C$81)^((ROUNDUP('Cash Flow'!FM3/12,0))-1)</f>
        <v>1550.6715850871162</v>
      </c>
      <c r="FN18" s="234">
        <f>'Project Summary'!$C$45*(1+'Project Summary'!$C$81)^((ROUNDUP('Cash Flow'!FN3/12,0))-1)</f>
        <v>1550.6715850871162</v>
      </c>
      <c r="FO18" s="234">
        <f>'Project Summary'!$C$45*(1+'Project Summary'!$C$81)^((ROUNDUP('Cash Flow'!FO3/12,0))-1)</f>
        <v>1620.4518064160361</v>
      </c>
      <c r="FP18" s="234">
        <f>'Project Summary'!$C$45*(1+'Project Summary'!$C$81)^((ROUNDUP('Cash Flow'!FP3/12,0))-1)</f>
        <v>1620.4518064160361</v>
      </c>
      <c r="FQ18" s="234">
        <f>'Project Summary'!$C$45*(1+'Project Summary'!$C$81)^((ROUNDUP('Cash Flow'!FQ3/12,0))-1)</f>
        <v>1620.4518064160361</v>
      </c>
      <c r="FR18" s="234">
        <f>'Project Summary'!$C$45*(1+'Project Summary'!$C$81)^((ROUNDUP('Cash Flow'!FR3/12,0))-1)</f>
        <v>1620.4518064160361</v>
      </c>
      <c r="FS18" s="234">
        <f>'Project Summary'!$C$45*(1+'Project Summary'!$C$81)^((ROUNDUP('Cash Flow'!FS3/12,0))-1)</f>
        <v>1620.4518064160361</v>
      </c>
      <c r="FT18" s="234">
        <f>'Project Summary'!$C$45*(1+'Project Summary'!$C$81)^((ROUNDUP('Cash Flow'!FT3/12,0))-1)</f>
        <v>1620.4518064160361</v>
      </c>
      <c r="FU18" s="234">
        <f>'Project Summary'!$C$45*(1+'Project Summary'!$C$81)^((ROUNDUP('Cash Flow'!FU3/12,0))-1)</f>
        <v>1620.4518064160361</v>
      </c>
      <c r="FV18" s="234">
        <f>'Project Summary'!$C$45*(1+'Project Summary'!$C$81)^((ROUNDUP('Cash Flow'!FV3/12,0))-1)</f>
        <v>1620.4518064160361</v>
      </c>
      <c r="FW18" s="234">
        <f>'Project Summary'!$C$45*(1+'Project Summary'!$C$81)^((ROUNDUP('Cash Flow'!FW3/12,0))-1)</f>
        <v>1620.4518064160361</v>
      </c>
      <c r="FX18" s="234">
        <f>'Project Summary'!$C$45*(1+'Project Summary'!$C$81)^((ROUNDUP('Cash Flow'!FX3/12,0))-1)</f>
        <v>1620.4518064160361</v>
      </c>
      <c r="FY18" s="234">
        <f>'Project Summary'!$C$45*(1+'Project Summary'!$C$81)^((ROUNDUP('Cash Flow'!FY3/12,0))-1)</f>
        <v>1620.4518064160361</v>
      </c>
      <c r="FZ18" s="234">
        <f>'Project Summary'!$C$45*(1+'Project Summary'!$C$81)^((ROUNDUP('Cash Flow'!FZ3/12,0))-1)</f>
        <v>1620.4518064160361</v>
      </c>
      <c r="GA18" s="234">
        <f>'Project Summary'!$C$45*(1+'Project Summary'!$C$81)^((ROUNDUP('Cash Flow'!GA3/12,0))-1)</f>
        <v>1693.372137704758</v>
      </c>
      <c r="GB18" s="234">
        <f>'Project Summary'!$C$45*(1+'Project Summary'!$C$81)^((ROUNDUP('Cash Flow'!GB3/12,0))-1)</f>
        <v>1693.372137704758</v>
      </c>
      <c r="GC18" s="234">
        <f>'Project Summary'!$C$45*(1+'Project Summary'!$C$81)^((ROUNDUP('Cash Flow'!GC3/12,0))-1)</f>
        <v>1693.372137704758</v>
      </c>
      <c r="GD18" s="234">
        <f>'Project Summary'!$C$45*(1+'Project Summary'!$C$81)^((ROUNDUP('Cash Flow'!GD3/12,0))-1)</f>
        <v>1693.372137704758</v>
      </c>
      <c r="GE18" s="234">
        <f>'Project Summary'!$C$45*(1+'Project Summary'!$C$81)^((ROUNDUP('Cash Flow'!GE3/12,0))-1)</f>
        <v>1693.372137704758</v>
      </c>
      <c r="GF18" s="234">
        <f>'Project Summary'!$C$45*(1+'Project Summary'!$C$81)^((ROUNDUP('Cash Flow'!GF3/12,0))-1)</f>
        <v>1693.372137704758</v>
      </c>
      <c r="GG18" s="234">
        <f>'Project Summary'!$C$45*(1+'Project Summary'!$C$81)^((ROUNDUP('Cash Flow'!GG3/12,0))-1)</f>
        <v>1693.372137704758</v>
      </c>
      <c r="GH18" s="234">
        <f>'Project Summary'!$C$45*(1+'Project Summary'!$C$81)^((ROUNDUP('Cash Flow'!GH3/12,0))-1)</f>
        <v>1693.372137704758</v>
      </c>
      <c r="GI18" s="234">
        <f>'Project Summary'!$C$45*(1+'Project Summary'!$C$81)^((ROUNDUP('Cash Flow'!GI3/12,0))-1)</f>
        <v>1693.372137704758</v>
      </c>
      <c r="GJ18" s="234">
        <f>'Project Summary'!$C$45*(1+'Project Summary'!$C$81)^((ROUNDUP('Cash Flow'!GJ3/12,0))-1)</f>
        <v>1693.372137704758</v>
      </c>
      <c r="GK18" s="234">
        <f>'Project Summary'!$C$45*(1+'Project Summary'!$C$81)^((ROUNDUP('Cash Flow'!GK3/12,0))-1)</f>
        <v>1693.372137704758</v>
      </c>
      <c r="GL18" s="234">
        <f>'Project Summary'!$C$45*(1+'Project Summary'!$C$81)^((ROUNDUP('Cash Flow'!GL3/12,0))-1)</f>
        <v>1693.372137704758</v>
      </c>
      <c r="GM18" s="234">
        <f>'Project Summary'!$C$45*(1+'Project Summary'!$C$81)^((ROUNDUP('Cash Flow'!GM3/12,0))-1)</f>
        <v>1769.5738839014714</v>
      </c>
      <c r="GN18" s="234">
        <f>'Project Summary'!$C$45*(1+'Project Summary'!$C$81)^((ROUNDUP('Cash Flow'!GN3/12,0))-1)</f>
        <v>1769.5738839014714</v>
      </c>
      <c r="GO18" s="234">
        <f>'Project Summary'!$C$45*(1+'Project Summary'!$C$81)^((ROUNDUP('Cash Flow'!GO3/12,0))-1)</f>
        <v>1769.5738839014714</v>
      </c>
      <c r="GP18" s="234">
        <f>'Project Summary'!$C$45*(1+'Project Summary'!$C$81)^((ROUNDUP('Cash Flow'!GP3/12,0))-1)</f>
        <v>1769.5738839014714</v>
      </c>
      <c r="GQ18" s="234">
        <f>'Project Summary'!$C$45*(1+'Project Summary'!$C$81)^((ROUNDUP('Cash Flow'!GQ3/12,0))-1)</f>
        <v>1769.5738839014714</v>
      </c>
      <c r="GR18" s="234">
        <f>'Project Summary'!$C$45*(1+'Project Summary'!$C$81)^((ROUNDUP('Cash Flow'!GR3/12,0))-1)</f>
        <v>1769.5738839014714</v>
      </c>
      <c r="GS18" s="234">
        <f>'Project Summary'!$C$45*(1+'Project Summary'!$C$81)^((ROUNDUP('Cash Flow'!GS3/12,0))-1)</f>
        <v>1769.5738839014714</v>
      </c>
      <c r="GT18" s="234">
        <f>'Project Summary'!$C$45*(1+'Project Summary'!$C$81)^((ROUNDUP('Cash Flow'!GT3/12,0))-1)</f>
        <v>1769.5738839014714</v>
      </c>
      <c r="GU18" s="234">
        <f>'Project Summary'!$C$45*(1+'Project Summary'!$C$81)^((ROUNDUP('Cash Flow'!GU3/12,0))-1)</f>
        <v>1769.5738839014714</v>
      </c>
      <c r="GV18" s="234">
        <f>'Project Summary'!$C$45*(1+'Project Summary'!$C$81)^((ROUNDUP('Cash Flow'!GV3/12,0))-1)</f>
        <v>1769.5738839014714</v>
      </c>
      <c r="GW18" s="234">
        <f>'Project Summary'!$C$45*(1+'Project Summary'!$C$81)^((ROUNDUP('Cash Flow'!GW3/12,0))-1)</f>
        <v>1769.5738839014714</v>
      </c>
      <c r="GX18" s="234">
        <f>'Project Summary'!$C$45*(1+'Project Summary'!$C$81)^((ROUNDUP('Cash Flow'!GX3/12,0))-1)</f>
        <v>1769.5738839014714</v>
      </c>
      <c r="GY18" s="234">
        <f>'Project Summary'!$C$45*(1+'Project Summary'!$C$81)^((ROUNDUP('Cash Flow'!GY3/12,0))-1)</f>
        <v>1849.2047086770376</v>
      </c>
      <c r="GZ18" s="234">
        <f>'Project Summary'!$C$45*(1+'Project Summary'!$C$81)^((ROUNDUP('Cash Flow'!GZ3/12,0))-1)</f>
        <v>1849.2047086770376</v>
      </c>
      <c r="HA18" s="234">
        <f>'Project Summary'!$C$45*(1+'Project Summary'!$C$81)^((ROUNDUP('Cash Flow'!HA3/12,0))-1)</f>
        <v>1849.2047086770376</v>
      </c>
      <c r="HB18" s="234">
        <f>'Project Summary'!$C$45*(1+'Project Summary'!$C$81)^((ROUNDUP('Cash Flow'!HB3/12,0))-1)</f>
        <v>1849.2047086770376</v>
      </c>
      <c r="HC18" s="234">
        <f>'Project Summary'!$C$45*(1+'Project Summary'!$C$81)^((ROUNDUP('Cash Flow'!HC3/12,0))-1)</f>
        <v>1849.2047086770376</v>
      </c>
      <c r="HD18" s="234">
        <f>'Project Summary'!$C$45*(1+'Project Summary'!$C$81)^((ROUNDUP('Cash Flow'!HD3/12,0))-1)</f>
        <v>1849.2047086770376</v>
      </c>
      <c r="HE18" s="234">
        <f>'Project Summary'!$C$45*(1+'Project Summary'!$C$81)^((ROUNDUP('Cash Flow'!HE3/12,0))-1)</f>
        <v>1849.2047086770376</v>
      </c>
      <c r="HF18" s="234">
        <f>'Project Summary'!$C$45*(1+'Project Summary'!$C$81)^((ROUNDUP('Cash Flow'!HF3/12,0))-1)</f>
        <v>1849.2047086770376</v>
      </c>
      <c r="HG18" s="234">
        <f>'Project Summary'!$C$45*(1+'Project Summary'!$C$81)^((ROUNDUP('Cash Flow'!HG3/12,0))-1)</f>
        <v>1849.2047086770376</v>
      </c>
      <c r="HH18" s="234">
        <f>'Project Summary'!$C$45*(1+'Project Summary'!$C$81)^((ROUNDUP('Cash Flow'!HH3/12,0))-1)</f>
        <v>1849.2047086770376</v>
      </c>
      <c r="HI18" s="234">
        <f>'Project Summary'!$C$45*(1+'Project Summary'!$C$81)^((ROUNDUP('Cash Flow'!HI3/12,0))-1)</f>
        <v>1849.2047086770376</v>
      </c>
      <c r="HJ18" s="234">
        <f>'Project Summary'!$C$45*(1+'Project Summary'!$C$81)^((ROUNDUP('Cash Flow'!HJ3/12,0))-1)</f>
        <v>1849.2047086770376</v>
      </c>
      <c r="HK18" s="234">
        <f>'Project Summary'!$C$45*(1+'Project Summary'!$C$81)^((ROUNDUP('Cash Flow'!HK3/12,0))-1)</f>
        <v>1932.4189205675038</v>
      </c>
      <c r="HL18" s="234">
        <f>'Project Summary'!$C$45*(1+'Project Summary'!$C$81)^((ROUNDUP('Cash Flow'!HL3/12,0))-1)</f>
        <v>1932.4189205675038</v>
      </c>
      <c r="HM18" s="234">
        <f>'Project Summary'!$C$45*(1+'Project Summary'!$C$81)^((ROUNDUP('Cash Flow'!HM3/12,0))-1)</f>
        <v>1932.4189205675038</v>
      </c>
      <c r="HN18" s="234">
        <f>'Project Summary'!$C$45*(1+'Project Summary'!$C$81)^((ROUNDUP('Cash Flow'!HN3/12,0))-1)</f>
        <v>1932.4189205675038</v>
      </c>
      <c r="HO18" s="234">
        <f>'Project Summary'!$C$45*(1+'Project Summary'!$C$81)^((ROUNDUP('Cash Flow'!HO3/12,0))-1)</f>
        <v>1932.4189205675038</v>
      </c>
      <c r="HP18" s="234">
        <f>'Project Summary'!$C$45*(1+'Project Summary'!$C$81)^((ROUNDUP('Cash Flow'!HP3/12,0))-1)</f>
        <v>1932.4189205675038</v>
      </c>
      <c r="HQ18" s="234">
        <f>'Project Summary'!$C$45*(1+'Project Summary'!$C$81)^((ROUNDUP('Cash Flow'!HQ3/12,0))-1)</f>
        <v>1932.4189205675038</v>
      </c>
      <c r="HR18" s="234">
        <f>'Project Summary'!$C$45*(1+'Project Summary'!$C$81)^((ROUNDUP('Cash Flow'!HR3/12,0))-1)</f>
        <v>1932.4189205675038</v>
      </c>
      <c r="HS18" s="234">
        <f>'Project Summary'!$C$45*(1+'Project Summary'!$C$81)^((ROUNDUP('Cash Flow'!HS3/12,0))-1)</f>
        <v>1932.4189205675038</v>
      </c>
      <c r="HT18" s="234">
        <f>'Project Summary'!$C$45*(1+'Project Summary'!$C$81)^((ROUNDUP('Cash Flow'!HT3/12,0))-1)</f>
        <v>1932.4189205675038</v>
      </c>
      <c r="HU18" s="234">
        <f>'Project Summary'!$C$45*(1+'Project Summary'!$C$81)^((ROUNDUP('Cash Flow'!HU3/12,0))-1)</f>
        <v>1932.4189205675038</v>
      </c>
      <c r="HV18" s="234">
        <f>'Project Summary'!$C$45*(1+'Project Summary'!$C$81)^((ROUNDUP('Cash Flow'!HV3/12,0))-1)</f>
        <v>1932.4189205675038</v>
      </c>
      <c r="HW18" s="234">
        <f>'Project Summary'!$C$45*(1+'Project Summary'!$C$81)^((ROUNDUP('Cash Flow'!HW3/12,0))-1)</f>
        <v>2019.3777719930415</v>
      </c>
      <c r="HX18" s="234">
        <f>'Project Summary'!$C$45*(1+'Project Summary'!$C$81)^((ROUNDUP('Cash Flow'!HX3/12,0))-1)</f>
        <v>2019.3777719930415</v>
      </c>
      <c r="HY18" s="234">
        <f>'Project Summary'!$C$45*(1+'Project Summary'!$C$81)^((ROUNDUP('Cash Flow'!HY3/12,0))-1)</f>
        <v>2019.3777719930415</v>
      </c>
      <c r="HZ18" s="234">
        <f>'Project Summary'!$C$45*(1+'Project Summary'!$C$81)^((ROUNDUP('Cash Flow'!HZ3/12,0))-1)</f>
        <v>2019.3777719930415</v>
      </c>
      <c r="IA18" s="234">
        <f>'Project Summary'!$C$45*(1+'Project Summary'!$C$81)^((ROUNDUP('Cash Flow'!IA3/12,0))-1)</f>
        <v>2019.3777719930415</v>
      </c>
      <c r="IB18" s="234">
        <f>'Project Summary'!$C$45*(1+'Project Summary'!$C$81)^((ROUNDUP('Cash Flow'!IB3/12,0))-1)</f>
        <v>2019.3777719930415</v>
      </c>
      <c r="IC18" s="234">
        <f>'Project Summary'!$C$45*(1+'Project Summary'!$C$81)^((ROUNDUP('Cash Flow'!IC3/12,0))-1)</f>
        <v>2019.3777719930415</v>
      </c>
      <c r="ID18" s="234">
        <f>'Project Summary'!$C$45*(1+'Project Summary'!$C$81)^((ROUNDUP('Cash Flow'!ID3/12,0))-1)</f>
        <v>2019.3777719930415</v>
      </c>
      <c r="IE18" s="234">
        <f>'Project Summary'!$C$45*(1+'Project Summary'!$C$81)^((ROUNDUP('Cash Flow'!IE3/12,0))-1)</f>
        <v>2019.3777719930415</v>
      </c>
      <c r="IF18" s="234">
        <f>'Project Summary'!$C$45*(1+'Project Summary'!$C$81)^((ROUNDUP('Cash Flow'!IF3/12,0))-1)</f>
        <v>2019.3777719930415</v>
      </c>
      <c r="IG18" s="234">
        <f>'Project Summary'!$C$45*(1+'Project Summary'!$C$81)^((ROUNDUP('Cash Flow'!IG3/12,0))-1)</f>
        <v>2019.3777719930415</v>
      </c>
      <c r="IH18" s="234">
        <f>'Project Summary'!$C$45*(1+'Project Summary'!$C$81)^((ROUNDUP('Cash Flow'!IH3/12,0))-1)</f>
        <v>2019.3777719930415</v>
      </c>
      <c r="II18" s="234">
        <f>'Project Summary'!$C$45*(1+'Project Summary'!$C$81)^((ROUNDUP('Cash Flow'!II3/12,0))-1)</f>
        <v>2110.2497717327278</v>
      </c>
      <c r="IJ18" s="234">
        <f>'Project Summary'!$C$45*(1+'Project Summary'!$C$81)^((ROUNDUP('Cash Flow'!IJ3/12,0))-1)</f>
        <v>2110.2497717327278</v>
      </c>
      <c r="IK18" s="234">
        <f>'Project Summary'!$C$45*(1+'Project Summary'!$C$81)^((ROUNDUP('Cash Flow'!IK3/12,0))-1)</f>
        <v>2110.2497717327278</v>
      </c>
      <c r="IL18" s="234">
        <f>'Project Summary'!$C$45*(1+'Project Summary'!$C$81)^((ROUNDUP('Cash Flow'!IL3/12,0))-1)</f>
        <v>2110.2497717327278</v>
      </c>
      <c r="IM18" s="234">
        <f>'Project Summary'!$C$45*(1+'Project Summary'!$C$81)^((ROUNDUP('Cash Flow'!IM3/12,0))-1)</f>
        <v>2110.2497717327278</v>
      </c>
      <c r="IN18" s="234">
        <f>'Project Summary'!$C$45*(1+'Project Summary'!$C$81)^((ROUNDUP('Cash Flow'!IN3/12,0))-1)</f>
        <v>2110.2497717327278</v>
      </c>
      <c r="IO18" s="234">
        <f>'Project Summary'!$C$45*(1+'Project Summary'!$C$81)^((ROUNDUP('Cash Flow'!IO3/12,0))-1)</f>
        <v>2110.2497717327278</v>
      </c>
      <c r="IP18" s="234">
        <f>'Project Summary'!$C$45*(1+'Project Summary'!$C$81)^((ROUNDUP('Cash Flow'!IP3/12,0))-1)</f>
        <v>2110.2497717327278</v>
      </c>
      <c r="IQ18" s="234">
        <f>'Project Summary'!$C$45*(1+'Project Summary'!$C$81)^((ROUNDUP('Cash Flow'!IQ3/12,0))-1)</f>
        <v>2110.2497717327278</v>
      </c>
      <c r="IR18" s="234">
        <f>'Project Summary'!$C$45*(1+'Project Summary'!$C$81)^((ROUNDUP('Cash Flow'!IR3/12,0))-1)</f>
        <v>2110.2497717327278</v>
      </c>
      <c r="IS18" s="234">
        <f>'Project Summary'!$C$45*(1+'Project Summary'!$C$81)^((ROUNDUP('Cash Flow'!IS3/12,0))-1)</f>
        <v>2110.2497717327278</v>
      </c>
      <c r="IT18" s="234">
        <f>'Project Summary'!$C$45*(1+'Project Summary'!$C$81)^((ROUNDUP('Cash Flow'!IT3/12,0))-1)</f>
        <v>2110.2497717327278</v>
      </c>
      <c r="IU18" s="234">
        <f>'Project Summary'!$C$45*(1+'Project Summary'!$C$81)^((ROUNDUP('Cash Flow'!IU3/12,0))-1)</f>
        <v>2205.2110114607008</v>
      </c>
      <c r="IV18" s="234">
        <f>'Project Summary'!$C$45*(1+'Project Summary'!$C$81)^((ROUNDUP('Cash Flow'!IV3/12,0))-1)</f>
        <v>2205.2110114607008</v>
      </c>
      <c r="IW18" s="234">
        <f>'Project Summary'!$C$45*(1+'Project Summary'!$C$81)^((ROUNDUP('Cash Flow'!IW3/12,0))-1)</f>
        <v>2205.2110114607008</v>
      </c>
      <c r="IX18" s="234">
        <f>'Project Summary'!$C$45*(1+'Project Summary'!$C$81)^((ROUNDUP('Cash Flow'!IX3/12,0))-1)</f>
        <v>2205.2110114607008</v>
      </c>
      <c r="IY18" s="234">
        <f>'Project Summary'!$C$45*(1+'Project Summary'!$C$81)^((ROUNDUP('Cash Flow'!IY3/12,0))-1)</f>
        <v>2205.2110114607008</v>
      </c>
      <c r="IZ18" s="234">
        <f>'Project Summary'!$C$45*(1+'Project Summary'!$C$81)^((ROUNDUP('Cash Flow'!IZ3/12,0))-1)</f>
        <v>2205.2110114607008</v>
      </c>
      <c r="JA18" s="234">
        <f>'Project Summary'!$C$45*(1+'Project Summary'!$C$81)^((ROUNDUP('Cash Flow'!JA3/12,0))-1)</f>
        <v>2205.2110114607008</v>
      </c>
      <c r="JB18" s="234">
        <f>'Project Summary'!$C$45*(1+'Project Summary'!$C$81)^((ROUNDUP('Cash Flow'!JB3/12,0))-1)</f>
        <v>2205.2110114607008</v>
      </c>
      <c r="JC18" s="234">
        <f>'Project Summary'!$C$45*(1+'Project Summary'!$C$81)^((ROUNDUP('Cash Flow'!JC3/12,0))-1)</f>
        <v>2205.2110114607008</v>
      </c>
      <c r="JD18" s="234">
        <f>'Project Summary'!$C$45*(1+'Project Summary'!$C$81)^((ROUNDUP('Cash Flow'!JD3/12,0))-1)</f>
        <v>2205.2110114607008</v>
      </c>
      <c r="JE18" s="234">
        <f>'Project Summary'!$C$45*(1+'Project Summary'!$C$81)^((ROUNDUP('Cash Flow'!JE3/12,0))-1)</f>
        <v>2205.2110114607008</v>
      </c>
      <c r="JF18" s="234">
        <f>'Project Summary'!$C$45*(1+'Project Summary'!$C$81)^((ROUNDUP('Cash Flow'!JF3/12,0))-1)</f>
        <v>2205.2110114607008</v>
      </c>
      <c r="JG18" s="234">
        <f>'Project Summary'!$C$45*(1+'Project Summary'!$C$81)^((ROUNDUP('Cash Flow'!JG3/12,0))-1)</f>
        <v>2304.4455069764313</v>
      </c>
      <c r="JH18" s="234">
        <f>'Project Summary'!$C$45*(1+'Project Summary'!$C$81)^((ROUNDUP('Cash Flow'!JH3/12,0))-1)</f>
        <v>2304.4455069764313</v>
      </c>
      <c r="JI18" s="234">
        <f>'Project Summary'!$C$45*(1+'Project Summary'!$C$81)^((ROUNDUP('Cash Flow'!JI3/12,0))-1)</f>
        <v>2304.4455069764313</v>
      </c>
      <c r="JJ18" s="234">
        <f>'Project Summary'!$C$45*(1+'Project Summary'!$C$81)^((ROUNDUP('Cash Flow'!JJ3/12,0))-1)</f>
        <v>2304.4455069764313</v>
      </c>
      <c r="JK18" s="234">
        <f>'Project Summary'!$C$45*(1+'Project Summary'!$C$81)^((ROUNDUP('Cash Flow'!JK3/12,0))-1)</f>
        <v>2304.4455069764313</v>
      </c>
      <c r="JL18" s="234">
        <f>'Project Summary'!$C$45*(1+'Project Summary'!$C$81)^((ROUNDUP('Cash Flow'!JL3/12,0))-1)</f>
        <v>2304.4455069764313</v>
      </c>
      <c r="JM18" s="234">
        <f>'Project Summary'!$C$45*(1+'Project Summary'!$C$81)^((ROUNDUP('Cash Flow'!JM3/12,0))-1)</f>
        <v>2304.4455069764313</v>
      </c>
      <c r="JN18" s="234">
        <f>'Project Summary'!$C$45*(1+'Project Summary'!$C$81)^((ROUNDUP('Cash Flow'!JN3/12,0))-1)</f>
        <v>2304.4455069764313</v>
      </c>
      <c r="JO18" s="234">
        <f>'Project Summary'!$C$45*(1+'Project Summary'!$C$81)^((ROUNDUP('Cash Flow'!JO3/12,0))-1)</f>
        <v>2304.4455069764313</v>
      </c>
      <c r="JP18" s="234">
        <f>'Project Summary'!$C$45*(1+'Project Summary'!$C$81)^((ROUNDUP('Cash Flow'!JP3/12,0))-1)</f>
        <v>2304.4455069764313</v>
      </c>
      <c r="JQ18" s="234">
        <f>'Project Summary'!$C$45*(1+'Project Summary'!$C$81)^((ROUNDUP('Cash Flow'!JQ3/12,0))-1)</f>
        <v>2304.4455069764313</v>
      </c>
      <c r="JR18" s="234">
        <f>'Project Summary'!$C$45*(1+'Project Summary'!$C$81)^((ROUNDUP('Cash Flow'!JR3/12,0))-1)</f>
        <v>2304.4455069764313</v>
      </c>
      <c r="JS18" s="234">
        <f>'Project Summary'!$C$45*(1+'Project Summary'!$C$81)^((ROUNDUP('Cash Flow'!JS3/12,0))-1)</f>
        <v>2408.1455547903711</v>
      </c>
      <c r="JT18" s="234">
        <f>'Project Summary'!$C$45*(1+'Project Summary'!$C$81)^((ROUNDUP('Cash Flow'!JT3/12,0))-1)</f>
        <v>2408.1455547903711</v>
      </c>
      <c r="JU18" s="234">
        <f>'Project Summary'!$C$45*(1+'Project Summary'!$C$81)^((ROUNDUP('Cash Flow'!JU3/12,0))-1)</f>
        <v>2408.1455547903711</v>
      </c>
      <c r="JV18" s="234">
        <f>'Project Summary'!$C$45*(1+'Project Summary'!$C$81)^((ROUNDUP('Cash Flow'!JV3/12,0))-1)</f>
        <v>2408.1455547903711</v>
      </c>
      <c r="JW18" s="234">
        <f>'Project Summary'!$C$45*(1+'Project Summary'!$C$81)^((ROUNDUP('Cash Flow'!JW3/12,0))-1)</f>
        <v>2408.1455547903711</v>
      </c>
      <c r="JX18" s="234">
        <f>'Project Summary'!$C$45*(1+'Project Summary'!$C$81)^((ROUNDUP('Cash Flow'!JX3/12,0))-1)</f>
        <v>2408.1455547903711</v>
      </c>
      <c r="JY18" s="234">
        <f>'Project Summary'!$C$45*(1+'Project Summary'!$C$81)^((ROUNDUP('Cash Flow'!JY3/12,0))-1)</f>
        <v>2408.1455547903711</v>
      </c>
      <c r="JZ18" s="234">
        <f>'Project Summary'!$C$45*(1+'Project Summary'!$C$81)^((ROUNDUP('Cash Flow'!JZ3/12,0))-1)</f>
        <v>2408.1455547903711</v>
      </c>
      <c r="KA18" s="234">
        <f>'Project Summary'!$C$45*(1+'Project Summary'!$C$81)^((ROUNDUP('Cash Flow'!KA3/12,0))-1)</f>
        <v>2408.1455547903711</v>
      </c>
      <c r="KB18" s="234">
        <f>'Project Summary'!$C$45*(1+'Project Summary'!$C$81)^((ROUNDUP('Cash Flow'!KB3/12,0))-1)</f>
        <v>2408.1455547903711</v>
      </c>
      <c r="KC18" s="234">
        <f>'Project Summary'!$C$45*(1+'Project Summary'!$C$81)^((ROUNDUP('Cash Flow'!KC3/12,0))-1)</f>
        <v>2408.1455547903711</v>
      </c>
      <c r="KD18" s="234">
        <f>'Project Summary'!$C$45*(1+'Project Summary'!$C$81)^((ROUNDUP('Cash Flow'!KD3/12,0))-1)</f>
        <v>2408.1455547903711</v>
      </c>
      <c r="KE18" s="234">
        <f>'Project Summary'!$C$45*(1+'Project Summary'!$C$81)^((ROUNDUP('Cash Flow'!KE3/12,0))-1)</f>
        <v>2516.5121047559373</v>
      </c>
      <c r="KF18" s="234">
        <f>'Project Summary'!$C$45*(1+'Project Summary'!$C$81)^((ROUNDUP('Cash Flow'!KF3/12,0))-1)</f>
        <v>2516.5121047559373</v>
      </c>
      <c r="KG18" s="234">
        <f>'Project Summary'!$C$45*(1+'Project Summary'!$C$81)^((ROUNDUP('Cash Flow'!KG3/12,0))-1)</f>
        <v>2516.5121047559373</v>
      </c>
      <c r="KH18" s="234">
        <f>'Project Summary'!$C$45*(1+'Project Summary'!$C$81)^((ROUNDUP('Cash Flow'!KH3/12,0))-1)</f>
        <v>2516.5121047559373</v>
      </c>
      <c r="KI18" s="234">
        <f>'Project Summary'!$C$45*(1+'Project Summary'!$C$81)^((ROUNDUP('Cash Flow'!KI3/12,0))-1)</f>
        <v>2516.5121047559373</v>
      </c>
      <c r="KJ18" s="234">
        <f>'Project Summary'!$C$45*(1+'Project Summary'!$C$81)^((ROUNDUP('Cash Flow'!KJ3/12,0))-1)</f>
        <v>2516.5121047559373</v>
      </c>
      <c r="KK18" s="234">
        <f>'Project Summary'!$C$45*(1+'Project Summary'!$C$81)^((ROUNDUP('Cash Flow'!KK3/12,0))-1)</f>
        <v>2516.5121047559373</v>
      </c>
      <c r="KL18" s="234">
        <f>'Project Summary'!$C$45*(1+'Project Summary'!$C$81)^((ROUNDUP('Cash Flow'!KL3/12,0))-1)</f>
        <v>2516.5121047559373</v>
      </c>
      <c r="KM18" s="234">
        <f>'Project Summary'!$C$45*(1+'Project Summary'!$C$81)^((ROUNDUP('Cash Flow'!KM3/12,0))-1)</f>
        <v>2516.5121047559373</v>
      </c>
      <c r="KN18" s="234">
        <f>'Project Summary'!$C$45*(1+'Project Summary'!$C$81)^((ROUNDUP('Cash Flow'!KN3/12,0))-1)</f>
        <v>2516.5121047559373</v>
      </c>
      <c r="KO18" s="234">
        <f>'Project Summary'!$C$45*(1+'Project Summary'!$C$81)^((ROUNDUP('Cash Flow'!KO3/12,0))-1)</f>
        <v>2516.5121047559373</v>
      </c>
      <c r="KP18" s="234">
        <f>'Project Summary'!$C$45*(1+'Project Summary'!$C$81)^((ROUNDUP('Cash Flow'!KP3/12,0))-1)</f>
        <v>2516.5121047559373</v>
      </c>
      <c r="KQ18" s="234">
        <f>'Project Summary'!$C$45*(1+'Project Summary'!$C$81)^((ROUNDUP('Cash Flow'!KQ3/12,0))-1)</f>
        <v>2629.7551494699542</v>
      </c>
      <c r="KR18" s="234">
        <f>'Project Summary'!$C$45*(1+'Project Summary'!$C$81)^((ROUNDUP('Cash Flow'!KR3/12,0))-1)</f>
        <v>2629.7551494699542</v>
      </c>
      <c r="KS18" s="234">
        <f>'Project Summary'!$C$45*(1+'Project Summary'!$C$81)^((ROUNDUP('Cash Flow'!KS3/12,0))-1)</f>
        <v>2629.7551494699542</v>
      </c>
      <c r="KT18" s="234">
        <f>'Project Summary'!$C$45*(1+'Project Summary'!$C$81)^((ROUNDUP('Cash Flow'!KT3/12,0))-1)</f>
        <v>2629.7551494699542</v>
      </c>
      <c r="KU18" s="234">
        <f>'Project Summary'!$C$45*(1+'Project Summary'!$C$81)^((ROUNDUP('Cash Flow'!KU3/12,0))-1)</f>
        <v>2629.7551494699542</v>
      </c>
      <c r="KV18" s="234">
        <f>'Project Summary'!$C$45*(1+'Project Summary'!$C$81)^((ROUNDUP('Cash Flow'!KV3/12,0))-1)</f>
        <v>2629.7551494699542</v>
      </c>
      <c r="KW18" s="234">
        <f>'Project Summary'!$C$45*(1+'Project Summary'!$C$81)^((ROUNDUP('Cash Flow'!KW3/12,0))-1)</f>
        <v>2629.7551494699542</v>
      </c>
      <c r="KX18" s="234">
        <f>'Project Summary'!$C$45*(1+'Project Summary'!$C$81)^((ROUNDUP('Cash Flow'!KX3/12,0))-1)</f>
        <v>2629.7551494699542</v>
      </c>
      <c r="KY18" s="234">
        <f>'Project Summary'!$C$45*(1+'Project Summary'!$C$81)^((ROUNDUP('Cash Flow'!KY3/12,0))-1)</f>
        <v>2629.7551494699542</v>
      </c>
      <c r="KZ18" s="234">
        <f>'Project Summary'!$C$45*(1+'Project Summary'!$C$81)^((ROUNDUP('Cash Flow'!KZ3/12,0))-1)</f>
        <v>2629.7551494699542</v>
      </c>
      <c r="LA18" s="234">
        <f>'Project Summary'!$C$45*(1+'Project Summary'!$C$81)^((ROUNDUP('Cash Flow'!LA3/12,0))-1)</f>
        <v>2629.7551494699542</v>
      </c>
      <c r="LB18" s="234">
        <f>'Project Summary'!$C$45*(1+'Project Summary'!$C$81)^((ROUNDUP('Cash Flow'!LB3/12,0))-1)</f>
        <v>2629.7551494699542</v>
      </c>
      <c r="LC18" s="234">
        <f>'Project Summary'!$C$45*(1+'Project Summary'!$C$81)^((ROUNDUP('Cash Flow'!LC3/12,0))-1)</f>
        <v>2748.0941311961014</v>
      </c>
      <c r="LD18" s="234">
        <f>'Project Summary'!$C$45*(1+'Project Summary'!$C$81)^((ROUNDUP('Cash Flow'!LD3/12,0))-1)</f>
        <v>2748.0941311961014</v>
      </c>
      <c r="LE18" s="234">
        <f>'Project Summary'!$C$45*(1+'Project Summary'!$C$81)^((ROUNDUP('Cash Flow'!LE3/12,0))-1)</f>
        <v>2748.0941311961014</v>
      </c>
      <c r="LF18" s="234">
        <f>'Project Summary'!$C$45*(1+'Project Summary'!$C$81)^((ROUNDUP('Cash Flow'!LF3/12,0))-1)</f>
        <v>2748.0941311961014</v>
      </c>
      <c r="LG18" s="234">
        <f>'Project Summary'!$C$45*(1+'Project Summary'!$C$81)^((ROUNDUP('Cash Flow'!LG3/12,0))-1)</f>
        <v>2748.0941311961014</v>
      </c>
      <c r="LH18" s="234">
        <f>'Project Summary'!$C$45*(1+'Project Summary'!$C$81)^((ROUNDUP('Cash Flow'!LH3/12,0))-1)</f>
        <v>2748.0941311961014</v>
      </c>
      <c r="LI18" s="234">
        <f>'Project Summary'!$C$45*(1+'Project Summary'!$C$81)^((ROUNDUP('Cash Flow'!LI3/12,0))-1)</f>
        <v>2748.0941311961014</v>
      </c>
      <c r="LJ18" s="234">
        <f>'Project Summary'!$C$45*(1+'Project Summary'!$C$81)^((ROUNDUP('Cash Flow'!LJ3/12,0))-1)</f>
        <v>2748.0941311961014</v>
      </c>
      <c r="LK18" s="234">
        <f>'Project Summary'!$C$45*(1+'Project Summary'!$C$81)^((ROUNDUP('Cash Flow'!LK3/12,0))-1)</f>
        <v>2748.0941311961014</v>
      </c>
      <c r="LL18" s="234">
        <f>'Project Summary'!$C$45*(1+'Project Summary'!$C$81)^((ROUNDUP('Cash Flow'!LL3/12,0))-1)</f>
        <v>2748.0941311961014</v>
      </c>
      <c r="LM18" s="234">
        <f>'Project Summary'!$C$45*(1+'Project Summary'!$C$81)^((ROUNDUP('Cash Flow'!LM3/12,0))-1)</f>
        <v>2748.0941311961014</v>
      </c>
      <c r="LN18" s="234">
        <f>'Project Summary'!$C$45*(1+'Project Summary'!$C$81)^((ROUNDUP('Cash Flow'!LN3/12,0))-1)</f>
        <v>2748.0941311961014</v>
      </c>
      <c r="LO18" s="234">
        <f>'Project Summary'!$C$45*(1+'Project Summary'!$C$81)^((ROUNDUP('Cash Flow'!LO3/12,0))-1)</f>
        <v>2871.7583670999261</v>
      </c>
      <c r="LP18" s="234">
        <f>'Project Summary'!$C$45*(1+'Project Summary'!$C$81)^((ROUNDUP('Cash Flow'!LP3/12,0))-1)</f>
        <v>2871.7583670999261</v>
      </c>
      <c r="LQ18" s="234">
        <f>'Project Summary'!$C$45*(1+'Project Summary'!$C$81)^((ROUNDUP('Cash Flow'!LQ3/12,0))-1)</f>
        <v>2871.7583670999261</v>
      </c>
      <c r="LR18" s="234">
        <f>'Project Summary'!$C$45*(1+'Project Summary'!$C$81)^((ROUNDUP('Cash Flow'!LR3/12,0))-1)</f>
        <v>2871.7583670999261</v>
      </c>
      <c r="LS18" s="234">
        <f>'Project Summary'!$C$45*(1+'Project Summary'!$C$81)^((ROUNDUP('Cash Flow'!LS3/12,0))-1)</f>
        <v>2871.7583670999261</v>
      </c>
      <c r="LT18" s="234">
        <f>'Project Summary'!$C$45*(1+'Project Summary'!$C$81)^((ROUNDUP('Cash Flow'!LT3/12,0))-1)</f>
        <v>2871.7583670999261</v>
      </c>
      <c r="LU18" s="234">
        <f>'Project Summary'!$C$45*(1+'Project Summary'!$C$81)^((ROUNDUP('Cash Flow'!LU3/12,0))-1)</f>
        <v>2871.7583670999261</v>
      </c>
      <c r="LV18" s="234">
        <f>'Project Summary'!$C$45*(1+'Project Summary'!$C$81)^((ROUNDUP('Cash Flow'!LV3/12,0))-1)</f>
        <v>2871.7583670999261</v>
      </c>
      <c r="LW18" s="234">
        <f>'Project Summary'!$C$45*(1+'Project Summary'!$C$81)^((ROUNDUP('Cash Flow'!LW3/12,0))-1)</f>
        <v>2871.7583670999261</v>
      </c>
      <c r="LX18" s="234">
        <f>'Project Summary'!$C$45*(1+'Project Summary'!$C$81)^((ROUNDUP('Cash Flow'!LX3/12,0))-1)</f>
        <v>2871.7583670999261</v>
      </c>
      <c r="LY18" s="234">
        <f>'Project Summary'!$C$45*(1+'Project Summary'!$C$81)^((ROUNDUP('Cash Flow'!LY3/12,0))-1)</f>
        <v>2871.7583670999261</v>
      </c>
      <c r="LZ18" s="234">
        <f>'Project Summary'!$C$45*(1+'Project Summary'!$C$81)^((ROUNDUP('Cash Flow'!LZ3/12,0))-1)</f>
        <v>2871.7583670999261</v>
      </c>
      <c r="MA18" s="234">
        <f>'Project Summary'!$C$45*(1+'Project Summary'!$C$81)^((ROUNDUP('Cash Flow'!MA3/12,0))-1)</f>
        <v>3000.9874936194219</v>
      </c>
      <c r="MB18" s="234">
        <f>'Project Summary'!$C$45*(1+'Project Summary'!$C$81)^((ROUNDUP('Cash Flow'!MB3/12,0))-1)</f>
        <v>3000.9874936194219</v>
      </c>
      <c r="MC18" s="234">
        <f>'Project Summary'!$C$45*(1+'Project Summary'!$C$81)^((ROUNDUP('Cash Flow'!MC3/12,0))-1)</f>
        <v>3000.9874936194219</v>
      </c>
      <c r="MD18" s="234">
        <f>'Project Summary'!$C$45*(1+'Project Summary'!$C$81)^((ROUNDUP('Cash Flow'!MD3/12,0))-1)</f>
        <v>3000.9874936194219</v>
      </c>
      <c r="ME18" s="234">
        <f>'Project Summary'!$C$45*(1+'Project Summary'!$C$81)^((ROUNDUP('Cash Flow'!ME3/12,0))-1)</f>
        <v>3000.9874936194219</v>
      </c>
      <c r="MF18" s="234">
        <f>'Project Summary'!$C$45*(1+'Project Summary'!$C$81)^((ROUNDUP('Cash Flow'!MF3/12,0))-1)</f>
        <v>3000.9874936194219</v>
      </c>
      <c r="MG18" s="234">
        <f>'Project Summary'!$C$45*(1+'Project Summary'!$C$81)^((ROUNDUP('Cash Flow'!MG3/12,0))-1)</f>
        <v>3000.9874936194219</v>
      </c>
      <c r="MH18" s="234">
        <f>'Project Summary'!$C$45*(1+'Project Summary'!$C$81)^((ROUNDUP('Cash Flow'!MH3/12,0))-1)</f>
        <v>3000.9874936194219</v>
      </c>
      <c r="MI18" s="234">
        <f>'Project Summary'!$C$45*(1+'Project Summary'!$C$81)^((ROUNDUP('Cash Flow'!MI3/12,0))-1)</f>
        <v>3000.9874936194219</v>
      </c>
      <c r="MJ18" s="234">
        <f>'Project Summary'!$C$45*(1+'Project Summary'!$C$81)^((ROUNDUP('Cash Flow'!MJ3/12,0))-1)</f>
        <v>3000.9874936194219</v>
      </c>
      <c r="MK18" s="234">
        <f>'Project Summary'!$C$45*(1+'Project Summary'!$C$81)^((ROUNDUP('Cash Flow'!MK3/12,0))-1)</f>
        <v>3000.9874936194219</v>
      </c>
      <c r="ML18" s="234">
        <f>'Project Summary'!$C$45*(1+'Project Summary'!$C$81)^((ROUNDUP('Cash Flow'!ML3/12,0))-1)</f>
        <v>3000.9874936194219</v>
      </c>
      <c r="MM18" s="234">
        <f>'Project Summary'!$C$45*(1+'Project Summary'!$C$81)^((ROUNDUP('Cash Flow'!MM3/12,0))-1)</f>
        <v>3136.0319308322964</v>
      </c>
      <c r="MN18" s="234">
        <f>'Project Summary'!$C$45*(1+'Project Summary'!$C$81)^((ROUNDUP('Cash Flow'!MN3/12,0))-1)</f>
        <v>3136.0319308322964</v>
      </c>
      <c r="MO18" s="234">
        <f>'Project Summary'!$C$45*(1+'Project Summary'!$C$81)^((ROUNDUP('Cash Flow'!MO3/12,0))-1)</f>
        <v>3136.0319308322964</v>
      </c>
      <c r="MP18" s="234">
        <f>'Project Summary'!$C$45*(1+'Project Summary'!$C$81)^((ROUNDUP('Cash Flow'!MP3/12,0))-1)</f>
        <v>3136.0319308322964</v>
      </c>
      <c r="MQ18" s="234">
        <f>'Project Summary'!$C$45*(1+'Project Summary'!$C$81)^((ROUNDUP('Cash Flow'!MQ3/12,0))-1)</f>
        <v>3136.0319308322964</v>
      </c>
      <c r="MR18" s="234">
        <f>'Project Summary'!$C$45*(1+'Project Summary'!$C$81)^((ROUNDUP('Cash Flow'!MR3/12,0))-1)</f>
        <v>3136.0319308322964</v>
      </c>
      <c r="MS18" s="234">
        <f>'Project Summary'!$C$45*(1+'Project Summary'!$C$81)^((ROUNDUP('Cash Flow'!MS3/12,0))-1)</f>
        <v>3136.0319308322964</v>
      </c>
      <c r="MT18" s="234">
        <f>'Project Summary'!$C$45*(1+'Project Summary'!$C$81)^((ROUNDUP('Cash Flow'!MT3/12,0))-1)</f>
        <v>3136.0319308322964</v>
      </c>
      <c r="MU18" s="234">
        <f>'Project Summary'!$C$45*(1+'Project Summary'!$C$81)^((ROUNDUP('Cash Flow'!MU3/12,0))-1)</f>
        <v>3136.0319308322964</v>
      </c>
      <c r="MV18" s="234">
        <f>'Project Summary'!$C$45*(1+'Project Summary'!$C$81)^((ROUNDUP('Cash Flow'!MV3/12,0))-1)</f>
        <v>3136.0319308322964</v>
      </c>
      <c r="MW18" s="234">
        <f>'Project Summary'!$C$45*(1+'Project Summary'!$C$81)^((ROUNDUP('Cash Flow'!MW3/12,0))-1)</f>
        <v>3136.0319308322964</v>
      </c>
      <c r="MX18" s="234">
        <f>'Project Summary'!$C$45*(1+'Project Summary'!$C$81)^((ROUNDUP('Cash Flow'!MX3/12,0))-1)</f>
        <v>3136.0319308322964</v>
      </c>
    </row>
    <row r="19" spans="1:365" x14ac:dyDescent="0.25">
      <c r="A19" s="2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</row>
    <row r="20" spans="1:365" s="229" customFormat="1" x14ac:dyDescent="0.25">
      <c r="A20" s="229" t="s">
        <v>128</v>
      </c>
      <c r="B20" s="230"/>
    </row>
    <row r="21" spans="1:365" x14ac:dyDescent="0.25">
      <c r="A21" s="111" t="s">
        <v>0</v>
      </c>
      <c r="C21" s="3">
        <f>'Project Summary'!$C$25</f>
        <v>1000000</v>
      </c>
      <c r="D21" s="3">
        <f t="shared" ref="D21:BO21" si="18">C25</f>
        <v>999655.74536072265</v>
      </c>
      <c r="E21" s="3">
        <f t="shared" si="18"/>
        <v>999308.28886976535</v>
      </c>
      <c r="F21" s="3">
        <f t="shared" si="18"/>
        <v>998957.60074727039</v>
      </c>
      <c r="G21" s="3">
        <f t="shared" si="18"/>
        <v>998603.65093640296</v>
      </c>
      <c r="H21" s="3">
        <f t="shared" si="18"/>
        <v>998246.40910077468</v>
      </c>
      <c r="I21" s="3">
        <f t="shared" si="18"/>
        <v>997885.84462184389</v>
      </c>
      <c r="J21" s="3">
        <f t="shared" si="18"/>
        <v>997521.92659629136</v>
      </c>
      <c r="K21" s="3">
        <f t="shared" si="18"/>
        <v>997154.62383337144</v>
      </c>
      <c r="L21" s="3">
        <f t="shared" si="18"/>
        <v>996783.90485223895</v>
      </c>
      <c r="M21" s="3">
        <f t="shared" si="18"/>
        <v>996409.73787925078</v>
      </c>
      <c r="N21" s="3">
        <f t="shared" si="18"/>
        <v>996032.09084524284</v>
      </c>
      <c r="O21" s="3">
        <f t="shared" si="18"/>
        <v>995650.93138278136</v>
      </c>
      <c r="P21" s="3">
        <f t="shared" si="18"/>
        <v>995266.22682338883</v>
      </c>
      <c r="Q21" s="3">
        <f t="shared" si="18"/>
        <v>994877.94419474411</v>
      </c>
      <c r="R21" s="3">
        <f t="shared" si="18"/>
        <v>994486.05021785607</v>
      </c>
      <c r="S21" s="3">
        <f t="shared" si="18"/>
        <v>994090.51130421169</v>
      </c>
      <c r="T21" s="3">
        <f t="shared" si="18"/>
        <v>993691.29355289706</v>
      </c>
      <c r="U21" s="3">
        <f t="shared" si="18"/>
        <v>993288.36274769192</v>
      </c>
      <c r="V21" s="3">
        <f t="shared" si="18"/>
        <v>992881.68435413705</v>
      </c>
      <c r="W21" s="3">
        <f t="shared" si="18"/>
        <v>992471.22351657413</v>
      </c>
      <c r="X21" s="3">
        <f t="shared" si="18"/>
        <v>992056.94505515858</v>
      </c>
      <c r="Y21" s="3">
        <f t="shared" si="18"/>
        <v>991638.81346284423</v>
      </c>
      <c r="Z21" s="3">
        <f t="shared" si="18"/>
        <v>991216.7929023403</v>
      </c>
      <c r="AA21" s="3">
        <f t="shared" si="18"/>
        <v>990790.84720303956</v>
      </c>
      <c r="AB21" s="3">
        <f t="shared" si="18"/>
        <v>990360.93985791842</v>
      </c>
      <c r="AC21" s="3">
        <f t="shared" si="18"/>
        <v>989927.03402040794</v>
      </c>
      <c r="AD21" s="3">
        <f t="shared" si="18"/>
        <v>989489.09250123554</v>
      </c>
      <c r="AE21" s="3">
        <f t="shared" si="18"/>
        <v>989047.07776523789</v>
      </c>
      <c r="AF21" s="3">
        <f t="shared" si="18"/>
        <v>988600.95192814386</v>
      </c>
      <c r="AG21" s="3">
        <f t="shared" si="18"/>
        <v>988150.67675332713</v>
      </c>
      <c r="AH21" s="3">
        <f t="shared" si="18"/>
        <v>987696.21364852949</v>
      </c>
      <c r="AI21" s="3">
        <f t="shared" si="18"/>
        <v>987237.52366255282</v>
      </c>
      <c r="AJ21" s="3">
        <f t="shared" si="18"/>
        <v>986774.56748192094</v>
      </c>
      <c r="AK21" s="3">
        <f t="shared" si="18"/>
        <v>986307.30542750971</v>
      </c>
      <c r="AL21" s="3">
        <f t="shared" si="18"/>
        <v>985835.69745114655</v>
      </c>
      <c r="AM21" s="3">
        <f t="shared" si="18"/>
        <v>985359.70313217805</v>
      </c>
      <c r="AN21" s="3">
        <f t="shared" si="18"/>
        <v>984879.28167400521</v>
      </c>
      <c r="AO21" s="3">
        <f t="shared" si="18"/>
        <v>984394.39190058724</v>
      </c>
      <c r="AP21" s="3">
        <f t="shared" si="18"/>
        <v>983904.99225291202</v>
      </c>
      <c r="AQ21" s="3">
        <f t="shared" si="18"/>
        <v>983411.04078543466</v>
      </c>
      <c r="AR21" s="3">
        <f t="shared" si="18"/>
        <v>982912.49516248202</v>
      </c>
      <c r="AS21" s="3">
        <f t="shared" si="18"/>
        <v>982409.31265462434</v>
      </c>
      <c r="AT21" s="3">
        <f t="shared" si="18"/>
        <v>981901.45013501297</v>
      </c>
      <c r="AU21" s="3">
        <f t="shared" si="18"/>
        <v>981388.86407568411</v>
      </c>
      <c r="AV21" s="3">
        <f t="shared" si="18"/>
        <v>980871.5105438279</v>
      </c>
      <c r="AW21" s="3">
        <f t="shared" si="18"/>
        <v>980349.34519802337</v>
      </c>
      <c r="AX21" s="3">
        <f t="shared" si="18"/>
        <v>979822.32328443753</v>
      </c>
      <c r="AY21" s="3">
        <f t="shared" si="18"/>
        <v>979290.39963299024</v>
      </c>
      <c r="AZ21" s="3">
        <f t="shared" si="18"/>
        <v>978753.52865348209</v>
      </c>
      <c r="BA21" s="3">
        <f t="shared" si="18"/>
        <v>978211.6643316875</v>
      </c>
      <c r="BB21" s="3">
        <f t="shared" si="18"/>
        <v>977664.76022541046</v>
      </c>
      <c r="BC21" s="3">
        <f t="shared" si="18"/>
        <v>977112.76946050453</v>
      </c>
      <c r="BD21" s="3">
        <f t="shared" si="18"/>
        <v>976555.64472685498</v>
      </c>
      <c r="BE21" s="3">
        <f t="shared" si="18"/>
        <v>975993.33827432408</v>
      </c>
      <c r="BF21" s="3">
        <f t="shared" si="18"/>
        <v>975425.80190865835</v>
      </c>
      <c r="BG21" s="3">
        <f t="shared" si="18"/>
        <v>974852.98698735831</v>
      </c>
      <c r="BH21" s="3">
        <f t="shared" si="18"/>
        <v>974274.84441550903</v>
      </c>
      <c r="BI21" s="3">
        <f t="shared" si="18"/>
        <v>973691.32464157243</v>
      </c>
      <c r="BJ21" s="3">
        <f t="shared" si="18"/>
        <v>973102.37765314034</v>
      </c>
      <c r="BK21" s="3">
        <f t="shared" si="18"/>
        <v>972507.95297264797</v>
      </c>
      <c r="BL21" s="3">
        <f t="shared" si="18"/>
        <v>971907.99965304765</v>
      </c>
      <c r="BM21" s="3">
        <f t="shared" si="18"/>
        <v>971302.46627344214</v>
      </c>
      <c r="BN21" s="3">
        <f t="shared" si="18"/>
        <v>970691.30093467759</v>
      </c>
      <c r="BO21" s="3">
        <f t="shared" si="18"/>
        <v>970074.45125489519</v>
      </c>
      <c r="BP21" s="3">
        <f t="shared" ref="BP21:EA21" si="19">BO25</f>
        <v>969451.86436504184</v>
      </c>
      <c r="BQ21" s="3">
        <f t="shared" si="19"/>
        <v>968823.48690433847</v>
      </c>
      <c r="BR21" s="3">
        <f t="shared" si="19"/>
        <v>968189.26501570712</v>
      </c>
      <c r="BS21" s="3">
        <f t="shared" si="19"/>
        <v>967549.14434115437</v>
      </c>
      <c r="BT21" s="3">
        <f t="shared" si="19"/>
        <v>966903.07001711277</v>
      </c>
      <c r="BU21" s="3">
        <f t="shared" si="19"/>
        <v>966250.98666973854</v>
      </c>
      <c r="BV21" s="3">
        <f t="shared" si="19"/>
        <v>965592.83841016563</v>
      </c>
      <c r="BW21" s="3">
        <f t="shared" si="19"/>
        <v>964928.56882971537</v>
      </c>
      <c r="BX21" s="3">
        <f t="shared" si="19"/>
        <v>964258.12099506194</v>
      </c>
      <c r="BY21" s="3">
        <f t="shared" si="19"/>
        <v>963581.43744335277</v>
      </c>
      <c r="BZ21" s="3">
        <f t="shared" si="19"/>
        <v>962898.46017728338</v>
      </c>
      <c r="CA21" s="3">
        <f t="shared" si="19"/>
        <v>962209.13066012657</v>
      </c>
      <c r="CB21" s="3">
        <f t="shared" si="19"/>
        <v>961513.38981071545</v>
      </c>
      <c r="CC21" s="3">
        <f t="shared" si="19"/>
        <v>960811.17799837945</v>
      </c>
      <c r="CD21" s="3">
        <f t="shared" si="19"/>
        <v>960102.43503783387</v>
      </c>
      <c r="CE21" s="3">
        <f t="shared" si="19"/>
        <v>959387.10018402117</v>
      </c>
      <c r="CF21" s="3">
        <f t="shared" si="19"/>
        <v>958665.11212690466</v>
      </c>
      <c r="CG21" s="3">
        <f t="shared" si="19"/>
        <v>957936.40898621397</v>
      </c>
      <c r="CH21" s="3">
        <f t="shared" si="19"/>
        <v>957200.92830614129</v>
      </c>
      <c r="CI21" s="3">
        <f t="shared" si="19"/>
        <v>956458.60704998812</v>
      </c>
      <c r="CJ21" s="3">
        <f t="shared" si="19"/>
        <v>955709.3815947629</v>
      </c>
      <c r="CK21" s="3">
        <f t="shared" si="19"/>
        <v>954953.18772572791</v>
      </c>
      <c r="CL21" s="3">
        <f t="shared" si="19"/>
        <v>954189.96063089534</v>
      </c>
      <c r="CM21" s="3">
        <f t="shared" si="19"/>
        <v>953419.63489547267</v>
      </c>
      <c r="CN21" s="3">
        <f t="shared" si="19"/>
        <v>952642.14449625567</v>
      </c>
      <c r="CO21" s="3">
        <f t="shared" si="19"/>
        <v>951857.42279597023</v>
      </c>
      <c r="CP21" s="3">
        <f t="shared" si="19"/>
        <v>951065.40253756056</v>
      </c>
      <c r="CQ21" s="3">
        <f t="shared" si="19"/>
        <v>950266.01583842479</v>
      </c>
      <c r="CR21" s="3">
        <f t="shared" si="19"/>
        <v>949459.19418459712</v>
      </c>
      <c r="CS21" s="3">
        <f t="shared" si="19"/>
        <v>948644.86842487531</v>
      </c>
      <c r="CT21" s="3">
        <f t="shared" si="19"/>
        <v>947822.96876489406</v>
      </c>
      <c r="CU21" s="3">
        <f t="shared" si="19"/>
        <v>946993.42476114293</v>
      </c>
      <c r="CV21" s="3">
        <f t="shared" si="19"/>
        <v>946156.16531492886</v>
      </c>
      <c r="CW21" s="3">
        <f t="shared" si="19"/>
        <v>945311.11866628227</v>
      </c>
      <c r="CX21" s="3">
        <f t="shared" si="19"/>
        <v>944458.21238780685</v>
      </c>
      <c r="CY21" s="3">
        <f t="shared" si="19"/>
        <v>943597.37337847194</v>
      </c>
      <c r="CZ21" s="3">
        <f t="shared" si="19"/>
        <v>942728.52785734704</v>
      </c>
      <c r="DA21" s="3">
        <f t="shared" si="19"/>
        <v>941851.60135727806</v>
      </c>
      <c r="DB21" s="3">
        <f t="shared" si="19"/>
        <v>940966.51871850528</v>
      </c>
      <c r="DC21" s="3">
        <f t="shared" si="19"/>
        <v>940073.20408222114</v>
      </c>
      <c r="DD21" s="3">
        <f t="shared" si="19"/>
        <v>939171.58088406874</v>
      </c>
      <c r="DE21" s="3">
        <f t="shared" si="19"/>
        <v>938261.57184757967</v>
      </c>
      <c r="DF21" s="3">
        <f t="shared" si="19"/>
        <v>937343.09897755063</v>
      </c>
      <c r="DG21" s="3">
        <f t="shared" si="19"/>
        <v>936416.08355335868</v>
      </c>
      <c r="DH21" s="3">
        <f t="shared" si="19"/>
        <v>935480.44612221443</v>
      </c>
      <c r="DI21" s="3">
        <f t="shared" si="19"/>
        <v>934536.10649235186</v>
      </c>
      <c r="DJ21" s="3">
        <f t="shared" si="19"/>
        <v>933582.98372615559</v>
      </c>
      <c r="DK21" s="3">
        <f t="shared" si="19"/>
        <v>932620.99613322387</v>
      </c>
      <c r="DL21" s="3">
        <f t="shared" si="19"/>
        <v>931650.06126336672</v>
      </c>
      <c r="DM21" s="3">
        <f t="shared" si="19"/>
        <v>930670.09589953965</v>
      </c>
      <c r="DN21" s="3">
        <f t="shared" si="19"/>
        <v>929681.01605071104</v>
      </c>
      <c r="DO21" s="3">
        <f t="shared" si="19"/>
        <v>928682.73694466345</v>
      </c>
      <c r="DP21" s="3">
        <f t="shared" si="19"/>
        <v>927675.17302072817</v>
      </c>
      <c r="DQ21" s="3">
        <f t="shared" si="19"/>
        <v>926658.23792245158</v>
      </c>
      <c r="DR21" s="3">
        <f t="shared" si="19"/>
        <v>925631.84449019411</v>
      </c>
      <c r="DS21" s="3">
        <f t="shared" si="19"/>
        <v>924595.90475365962</v>
      </c>
      <c r="DT21" s="3">
        <f t="shared" si="19"/>
        <v>923550.32992435584</v>
      </c>
      <c r="DU21" s="3">
        <f t="shared" si="19"/>
        <v>922495.03038798447</v>
      </c>
      <c r="DV21" s="3">
        <f t="shared" si="19"/>
        <v>921429.91569676017</v>
      </c>
      <c r="DW21" s="3">
        <f t="shared" si="19"/>
        <v>920354.89456165896</v>
      </c>
      <c r="DX21" s="3">
        <f t="shared" si="19"/>
        <v>919269.87484459358</v>
      </c>
      <c r="DY21" s="3">
        <f t="shared" si="19"/>
        <v>918174.7635505168</v>
      </c>
      <c r="DZ21" s="3">
        <f t="shared" si="19"/>
        <v>917069.46681945084</v>
      </c>
      <c r="EA21" s="3">
        <f t="shared" si="19"/>
        <v>915953.8899184427</v>
      </c>
      <c r="EB21" s="3">
        <f t="shared" ref="EB21:GM21" si="20">EA25</f>
        <v>914827.937233445</v>
      </c>
      <c r="EC21" s="3">
        <f t="shared" si="20"/>
        <v>913691.51226112095</v>
      </c>
      <c r="ED21" s="3">
        <f t="shared" si="20"/>
        <v>912544.51760057325</v>
      </c>
      <c r="EE21" s="3">
        <f t="shared" si="20"/>
        <v>911386.85494499595</v>
      </c>
      <c r="EF21" s="3">
        <f t="shared" si="20"/>
        <v>910218.42507324903</v>
      </c>
      <c r="EG21" s="3">
        <f t="shared" si="20"/>
        <v>909039.127841354</v>
      </c>
      <c r="EH21" s="3">
        <f t="shared" si="20"/>
        <v>907848.86217391083</v>
      </c>
      <c r="EI21" s="3">
        <f t="shared" si="20"/>
        <v>906647.52605543518</v>
      </c>
      <c r="EJ21" s="3">
        <f t="shared" si="20"/>
        <v>905435.01652161463</v>
      </c>
      <c r="EK21" s="3">
        <f t="shared" si="20"/>
        <v>904211.22965048382</v>
      </c>
      <c r="EL21" s="3">
        <f t="shared" si="20"/>
        <v>902976.06055351754</v>
      </c>
      <c r="EM21" s="3">
        <f t="shared" si="20"/>
        <v>901729.40336664091</v>
      </c>
      <c r="EN21" s="3">
        <f t="shared" si="20"/>
        <v>900471.15124115592</v>
      </c>
      <c r="EO21" s="3">
        <f t="shared" si="20"/>
        <v>899201.1963345838</v>
      </c>
      <c r="EP21" s="3">
        <f t="shared" si="20"/>
        <v>897919.42980142171</v>
      </c>
      <c r="EQ21" s="3">
        <f t="shared" si="20"/>
        <v>896625.74178381416</v>
      </c>
      <c r="ER21" s="3">
        <f t="shared" si="20"/>
        <v>895320.021402137</v>
      </c>
      <c r="ES21" s="3">
        <f t="shared" si="20"/>
        <v>894002.15674549423</v>
      </c>
      <c r="ET21" s="3">
        <f t="shared" si="20"/>
        <v>892672.03486212657</v>
      </c>
      <c r="EU21" s="3">
        <f t="shared" si="20"/>
        <v>891329.54174973012</v>
      </c>
      <c r="EV21" s="3">
        <f t="shared" si="20"/>
        <v>889974.56234568567</v>
      </c>
      <c r="EW21" s="3">
        <f t="shared" si="20"/>
        <v>888606.98051719705</v>
      </c>
      <c r="EX21" s="3">
        <f t="shared" si="20"/>
        <v>887226.6790513373</v>
      </c>
      <c r="EY21" s="3">
        <f t="shared" si="20"/>
        <v>885833.53964500269</v>
      </c>
      <c r="EZ21" s="3">
        <f t="shared" si="20"/>
        <v>884427.44289477332</v>
      </c>
      <c r="FA21" s="3">
        <f t="shared" si="20"/>
        <v>883008.26828667894</v>
      </c>
      <c r="FB21" s="3">
        <f t="shared" si="20"/>
        <v>881575.8941858703</v>
      </c>
      <c r="FC21" s="3">
        <f t="shared" si="20"/>
        <v>880130.19782619388</v>
      </c>
      <c r="FD21" s="3">
        <f t="shared" si="20"/>
        <v>878671.05529966962</v>
      </c>
      <c r="FE21" s="3">
        <f t="shared" si="20"/>
        <v>877198.34154587134</v>
      </c>
      <c r="FF21" s="3">
        <f t="shared" si="20"/>
        <v>875711.93034120789</v>
      </c>
      <c r="FG21" s="3">
        <f t="shared" si="20"/>
        <v>874211.69428810477</v>
      </c>
      <c r="FH21" s="3">
        <f t="shared" si="20"/>
        <v>872697.50480408513</v>
      </c>
      <c r="FI21" s="3">
        <f t="shared" si="20"/>
        <v>871169.23211074912</v>
      </c>
      <c r="FJ21" s="3">
        <f t="shared" si="20"/>
        <v>869626.74522265082</v>
      </c>
      <c r="FK21" s="3">
        <f t="shared" si="20"/>
        <v>868069.91193607193</v>
      </c>
      <c r="FL21" s="3">
        <f t="shared" si="20"/>
        <v>866498.59881769051</v>
      </c>
      <c r="FM21" s="3">
        <f t="shared" si="20"/>
        <v>864912.6711931451</v>
      </c>
      <c r="FN21" s="3">
        <f t="shared" si="20"/>
        <v>863311.9931354915</v>
      </c>
      <c r="FO21" s="3">
        <f t="shared" si="20"/>
        <v>861696.42745355307</v>
      </c>
      <c r="FP21" s="3">
        <f t="shared" si="20"/>
        <v>860065.83568016218</v>
      </c>
      <c r="FQ21" s="3">
        <f t="shared" si="20"/>
        <v>858420.07806029264</v>
      </c>
      <c r="FR21" s="3">
        <f t="shared" si="20"/>
        <v>856759.01353908132</v>
      </c>
      <c r="FS21" s="3">
        <f t="shared" si="20"/>
        <v>855082.49974973861</v>
      </c>
      <c r="FT21" s="3">
        <f t="shared" si="20"/>
        <v>853390.39300134662</v>
      </c>
      <c r="FU21" s="3">
        <f t="shared" si="20"/>
        <v>851682.54826654354</v>
      </c>
      <c r="FV21" s="3">
        <f t="shared" si="20"/>
        <v>849958.81916909374</v>
      </c>
      <c r="FW21" s="3">
        <f t="shared" si="20"/>
        <v>848219.05797134177</v>
      </c>
      <c r="FX21" s="3">
        <f t="shared" si="20"/>
        <v>846463.1155615506</v>
      </c>
      <c r="FY21" s="3">
        <f t="shared" si="20"/>
        <v>844690.84144112107</v>
      </c>
      <c r="FZ21" s="3">
        <f t="shared" si="20"/>
        <v>842902.08371169318</v>
      </c>
      <c r="GA21" s="3">
        <f t="shared" si="20"/>
        <v>841096.68906212691</v>
      </c>
      <c r="GB21" s="3">
        <f t="shared" si="20"/>
        <v>839274.50275536266</v>
      </c>
      <c r="GC21" s="3">
        <f t="shared" si="20"/>
        <v>837435.36861515848</v>
      </c>
      <c r="GD21" s="3">
        <f t="shared" si="20"/>
        <v>835579.12901270483</v>
      </c>
      <c r="GE21" s="3">
        <f t="shared" si="20"/>
        <v>833705.62485311436</v>
      </c>
      <c r="GF21" s="3">
        <f t="shared" si="20"/>
        <v>831814.6955617863</v>
      </c>
      <c r="GG21" s="3">
        <f t="shared" si="20"/>
        <v>829906.17907064385</v>
      </c>
      <c r="GH21" s="3">
        <f t="shared" si="20"/>
        <v>827979.91180424369</v>
      </c>
      <c r="GI21" s="3">
        <f t="shared" si="20"/>
        <v>826035.72866575595</v>
      </c>
      <c r="GJ21" s="3">
        <f t="shared" si="20"/>
        <v>824073.46302281425</v>
      </c>
      <c r="GK21" s="3">
        <f t="shared" si="20"/>
        <v>822092.94669323426</v>
      </c>
      <c r="GL21" s="3">
        <f t="shared" si="20"/>
        <v>820094.00993059855</v>
      </c>
      <c r="GM21" s="3">
        <f t="shared" si="20"/>
        <v>818076.48140970827</v>
      </c>
      <c r="GN21" s="3">
        <f t="shared" ref="GN21:IY21" si="21">GM25</f>
        <v>816040.18821189913</v>
      </c>
      <c r="GO21" s="3">
        <f t="shared" si="21"/>
        <v>813984.95581022091</v>
      </c>
      <c r="GP21" s="3">
        <f t="shared" si="21"/>
        <v>811910.60805447889</v>
      </c>
      <c r="GQ21" s="3">
        <f t="shared" si="21"/>
        <v>809816.96715613652</v>
      </c>
      <c r="GR21" s="3">
        <f t="shared" si="21"/>
        <v>807703.85367307742</v>
      </c>
      <c r="GS21" s="3">
        <f t="shared" si="21"/>
        <v>805571.08649422578</v>
      </c>
      <c r="GT21" s="3">
        <f t="shared" si="21"/>
        <v>803418.48282402358</v>
      </c>
      <c r="GU21" s="3">
        <f t="shared" si="21"/>
        <v>801245.85816676344</v>
      </c>
      <c r="GV21" s="3">
        <f t="shared" si="21"/>
        <v>799053.02631077613</v>
      </c>
      <c r="GW21" s="3">
        <f t="shared" si="21"/>
        <v>796839.79931247048</v>
      </c>
      <c r="GX21" s="3">
        <f t="shared" si="21"/>
        <v>794605.98748022504</v>
      </c>
      <c r="GY21" s="3">
        <f t="shared" si="21"/>
        <v>792351.39935813018</v>
      </c>
      <c r="GZ21" s="3">
        <f t="shared" si="21"/>
        <v>790075.84170957853</v>
      </c>
      <c r="HA21" s="3">
        <f t="shared" si="21"/>
        <v>787779.11950070318</v>
      </c>
      <c r="HB21" s="3">
        <f t="shared" si="21"/>
        <v>785461.03588366148</v>
      </c>
      <c r="HC21" s="3">
        <f t="shared" si="21"/>
        <v>783121.39217976388</v>
      </c>
      <c r="HD21" s="3">
        <f t="shared" si="21"/>
        <v>780759.98786244541</v>
      </c>
      <c r="HE21" s="3">
        <f t="shared" si="21"/>
        <v>778376.62054007873</v>
      </c>
      <c r="HF21" s="3">
        <f t="shared" si="21"/>
        <v>775971.08593862772</v>
      </c>
      <c r="HG21" s="3">
        <f t="shared" si="21"/>
        <v>773543.17788413959</v>
      </c>
      <c r="HH21" s="3">
        <f t="shared" si="21"/>
        <v>771092.68828507385</v>
      </c>
      <c r="HI21" s="3">
        <f t="shared" si="21"/>
        <v>768619.40711446723</v>
      </c>
      <c r="HJ21" s="3">
        <f t="shared" si="21"/>
        <v>766123.12239193299</v>
      </c>
      <c r="HK21" s="3">
        <f t="shared" si="21"/>
        <v>763603.62016549194</v>
      </c>
      <c r="HL21" s="3">
        <f t="shared" si="21"/>
        <v>761060.68449323543</v>
      </c>
      <c r="HM21" s="3">
        <f t="shared" si="21"/>
        <v>758494.09742481716</v>
      </c>
      <c r="HN21" s="3">
        <f t="shared" si="21"/>
        <v>755903.63898277306</v>
      </c>
      <c r="HO21" s="3">
        <f t="shared" si="21"/>
        <v>753289.08714366751</v>
      </c>
      <c r="HP21" s="3">
        <f t="shared" si="21"/>
        <v>750650.21781906404</v>
      </c>
      <c r="HQ21" s="3">
        <f t="shared" si="21"/>
        <v>747986.80483631929</v>
      </c>
      <c r="HR21" s="3">
        <f t="shared" si="21"/>
        <v>745298.61991919775</v>
      </c>
      <c r="HS21" s="3">
        <f t="shared" si="21"/>
        <v>742585.43266830721</v>
      </c>
      <c r="HT21" s="3">
        <f t="shared" si="21"/>
        <v>739847.01054135116</v>
      </c>
      <c r="HU21" s="3">
        <f t="shared" si="21"/>
        <v>737083.11883319833</v>
      </c>
      <c r="HV21" s="3">
        <f t="shared" si="21"/>
        <v>734293.52065576636</v>
      </c>
      <c r="HW21" s="3">
        <f t="shared" si="21"/>
        <v>731477.97691771854</v>
      </c>
      <c r="HX21" s="3">
        <f t="shared" si="21"/>
        <v>728636.24630397197</v>
      </c>
      <c r="HY21" s="3">
        <f t="shared" si="21"/>
        <v>725768.08525501459</v>
      </c>
      <c r="HZ21" s="3">
        <f t="shared" si="21"/>
        <v>722873.24794603034</v>
      </c>
      <c r="IA21" s="3">
        <f t="shared" si="21"/>
        <v>719951.48626582988</v>
      </c>
      <c r="IB21" s="3">
        <f t="shared" si="21"/>
        <v>717002.54979558557</v>
      </c>
      <c r="IC21" s="3">
        <f t="shared" si="21"/>
        <v>714026.18578736822</v>
      </c>
      <c r="ID21" s="3">
        <f t="shared" si="21"/>
        <v>711022.13914248499</v>
      </c>
      <c r="IE21" s="3">
        <f t="shared" si="21"/>
        <v>707990.15238961484</v>
      </c>
      <c r="IF21" s="3">
        <f t="shared" si="21"/>
        <v>704929.96566274145</v>
      </c>
      <c r="IG21" s="3">
        <f t="shared" si="21"/>
        <v>701841.3166788806</v>
      </c>
      <c r="IH21" s="3">
        <f t="shared" si="21"/>
        <v>698723.94071560027</v>
      </c>
      <c r="II21" s="3">
        <f t="shared" si="21"/>
        <v>695577.57058833179</v>
      </c>
      <c r="IJ21" s="3">
        <f t="shared" si="21"/>
        <v>692401.93662746996</v>
      </c>
      <c r="IK21" s="3">
        <f t="shared" si="21"/>
        <v>689196.76665526011</v>
      </c>
      <c r="IL21" s="3">
        <f t="shared" si="21"/>
        <v>685961.78596247023</v>
      </c>
      <c r="IM21" s="3">
        <f t="shared" si="21"/>
        <v>682696.71728484624</v>
      </c>
      <c r="IN21" s="3">
        <f t="shared" si="21"/>
        <v>679401.28077934822</v>
      </c>
      <c r="IO21" s="3">
        <f t="shared" si="21"/>
        <v>676075.19400016544</v>
      </c>
      <c r="IP21" s="3">
        <f t="shared" si="21"/>
        <v>672718.17187450838</v>
      </c>
      <c r="IQ21" s="3">
        <f t="shared" si="21"/>
        <v>669329.92667817592</v>
      </c>
      <c r="IR21" s="3">
        <f t="shared" si="21"/>
        <v>665910.16801089491</v>
      </c>
      <c r="IS21" s="3">
        <f t="shared" si="21"/>
        <v>662458.60277143051</v>
      </c>
      <c r="IT21" s="3">
        <f t="shared" si="21"/>
        <v>658974.93513246486</v>
      </c>
      <c r="IU21" s="3">
        <f t="shared" si="21"/>
        <v>655458.86651524238</v>
      </c>
      <c r="IV21" s="3">
        <f t="shared" si="21"/>
        <v>651910.09556397924</v>
      </c>
      <c r="IW21" s="3">
        <f t="shared" si="21"/>
        <v>648328.31812003464</v>
      </c>
      <c r="IX21" s="3">
        <f t="shared" si="21"/>
        <v>644713.22719584196</v>
      </c>
      <c r="IY21" s="3">
        <f t="shared" si="21"/>
        <v>641064.5129485972</v>
      </c>
      <c r="IZ21" s="3">
        <f t="shared" ref="IZ21:LK21" si="22">IY25</f>
        <v>637381.8626537032</v>
      </c>
      <c r="JA21" s="3">
        <f t="shared" si="22"/>
        <v>633664.96067796636</v>
      </c>
      <c r="JB21" s="3">
        <f t="shared" si="22"/>
        <v>629913.48845254455</v>
      </c>
      <c r="JC21" s="3">
        <f t="shared" si="22"/>
        <v>626127.12444564304</v>
      </c>
      <c r="JD21" s="3">
        <f t="shared" si="22"/>
        <v>622305.54413495655</v>
      </c>
      <c r="JE21" s="3">
        <f t="shared" si="22"/>
        <v>618448.41997985507</v>
      </c>
      <c r="JF21" s="3">
        <f t="shared" si="22"/>
        <v>614555.42139331088</v>
      </c>
      <c r="JG21" s="3">
        <f t="shared" si="22"/>
        <v>610626.21471356472</v>
      </c>
      <c r="JH21" s="3">
        <f t="shared" si="22"/>
        <v>606660.46317552822</v>
      </c>
      <c r="JI21" s="3">
        <f t="shared" si="22"/>
        <v>602657.82688192022</v>
      </c>
      <c r="JJ21" s="3">
        <f t="shared" si="22"/>
        <v>598617.96277413482</v>
      </c>
      <c r="JK21" s="3">
        <f t="shared" si="22"/>
        <v>594540.52460283879</v>
      </c>
      <c r="JL21" s="3">
        <f t="shared" si="22"/>
        <v>590425.16289829474</v>
      </c>
      <c r="JM21" s="3">
        <f t="shared" si="22"/>
        <v>586271.52494040888</v>
      </c>
      <c r="JN21" s="3">
        <f t="shared" si="22"/>
        <v>582079.25472850003</v>
      </c>
      <c r="JO21" s="3">
        <f t="shared" si="22"/>
        <v>577847.99295078765</v>
      </c>
      <c r="JP21" s="3">
        <f t="shared" si="22"/>
        <v>573577.37695359555</v>
      </c>
      <c r="JQ21" s="3">
        <f t="shared" si="22"/>
        <v>569267.04071026959</v>
      </c>
      <c r="JR21" s="3">
        <f t="shared" si="22"/>
        <v>564916.61478980642</v>
      </c>
      <c r="JS21" s="3">
        <f t="shared" si="22"/>
        <v>560525.72632519016</v>
      </c>
      <c r="JT21" s="3">
        <f t="shared" si="22"/>
        <v>556093.99898143439</v>
      </c>
      <c r="JU21" s="3">
        <f t="shared" si="22"/>
        <v>551621.05292332743</v>
      </c>
      <c r="JV21" s="3">
        <f t="shared" si="22"/>
        <v>547106.50478287728</v>
      </c>
      <c r="JW21" s="3">
        <f t="shared" si="22"/>
        <v>542549.96762645396</v>
      </c>
      <c r="JX21" s="3">
        <f t="shared" si="22"/>
        <v>537951.05092162592</v>
      </c>
      <c r="JY21" s="3">
        <f t="shared" si="22"/>
        <v>533309.36050368845</v>
      </c>
      <c r="JZ21" s="3">
        <f t="shared" si="22"/>
        <v>528624.4985418804</v>
      </c>
      <c r="KA21" s="3">
        <f t="shared" si="22"/>
        <v>523896.06350528682</v>
      </c>
      <c r="KB21" s="3">
        <f t="shared" si="22"/>
        <v>519123.65012842458</v>
      </c>
      <c r="KC21" s="3">
        <f t="shared" si="22"/>
        <v>514306.84937650786</v>
      </c>
      <c r="KD21" s="3">
        <f t="shared" si="22"/>
        <v>509445.24841039034</v>
      </c>
      <c r="KE21" s="3">
        <f t="shared" si="22"/>
        <v>504538.43055118166</v>
      </c>
      <c r="KF21" s="3">
        <f t="shared" si="22"/>
        <v>499585.97524453455</v>
      </c>
      <c r="KG21" s="3">
        <f t="shared" si="22"/>
        <v>494587.4580246</v>
      </c>
      <c r="KH21" s="3">
        <f t="shared" si="22"/>
        <v>489542.45047764701</v>
      </c>
      <c r="KI21" s="3">
        <f t="shared" si="22"/>
        <v>484450.52020534396</v>
      </c>
      <c r="KJ21" s="3">
        <f t="shared" si="22"/>
        <v>479311.23078769865</v>
      </c>
      <c r="KK21" s="3">
        <f t="shared" si="22"/>
        <v>474124.14174565353</v>
      </c>
      <c r="KL21" s="3">
        <f t="shared" si="22"/>
        <v>468888.80850333301</v>
      </c>
      <c r="KM21" s="3">
        <f t="shared" si="22"/>
        <v>463604.78234993969</v>
      </c>
      <c r="KN21" s="3">
        <f t="shared" si="22"/>
        <v>458271.61040129617</v>
      </c>
      <c r="KO21" s="3">
        <f t="shared" si="22"/>
        <v>452888.83556102921</v>
      </c>
      <c r="KP21" s="3">
        <f t="shared" si="22"/>
        <v>447455.99648139288</v>
      </c>
      <c r="KQ21" s="3">
        <f t="shared" si="22"/>
        <v>441972.62752372719</v>
      </c>
      <c r="KR21" s="3">
        <f t="shared" si="22"/>
        <v>436438.25871854904</v>
      </c>
      <c r="KS21" s="3">
        <f t="shared" si="22"/>
        <v>430852.41572527221</v>
      </c>
      <c r="KT21" s="3">
        <f t="shared" si="22"/>
        <v>425214.61979155225</v>
      </c>
      <c r="KU21" s="3">
        <f t="shared" si="22"/>
        <v>419524.38771225361</v>
      </c>
      <c r="KV21" s="3">
        <f t="shared" si="22"/>
        <v>413781.23178803496</v>
      </c>
      <c r="KW21" s="3">
        <f t="shared" si="22"/>
        <v>407984.65978354955</v>
      </c>
      <c r="KX21" s="3">
        <f t="shared" si="22"/>
        <v>402134.17488525633</v>
      </c>
      <c r="KY21" s="3">
        <f t="shared" si="22"/>
        <v>396229.27565883927</v>
      </c>
      <c r="KZ21" s="3">
        <f t="shared" si="22"/>
        <v>390269.45600623015</v>
      </c>
      <c r="LA21" s="3">
        <f t="shared" si="22"/>
        <v>384254.20512223186</v>
      </c>
      <c r="LB21" s="3">
        <f t="shared" si="22"/>
        <v>378183.00745073828</v>
      </c>
      <c r="LC21" s="3">
        <f t="shared" si="22"/>
        <v>372055.34264054685</v>
      </c>
      <c r="LD21" s="3">
        <f t="shared" si="22"/>
        <v>365870.68550076033</v>
      </c>
      <c r="LE21" s="3">
        <f t="shared" si="22"/>
        <v>359628.50595577346</v>
      </c>
      <c r="LF21" s="3">
        <f t="shared" si="22"/>
        <v>353328.26899984141</v>
      </c>
      <c r="LG21" s="3">
        <f t="shared" si="22"/>
        <v>346969.43465122516</v>
      </c>
      <c r="LH21" s="3">
        <f t="shared" si="22"/>
        <v>340551.45790591085</v>
      </c>
      <c r="LI21" s="3">
        <f t="shared" si="22"/>
        <v>334073.78869089839</v>
      </c>
      <c r="LJ21" s="3">
        <f t="shared" si="22"/>
        <v>327535.87181705574</v>
      </c>
      <c r="LK21" s="3">
        <f t="shared" si="22"/>
        <v>320937.14693153469</v>
      </c>
      <c r="LL21" s="3">
        <f t="shared" ref="LL21:MX21" si="23">LK25</f>
        <v>314277.04846974398</v>
      </c>
      <c r="LM21" s="3">
        <f t="shared" si="23"/>
        <v>307555.00560687587</v>
      </c>
      <c r="LN21" s="3">
        <f t="shared" si="23"/>
        <v>300770.44220898178</v>
      </c>
      <c r="LO21" s="3">
        <f t="shared" si="23"/>
        <v>293922.77678359288</v>
      </c>
      <c r="LP21" s="3">
        <f t="shared" si="23"/>
        <v>287011.42242988141</v>
      </c>
      <c r="LQ21" s="3">
        <f t="shared" si="23"/>
        <v>280035.78678835859</v>
      </c>
      <c r="LR21" s="3">
        <f t="shared" si="23"/>
        <v>272995.27199010452</v>
      </c>
      <c r="LS21" s="3">
        <f t="shared" si="23"/>
        <v>265889.27460552589</v>
      </c>
      <c r="LT21" s="3">
        <f t="shared" si="23"/>
        <v>258717.18559263714</v>
      </c>
      <c r="LU21" s="3">
        <f t="shared" si="23"/>
        <v>251478.3902448607</v>
      </c>
      <c r="LV21" s="3">
        <f t="shared" si="23"/>
        <v>244172.26813834155</v>
      </c>
      <c r="LW21" s="3">
        <f t="shared" si="23"/>
        <v>236798.19307877176</v>
      </c>
      <c r="LX21" s="3">
        <f t="shared" si="23"/>
        <v>229355.53304772064</v>
      </c>
      <c r="LY21" s="3">
        <f t="shared" si="23"/>
        <v>221843.65014846553</v>
      </c>
      <c r="LZ21" s="3">
        <f t="shared" si="23"/>
        <v>214261.90055131889</v>
      </c>
      <c r="MA21" s="3">
        <f t="shared" si="23"/>
        <v>206609.63443844678</v>
      </c>
      <c r="MB21" s="3">
        <f t="shared" si="23"/>
        <v>198886.19594817422</v>
      </c>
      <c r="MC21" s="3">
        <f t="shared" si="23"/>
        <v>191090.92311877248</v>
      </c>
      <c r="MD21" s="3">
        <f t="shared" si="23"/>
        <v>183223.14783172353</v>
      </c>
      <c r="ME21" s="3">
        <f t="shared" si="23"/>
        <v>175282.19575445689</v>
      </c>
      <c r="MF21" s="3">
        <f t="shared" si="23"/>
        <v>167267.38628255372</v>
      </c>
      <c r="MG21" s="3">
        <f t="shared" si="23"/>
        <v>159178.03248141357</v>
      </c>
      <c r="MH21" s="3">
        <f t="shared" si="23"/>
        <v>151013.4410273784</v>
      </c>
      <c r="MI21" s="3">
        <f t="shared" si="23"/>
        <v>142772.91214830917</v>
      </c>
      <c r="MJ21" s="3">
        <f t="shared" si="23"/>
        <v>134455.73956360956</v>
      </c>
      <c r="MK21" s="3">
        <f t="shared" si="23"/>
        <v>126061.21042369198</v>
      </c>
      <c r="ML21" s="3">
        <f t="shared" si="23"/>
        <v>117588.6052488806</v>
      </c>
      <c r="MM21" s="3">
        <f t="shared" si="23"/>
        <v>109037.19786774603</v>
      </c>
      <c r="MN21" s="3">
        <f t="shared" si="23"/>
        <v>100406.25535486644</v>
      </c>
      <c r="MO21" s="3">
        <f t="shared" si="23"/>
        <v>91695.037968010001</v>
      </c>
      <c r="MP21" s="3">
        <f t="shared" si="23"/>
        <v>82902.799084732818</v>
      </c>
      <c r="MQ21" s="3">
        <f t="shared" si="23"/>
        <v>74028.785138387349</v>
      </c>
      <c r="MR21" s="3">
        <f t="shared" si="23"/>
        <v>65072.23555353556</v>
      </c>
      <c r="MS21" s="3">
        <f t="shared" si="23"/>
        <v>56032.382680761446</v>
      </c>
      <c r="MT21" s="3">
        <f t="shared" si="23"/>
        <v>46908.451730877161</v>
      </c>
      <c r="MU21" s="3">
        <f t="shared" si="23"/>
        <v>37699.660708517302</v>
      </c>
      <c r="MV21" s="3">
        <f t="shared" si="23"/>
        <v>28405.220345115478</v>
      </c>
      <c r="MW21" s="3">
        <f t="shared" si="23"/>
        <v>19024.334031257593</v>
      </c>
      <c r="MX21" s="3">
        <f t="shared" si="23"/>
        <v>9556.1977484058862</v>
      </c>
      <c r="MY21" s="111"/>
    </row>
    <row r="22" spans="1:365" x14ac:dyDescent="0.25">
      <c r="A22" s="111" t="s">
        <v>1</v>
      </c>
      <c r="C22" s="3">
        <f>'Project Summary'!$C$28</f>
        <v>9645.078258142812</v>
      </c>
      <c r="D22" s="3">
        <f>'Project Summary'!$C$28</f>
        <v>9645.078258142812</v>
      </c>
      <c r="E22" s="3">
        <f>'Project Summary'!$C$28</f>
        <v>9645.078258142812</v>
      </c>
      <c r="F22" s="3">
        <f>'Project Summary'!$C$28</f>
        <v>9645.078258142812</v>
      </c>
      <c r="G22" s="3">
        <f>'Project Summary'!$C$28</f>
        <v>9645.078258142812</v>
      </c>
      <c r="H22" s="3">
        <f>'Project Summary'!$C$28</f>
        <v>9645.078258142812</v>
      </c>
      <c r="I22" s="3">
        <f>'Project Summary'!$C$28</f>
        <v>9645.078258142812</v>
      </c>
      <c r="J22" s="3">
        <f>'Project Summary'!$C$28</f>
        <v>9645.078258142812</v>
      </c>
      <c r="K22" s="3">
        <f>'Project Summary'!$C$28</f>
        <v>9645.078258142812</v>
      </c>
      <c r="L22" s="3">
        <f>'Project Summary'!$C$28</f>
        <v>9645.078258142812</v>
      </c>
      <c r="M22" s="3">
        <f>'Project Summary'!$C$28</f>
        <v>9645.078258142812</v>
      </c>
      <c r="N22" s="3">
        <f>'Project Summary'!$C$28</f>
        <v>9645.078258142812</v>
      </c>
      <c r="O22" s="3">
        <f>'Project Summary'!$C$28</f>
        <v>9645.078258142812</v>
      </c>
      <c r="P22" s="3">
        <f>'Project Summary'!$C$28</f>
        <v>9645.078258142812</v>
      </c>
      <c r="Q22" s="3">
        <f>'Project Summary'!$C$28</f>
        <v>9645.078258142812</v>
      </c>
      <c r="R22" s="3">
        <f>'Project Summary'!$C$28</f>
        <v>9645.078258142812</v>
      </c>
      <c r="S22" s="3">
        <f>'Project Summary'!$C$28</f>
        <v>9645.078258142812</v>
      </c>
      <c r="T22" s="3">
        <f>'Project Summary'!$C$28</f>
        <v>9645.078258142812</v>
      </c>
      <c r="U22" s="3">
        <f>'Project Summary'!$C$28</f>
        <v>9645.078258142812</v>
      </c>
      <c r="V22" s="3">
        <f>'Project Summary'!$C$28</f>
        <v>9645.078258142812</v>
      </c>
      <c r="W22" s="3">
        <f>'Project Summary'!$C$28</f>
        <v>9645.078258142812</v>
      </c>
      <c r="X22" s="3">
        <f>'Project Summary'!$C$28</f>
        <v>9645.078258142812</v>
      </c>
      <c r="Y22" s="3">
        <f>'Project Summary'!$C$28</f>
        <v>9645.078258142812</v>
      </c>
      <c r="Z22" s="3">
        <f>'Project Summary'!$C$28</f>
        <v>9645.078258142812</v>
      </c>
      <c r="AA22" s="3">
        <f>'Project Summary'!$C$28</f>
        <v>9645.078258142812</v>
      </c>
      <c r="AB22" s="3">
        <f>'Project Summary'!$C$28</f>
        <v>9645.078258142812</v>
      </c>
      <c r="AC22" s="3">
        <f>'Project Summary'!$C$28</f>
        <v>9645.078258142812</v>
      </c>
      <c r="AD22" s="3">
        <f>'Project Summary'!$C$28</f>
        <v>9645.078258142812</v>
      </c>
      <c r="AE22" s="3">
        <f>'Project Summary'!$C$28</f>
        <v>9645.078258142812</v>
      </c>
      <c r="AF22" s="3">
        <f>'Project Summary'!$C$28</f>
        <v>9645.078258142812</v>
      </c>
      <c r="AG22" s="3">
        <f>'Project Summary'!$C$28</f>
        <v>9645.078258142812</v>
      </c>
      <c r="AH22" s="3">
        <f>'Project Summary'!$C$28</f>
        <v>9645.078258142812</v>
      </c>
      <c r="AI22" s="3">
        <f>'Project Summary'!$C$28</f>
        <v>9645.078258142812</v>
      </c>
      <c r="AJ22" s="3">
        <f>'Project Summary'!$C$28</f>
        <v>9645.078258142812</v>
      </c>
      <c r="AK22" s="3">
        <f>'Project Summary'!$C$28</f>
        <v>9645.078258142812</v>
      </c>
      <c r="AL22" s="3">
        <f>'Project Summary'!$C$28</f>
        <v>9645.078258142812</v>
      </c>
      <c r="AM22" s="3">
        <f>'Project Summary'!$C$28</f>
        <v>9645.078258142812</v>
      </c>
      <c r="AN22" s="3">
        <f>'Project Summary'!$C$28</f>
        <v>9645.078258142812</v>
      </c>
      <c r="AO22" s="3">
        <f>'Project Summary'!$C$28</f>
        <v>9645.078258142812</v>
      </c>
      <c r="AP22" s="3">
        <f>'Project Summary'!$C$28</f>
        <v>9645.078258142812</v>
      </c>
      <c r="AQ22" s="3">
        <f>'Project Summary'!$C$28</f>
        <v>9645.078258142812</v>
      </c>
      <c r="AR22" s="3">
        <f>'Project Summary'!$C$28</f>
        <v>9645.078258142812</v>
      </c>
      <c r="AS22" s="3">
        <f>'Project Summary'!$C$28</f>
        <v>9645.078258142812</v>
      </c>
      <c r="AT22" s="3">
        <f>'Project Summary'!$C$28</f>
        <v>9645.078258142812</v>
      </c>
      <c r="AU22" s="3">
        <f>'Project Summary'!$C$28</f>
        <v>9645.078258142812</v>
      </c>
      <c r="AV22" s="3">
        <f>'Project Summary'!$C$28</f>
        <v>9645.078258142812</v>
      </c>
      <c r="AW22" s="3">
        <f>'Project Summary'!$C$28</f>
        <v>9645.078258142812</v>
      </c>
      <c r="AX22" s="3">
        <f>'Project Summary'!$C$28</f>
        <v>9645.078258142812</v>
      </c>
      <c r="AY22" s="3">
        <f>'Project Summary'!$C$28</f>
        <v>9645.078258142812</v>
      </c>
      <c r="AZ22" s="3">
        <f>'Project Summary'!$C$28</f>
        <v>9645.078258142812</v>
      </c>
      <c r="BA22" s="3">
        <f>'Project Summary'!$C$28</f>
        <v>9645.078258142812</v>
      </c>
      <c r="BB22" s="3">
        <f>'Project Summary'!$C$28</f>
        <v>9645.078258142812</v>
      </c>
      <c r="BC22" s="3">
        <f>'Project Summary'!$C$28</f>
        <v>9645.078258142812</v>
      </c>
      <c r="BD22" s="3">
        <f>'Project Summary'!$C$28</f>
        <v>9645.078258142812</v>
      </c>
      <c r="BE22" s="3">
        <f>'Project Summary'!$C$28</f>
        <v>9645.078258142812</v>
      </c>
      <c r="BF22" s="3">
        <f>'Project Summary'!$C$28</f>
        <v>9645.078258142812</v>
      </c>
      <c r="BG22" s="3">
        <f>'Project Summary'!$C$28</f>
        <v>9645.078258142812</v>
      </c>
      <c r="BH22" s="3">
        <f>'Project Summary'!$C$28</f>
        <v>9645.078258142812</v>
      </c>
      <c r="BI22" s="3">
        <f>'Project Summary'!$C$28</f>
        <v>9645.078258142812</v>
      </c>
      <c r="BJ22" s="3">
        <f>'Project Summary'!$C$28</f>
        <v>9645.078258142812</v>
      </c>
      <c r="BK22" s="3">
        <f>'Project Summary'!$C$28</f>
        <v>9645.078258142812</v>
      </c>
      <c r="BL22" s="3">
        <f>'Project Summary'!$C$28</f>
        <v>9645.078258142812</v>
      </c>
      <c r="BM22" s="3">
        <f>'Project Summary'!$C$28</f>
        <v>9645.078258142812</v>
      </c>
      <c r="BN22" s="3">
        <f>'Project Summary'!$C$28</f>
        <v>9645.078258142812</v>
      </c>
      <c r="BO22" s="3">
        <f>'Project Summary'!$C$28</f>
        <v>9645.078258142812</v>
      </c>
      <c r="BP22" s="3">
        <f>'Project Summary'!$C$28</f>
        <v>9645.078258142812</v>
      </c>
      <c r="BQ22" s="3">
        <f>'Project Summary'!$C$28</f>
        <v>9645.078258142812</v>
      </c>
      <c r="BR22" s="3">
        <f>'Project Summary'!$C$28</f>
        <v>9645.078258142812</v>
      </c>
      <c r="BS22" s="3">
        <f>'Project Summary'!$C$28</f>
        <v>9645.078258142812</v>
      </c>
      <c r="BT22" s="3">
        <f>'Project Summary'!$C$28</f>
        <v>9645.078258142812</v>
      </c>
      <c r="BU22" s="3">
        <f>'Project Summary'!$C$28</f>
        <v>9645.078258142812</v>
      </c>
      <c r="BV22" s="3">
        <f>'Project Summary'!$C$28</f>
        <v>9645.078258142812</v>
      </c>
      <c r="BW22" s="3">
        <f>'Project Summary'!$C$28</f>
        <v>9645.078258142812</v>
      </c>
      <c r="BX22" s="3">
        <f>'Project Summary'!$C$28</f>
        <v>9645.078258142812</v>
      </c>
      <c r="BY22" s="3">
        <f>'Project Summary'!$C$28</f>
        <v>9645.078258142812</v>
      </c>
      <c r="BZ22" s="3">
        <f>'Project Summary'!$C$28</f>
        <v>9645.078258142812</v>
      </c>
      <c r="CA22" s="3">
        <f>'Project Summary'!$C$28</f>
        <v>9645.078258142812</v>
      </c>
      <c r="CB22" s="3">
        <f>'Project Summary'!$C$28</f>
        <v>9645.078258142812</v>
      </c>
      <c r="CC22" s="3">
        <f>'Project Summary'!$C$28</f>
        <v>9645.078258142812</v>
      </c>
      <c r="CD22" s="3">
        <f>'Project Summary'!$C$28</f>
        <v>9645.078258142812</v>
      </c>
      <c r="CE22" s="3">
        <f>'Project Summary'!$C$28</f>
        <v>9645.078258142812</v>
      </c>
      <c r="CF22" s="3">
        <f>'Project Summary'!$C$28</f>
        <v>9645.078258142812</v>
      </c>
      <c r="CG22" s="3">
        <f>'Project Summary'!$C$28</f>
        <v>9645.078258142812</v>
      </c>
      <c r="CH22" s="3">
        <f>'Project Summary'!$C$28</f>
        <v>9645.078258142812</v>
      </c>
      <c r="CI22" s="3">
        <f>'Project Summary'!$C$28</f>
        <v>9645.078258142812</v>
      </c>
      <c r="CJ22" s="3">
        <f>'Project Summary'!$C$28</f>
        <v>9645.078258142812</v>
      </c>
      <c r="CK22" s="3">
        <f>'Project Summary'!$C$28</f>
        <v>9645.078258142812</v>
      </c>
      <c r="CL22" s="3">
        <f>'Project Summary'!$C$28</f>
        <v>9645.078258142812</v>
      </c>
      <c r="CM22" s="3">
        <f>'Project Summary'!$C$28</f>
        <v>9645.078258142812</v>
      </c>
      <c r="CN22" s="3">
        <f>'Project Summary'!$C$28</f>
        <v>9645.078258142812</v>
      </c>
      <c r="CO22" s="3">
        <f>'Project Summary'!$C$28</f>
        <v>9645.078258142812</v>
      </c>
      <c r="CP22" s="3">
        <f>'Project Summary'!$C$28</f>
        <v>9645.078258142812</v>
      </c>
      <c r="CQ22" s="3">
        <f>'Project Summary'!$C$28</f>
        <v>9645.078258142812</v>
      </c>
      <c r="CR22" s="3">
        <f>'Project Summary'!$C$28</f>
        <v>9645.078258142812</v>
      </c>
      <c r="CS22" s="3">
        <f>'Project Summary'!$C$28</f>
        <v>9645.078258142812</v>
      </c>
      <c r="CT22" s="3">
        <f>'Project Summary'!$C$28</f>
        <v>9645.078258142812</v>
      </c>
      <c r="CU22" s="3">
        <f>'Project Summary'!$C$28</f>
        <v>9645.078258142812</v>
      </c>
      <c r="CV22" s="3">
        <f>'Project Summary'!$C$28</f>
        <v>9645.078258142812</v>
      </c>
      <c r="CW22" s="3">
        <f>'Project Summary'!$C$28</f>
        <v>9645.078258142812</v>
      </c>
      <c r="CX22" s="3">
        <f>'Project Summary'!$C$28</f>
        <v>9645.078258142812</v>
      </c>
      <c r="CY22" s="3">
        <f>'Project Summary'!$C$28</f>
        <v>9645.078258142812</v>
      </c>
      <c r="CZ22" s="3">
        <f>'Project Summary'!$C$28</f>
        <v>9645.078258142812</v>
      </c>
      <c r="DA22" s="3">
        <f>'Project Summary'!$C$28</f>
        <v>9645.078258142812</v>
      </c>
      <c r="DB22" s="3">
        <f>'Project Summary'!$C$28</f>
        <v>9645.078258142812</v>
      </c>
      <c r="DC22" s="3">
        <f>'Project Summary'!$C$28</f>
        <v>9645.078258142812</v>
      </c>
      <c r="DD22" s="3">
        <f>'Project Summary'!$C$28</f>
        <v>9645.078258142812</v>
      </c>
      <c r="DE22" s="3">
        <f>'Project Summary'!$C$28</f>
        <v>9645.078258142812</v>
      </c>
      <c r="DF22" s="3">
        <f>'Project Summary'!$C$28</f>
        <v>9645.078258142812</v>
      </c>
      <c r="DG22" s="3">
        <f>'Project Summary'!$C$28</f>
        <v>9645.078258142812</v>
      </c>
      <c r="DH22" s="3">
        <f>'Project Summary'!$C$28</f>
        <v>9645.078258142812</v>
      </c>
      <c r="DI22" s="3">
        <f>'Project Summary'!$C$28</f>
        <v>9645.078258142812</v>
      </c>
      <c r="DJ22" s="3">
        <f>'Project Summary'!$C$28</f>
        <v>9645.078258142812</v>
      </c>
      <c r="DK22" s="3">
        <f>'Project Summary'!$C$28</f>
        <v>9645.078258142812</v>
      </c>
      <c r="DL22" s="3">
        <f>'Project Summary'!$C$28</f>
        <v>9645.078258142812</v>
      </c>
      <c r="DM22" s="3">
        <f>'Project Summary'!$C$28</f>
        <v>9645.078258142812</v>
      </c>
      <c r="DN22" s="3">
        <f>'Project Summary'!$C$28</f>
        <v>9645.078258142812</v>
      </c>
      <c r="DO22" s="3">
        <f>'Project Summary'!$C$28</f>
        <v>9645.078258142812</v>
      </c>
      <c r="DP22" s="3">
        <f>'Project Summary'!$C$28</f>
        <v>9645.078258142812</v>
      </c>
      <c r="DQ22" s="3">
        <f>'Project Summary'!$C$28</f>
        <v>9645.078258142812</v>
      </c>
      <c r="DR22" s="3">
        <f>'Project Summary'!$C$28</f>
        <v>9645.078258142812</v>
      </c>
      <c r="DS22" s="3">
        <f>'Project Summary'!$C$28</f>
        <v>9645.078258142812</v>
      </c>
      <c r="DT22" s="3">
        <f>'Project Summary'!$C$28</f>
        <v>9645.078258142812</v>
      </c>
      <c r="DU22" s="3">
        <f>'Project Summary'!$C$28</f>
        <v>9645.078258142812</v>
      </c>
      <c r="DV22" s="3">
        <f>'Project Summary'!$C$28</f>
        <v>9645.078258142812</v>
      </c>
      <c r="DW22" s="3">
        <f>'Project Summary'!$C$28</f>
        <v>9645.078258142812</v>
      </c>
      <c r="DX22" s="3">
        <f>'Project Summary'!$C$28</f>
        <v>9645.078258142812</v>
      </c>
      <c r="DY22" s="3">
        <f>'Project Summary'!$C$28</f>
        <v>9645.078258142812</v>
      </c>
      <c r="DZ22" s="3">
        <f>'Project Summary'!$C$28</f>
        <v>9645.078258142812</v>
      </c>
      <c r="EA22" s="3">
        <f>'Project Summary'!$C$28</f>
        <v>9645.078258142812</v>
      </c>
      <c r="EB22" s="3">
        <f>'Project Summary'!$C$28</f>
        <v>9645.078258142812</v>
      </c>
      <c r="EC22" s="3">
        <f>'Project Summary'!$C$28</f>
        <v>9645.078258142812</v>
      </c>
      <c r="ED22" s="3">
        <f>'Project Summary'!$C$28</f>
        <v>9645.078258142812</v>
      </c>
      <c r="EE22" s="3">
        <f>'Project Summary'!$C$28</f>
        <v>9645.078258142812</v>
      </c>
      <c r="EF22" s="3">
        <f>'Project Summary'!$C$28</f>
        <v>9645.078258142812</v>
      </c>
      <c r="EG22" s="3">
        <f>'Project Summary'!$C$28</f>
        <v>9645.078258142812</v>
      </c>
      <c r="EH22" s="3">
        <f>'Project Summary'!$C$28</f>
        <v>9645.078258142812</v>
      </c>
      <c r="EI22" s="3">
        <f>'Project Summary'!$C$28</f>
        <v>9645.078258142812</v>
      </c>
      <c r="EJ22" s="3">
        <f>'Project Summary'!$C$28</f>
        <v>9645.078258142812</v>
      </c>
      <c r="EK22" s="3">
        <f>'Project Summary'!$C$28</f>
        <v>9645.078258142812</v>
      </c>
      <c r="EL22" s="3">
        <f>'Project Summary'!$C$28</f>
        <v>9645.078258142812</v>
      </c>
      <c r="EM22" s="3">
        <f>'Project Summary'!$C$28</f>
        <v>9645.078258142812</v>
      </c>
      <c r="EN22" s="3">
        <f>'Project Summary'!$C$28</f>
        <v>9645.078258142812</v>
      </c>
      <c r="EO22" s="3">
        <f>'Project Summary'!$C$28</f>
        <v>9645.078258142812</v>
      </c>
      <c r="EP22" s="3">
        <f>'Project Summary'!$C$28</f>
        <v>9645.078258142812</v>
      </c>
      <c r="EQ22" s="3">
        <f>'Project Summary'!$C$28</f>
        <v>9645.078258142812</v>
      </c>
      <c r="ER22" s="3">
        <f>'Project Summary'!$C$28</f>
        <v>9645.078258142812</v>
      </c>
      <c r="ES22" s="3">
        <f>'Project Summary'!$C$28</f>
        <v>9645.078258142812</v>
      </c>
      <c r="ET22" s="3">
        <f>'Project Summary'!$C$28</f>
        <v>9645.078258142812</v>
      </c>
      <c r="EU22" s="3">
        <f>'Project Summary'!$C$28</f>
        <v>9645.078258142812</v>
      </c>
      <c r="EV22" s="3">
        <f>'Project Summary'!$C$28</f>
        <v>9645.078258142812</v>
      </c>
      <c r="EW22" s="3">
        <f>'Project Summary'!$C$28</f>
        <v>9645.078258142812</v>
      </c>
      <c r="EX22" s="3">
        <f>'Project Summary'!$C$28</f>
        <v>9645.078258142812</v>
      </c>
      <c r="EY22" s="3">
        <f>'Project Summary'!$C$28</f>
        <v>9645.078258142812</v>
      </c>
      <c r="EZ22" s="3">
        <f>'Project Summary'!$C$28</f>
        <v>9645.078258142812</v>
      </c>
      <c r="FA22" s="3">
        <f>'Project Summary'!$C$28</f>
        <v>9645.078258142812</v>
      </c>
      <c r="FB22" s="3">
        <f>'Project Summary'!$C$28</f>
        <v>9645.078258142812</v>
      </c>
      <c r="FC22" s="3">
        <f>'Project Summary'!$C$28</f>
        <v>9645.078258142812</v>
      </c>
      <c r="FD22" s="3">
        <f>'Project Summary'!$C$28</f>
        <v>9645.078258142812</v>
      </c>
      <c r="FE22" s="3">
        <f>'Project Summary'!$C$28</f>
        <v>9645.078258142812</v>
      </c>
      <c r="FF22" s="3">
        <f>'Project Summary'!$C$28</f>
        <v>9645.078258142812</v>
      </c>
      <c r="FG22" s="3">
        <f>'Project Summary'!$C$28</f>
        <v>9645.078258142812</v>
      </c>
      <c r="FH22" s="3">
        <f>'Project Summary'!$C$28</f>
        <v>9645.078258142812</v>
      </c>
      <c r="FI22" s="3">
        <f>'Project Summary'!$C$28</f>
        <v>9645.078258142812</v>
      </c>
      <c r="FJ22" s="3">
        <f>'Project Summary'!$C$28</f>
        <v>9645.078258142812</v>
      </c>
      <c r="FK22" s="3">
        <f>'Project Summary'!$C$28</f>
        <v>9645.078258142812</v>
      </c>
      <c r="FL22" s="3">
        <f>'Project Summary'!$C$28</f>
        <v>9645.078258142812</v>
      </c>
      <c r="FM22" s="3">
        <f>'Project Summary'!$C$28</f>
        <v>9645.078258142812</v>
      </c>
      <c r="FN22" s="3">
        <f>'Project Summary'!$C$28</f>
        <v>9645.078258142812</v>
      </c>
      <c r="FO22" s="3">
        <f>'Project Summary'!$C$28</f>
        <v>9645.078258142812</v>
      </c>
      <c r="FP22" s="3">
        <f>'Project Summary'!$C$28</f>
        <v>9645.078258142812</v>
      </c>
      <c r="FQ22" s="3">
        <f>'Project Summary'!$C$28</f>
        <v>9645.078258142812</v>
      </c>
      <c r="FR22" s="3">
        <f>'Project Summary'!$C$28</f>
        <v>9645.078258142812</v>
      </c>
      <c r="FS22" s="3">
        <f>'Project Summary'!$C$28</f>
        <v>9645.078258142812</v>
      </c>
      <c r="FT22" s="3">
        <f>'Project Summary'!$C$28</f>
        <v>9645.078258142812</v>
      </c>
      <c r="FU22" s="3">
        <f>'Project Summary'!$C$28</f>
        <v>9645.078258142812</v>
      </c>
      <c r="FV22" s="3">
        <f>'Project Summary'!$C$28</f>
        <v>9645.078258142812</v>
      </c>
      <c r="FW22" s="3">
        <f>'Project Summary'!$C$28</f>
        <v>9645.078258142812</v>
      </c>
      <c r="FX22" s="3">
        <f>'Project Summary'!$C$28</f>
        <v>9645.078258142812</v>
      </c>
      <c r="FY22" s="3">
        <f>'Project Summary'!$C$28</f>
        <v>9645.078258142812</v>
      </c>
      <c r="FZ22" s="3">
        <f>'Project Summary'!$C$28</f>
        <v>9645.078258142812</v>
      </c>
      <c r="GA22" s="3">
        <f>'Project Summary'!$C$28</f>
        <v>9645.078258142812</v>
      </c>
      <c r="GB22" s="3">
        <f>'Project Summary'!$C$28</f>
        <v>9645.078258142812</v>
      </c>
      <c r="GC22" s="3">
        <f>'Project Summary'!$C$28</f>
        <v>9645.078258142812</v>
      </c>
      <c r="GD22" s="3">
        <f>'Project Summary'!$C$28</f>
        <v>9645.078258142812</v>
      </c>
      <c r="GE22" s="3">
        <f>'Project Summary'!$C$28</f>
        <v>9645.078258142812</v>
      </c>
      <c r="GF22" s="3">
        <f>'Project Summary'!$C$28</f>
        <v>9645.078258142812</v>
      </c>
      <c r="GG22" s="3">
        <f>'Project Summary'!$C$28</f>
        <v>9645.078258142812</v>
      </c>
      <c r="GH22" s="3">
        <f>'Project Summary'!$C$28</f>
        <v>9645.078258142812</v>
      </c>
      <c r="GI22" s="3">
        <f>'Project Summary'!$C$28</f>
        <v>9645.078258142812</v>
      </c>
      <c r="GJ22" s="3">
        <f>'Project Summary'!$C$28</f>
        <v>9645.078258142812</v>
      </c>
      <c r="GK22" s="3">
        <f>'Project Summary'!$C$28</f>
        <v>9645.078258142812</v>
      </c>
      <c r="GL22" s="3">
        <f>'Project Summary'!$C$28</f>
        <v>9645.078258142812</v>
      </c>
      <c r="GM22" s="3">
        <f>'Project Summary'!$C$28</f>
        <v>9645.078258142812</v>
      </c>
      <c r="GN22" s="3">
        <f>'Project Summary'!$C$28</f>
        <v>9645.078258142812</v>
      </c>
      <c r="GO22" s="3">
        <f>'Project Summary'!$C$28</f>
        <v>9645.078258142812</v>
      </c>
      <c r="GP22" s="3">
        <f>'Project Summary'!$C$28</f>
        <v>9645.078258142812</v>
      </c>
      <c r="GQ22" s="3">
        <f>'Project Summary'!$C$28</f>
        <v>9645.078258142812</v>
      </c>
      <c r="GR22" s="3">
        <f>'Project Summary'!$C$28</f>
        <v>9645.078258142812</v>
      </c>
      <c r="GS22" s="3">
        <f>'Project Summary'!$C$28</f>
        <v>9645.078258142812</v>
      </c>
      <c r="GT22" s="3">
        <f>'Project Summary'!$C$28</f>
        <v>9645.078258142812</v>
      </c>
      <c r="GU22" s="3">
        <f>'Project Summary'!$C$28</f>
        <v>9645.078258142812</v>
      </c>
      <c r="GV22" s="3">
        <f>'Project Summary'!$C$28</f>
        <v>9645.078258142812</v>
      </c>
      <c r="GW22" s="3">
        <f>'Project Summary'!$C$28</f>
        <v>9645.078258142812</v>
      </c>
      <c r="GX22" s="3">
        <f>'Project Summary'!$C$28</f>
        <v>9645.078258142812</v>
      </c>
      <c r="GY22" s="3">
        <f>'Project Summary'!$C$28</f>
        <v>9645.078258142812</v>
      </c>
      <c r="GZ22" s="3">
        <f>'Project Summary'!$C$28</f>
        <v>9645.078258142812</v>
      </c>
      <c r="HA22" s="3">
        <f>'Project Summary'!$C$28</f>
        <v>9645.078258142812</v>
      </c>
      <c r="HB22" s="3">
        <f>'Project Summary'!$C$28</f>
        <v>9645.078258142812</v>
      </c>
      <c r="HC22" s="3">
        <f>'Project Summary'!$C$28</f>
        <v>9645.078258142812</v>
      </c>
      <c r="HD22" s="3">
        <f>'Project Summary'!$C$28</f>
        <v>9645.078258142812</v>
      </c>
      <c r="HE22" s="3">
        <f>'Project Summary'!$C$28</f>
        <v>9645.078258142812</v>
      </c>
      <c r="HF22" s="3">
        <f>'Project Summary'!$C$28</f>
        <v>9645.078258142812</v>
      </c>
      <c r="HG22" s="3">
        <f>'Project Summary'!$C$28</f>
        <v>9645.078258142812</v>
      </c>
      <c r="HH22" s="3">
        <f>'Project Summary'!$C$28</f>
        <v>9645.078258142812</v>
      </c>
      <c r="HI22" s="3">
        <f>'Project Summary'!$C$28</f>
        <v>9645.078258142812</v>
      </c>
      <c r="HJ22" s="3">
        <f>'Project Summary'!$C$28</f>
        <v>9645.078258142812</v>
      </c>
      <c r="HK22" s="3">
        <f>'Project Summary'!$C$28</f>
        <v>9645.078258142812</v>
      </c>
      <c r="HL22" s="3">
        <f>'Project Summary'!$C$28</f>
        <v>9645.078258142812</v>
      </c>
      <c r="HM22" s="3">
        <f>'Project Summary'!$C$28</f>
        <v>9645.078258142812</v>
      </c>
      <c r="HN22" s="3">
        <f>'Project Summary'!$C$28</f>
        <v>9645.078258142812</v>
      </c>
      <c r="HO22" s="3">
        <f>'Project Summary'!$C$28</f>
        <v>9645.078258142812</v>
      </c>
      <c r="HP22" s="3">
        <f>'Project Summary'!$C$28</f>
        <v>9645.078258142812</v>
      </c>
      <c r="HQ22" s="3">
        <f>'Project Summary'!$C$28</f>
        <v>9645.078258142812</v>
      </c>
      <c r="HR22" s="3">
        <f>'Project Summary'!$C$28</f>
        <v>9645.078258142812</v>
      </c>
      <c r="HS22" s="3">
        <f>'Project Summary'!$C$28</f>
        <v>9645.078258142812</v>
      </c>
      <c r="HT22" s="3">
        <f>'Project Summary'!$C$28</f>
        <v>9645.078258142812</v>
      </c>
      <c r="HU22" s="3">
        <f>'Project Summary'!$C$28</f>
        <v>9645.078258142812</v>
      </c>
      <c r="HV22" s="3">
        <f>'Project Summary'!$C$28</f>
        <v>9645.078258142812</v>
      </c>
      <c r="HW22" s="3">
        <f>'Project Summary'!$C$28</f>
        <v>9645.078258142812</v>
      </c>
      <c r="HX22" s="3">
        <f>'Project Summary'!$C$28</f>
        <v>9645.078258142812</v>
      </c>
      <c r="HY22" s="3">
        <f>'Project Summary'!$C$28</f>
        <v>9645.078258142812</v>
      </c>
      <c r="HZ22" s="3">
        <f>'Project Summary'!$C$28</f>
        <v>9645.078258142812</v>
      </c>
      <c r="IA22" s="3">
        <f>'Project Summary'!$C$28</f>
        <v>9645.078258142812</v>
      </c>
      <c r="IB22" s="3">
        <f>'Project Summary'!$C$28</f>
        <v>9645.078258142812</v>
      </c>
      <c r="IC22" s="3">
        <f>'Project Summary'!$C$28</f>
        <v>9645.078258142812</v>
      </c>
      <c r="ID22" s="3">
        <f>'Project Summary'!$C$28</f>
        <v>9645.078258142812</v>
      </c>
      <c r="IE22" s="3">
        <f>'Project Summary'!$C$28</f>
        <v>9645.078258142812</v>
      </c>
      <c r="IF22" s="3">
        <f>'Project Summary'!$C$28</f>
        <v>9645.078258142812</v>
      </c>
      <c r="IG22" s="3">
        <f>'Project Summary'!$C$28</f>
        <v>9645.078258142812</v>
      </c>
      <c r="IH22" s="3">
        <f>'Project Summary'!$C$28</f>
        <v>9645.078258142812</v>
      </c>
      <c r="II22" s="3">
        <f>'Project Summary'!$C$28</f>
        <v>9645.078258142812</v>
      </c>
      <c r="IJ22" s="3">
        <f>'Project Summary'!$C$28</f>
        <v>9645.078258142812</v>
      </c>
      <c r="IK22" s="3">
        <f>'Project Summary'!$C$28</f>
        <v>9645.078258142812</v>
      </c>
      <c r="IL22" s="3">
        <f>'Project Summary'!$C$28</f>
        <v>9645.078258142812</v>
      </c>
      <c r="IM22" s="3">
        <f>'Project Summary'!$C$28</f>
        <v>9645.078258142812</v>
      </c>
      <c r="IN22" s="3">
        <f>'Project Summary'!$C$28</f>
        <v>9645.078258142812</v>
      </c>
      <c r="IO22" s="3">
        <f>'Project Summary'!$C$28</f>
        <v>9645.078258142812</v>
      </c>
      <c r="IP22" s="3">
        <f>'Project Summary'!$C$28</f>
        <v>9645.078258142812</v>
      </c>
      <c r="IQ22" s="3">
        <f>'Project Summary'!$C$28</f>
        <v>9645.078258142812</v>
      </c>
      <c r="IR22" s="3">
        <f>'Project Summary'!$C$28</f>
        <v>9645.078258142812</v>
      </c>
      <c r="IS22" s="3">
        <f>'Project Summary'!$C$28</f>
        <v>9645.078258142812</v>
      </c>
      <c r="IT22" s="3">
        <f>'Project Summary'!$C$28</f>
        <v>9645.078258142812</v>
      </c>
      <c r="IU22" s="3">
        <f>'Project Summary'!$C$28</f>
        <v>9645.078258142812</v>
      </c>
      <c r="IV22" s="3">
        <f>'Project Summary'!$C$28</f>
        <v>9645.078258142812</v>
      </c>
      <c r="IW22" s="3">
        <f>'Project Summary'!$C$28</f>
        <v>9645.078258142812</v>
      </c>
      <c r="IX22" s="3">
        <f>'Project Summary'!$C$28</f>
        <v>9645.078258142812</v>
      </c>
      <c r="IY22" s="3">
        <f>'Project Summary'!$C$28</f>
        <v>9645.078258142812</v>
      </c>
      <c r="IZ22" s="3">
        <f>'Project Summary'!$C$28</f>
        <v>9645.078258142812</v>
      </c>
      <c r="JA22" s="3">
        <f>'Project Summary'!$C$28</f>
        <v>9645.078258142812</v>
      </c>
      <c r="JB22" s="3">
        <f>'Project Summary'!$C$28</f>
        <v>9645.078258142812</v>
      </c>
      <c r="JC22" s="3">
        <f>'Project Summary'!$C$28</f>
        <v>9645.078258142812</v>
      </c>
      <c r="JD22" s="3">
        <f>'Project Summary'!$C$28</f>
        <v>9645.078258142812</v>
      </c>
      <c r="JE22" s="3">
        <f>'Project Summary'!$C$28</f>
        <v>9645.078258142812</v>
      </c>
      <c r="JF22" s="3">
        <f>'Project Summary'!$C$28</f>
        <v>9645.078258142812</v>
      </c>
      <c r="JG22" s="3">
        <f>'Project Summary'!$C$28</f>
        <v>9645.078258142812</v>
      </c>
      <c r="JH22" s="3">
        <f>'Project Summary'!$C$28</f>
        <v>9645.078258142812</v>
      </c>
      <c r="JI22" s="3">
        <f>'Project Summary'!$C$28</f>
        <v>9645.078258142812</v>
      </c>
      <c r="JJ22" s="3">
        <f>'Project Summary'!$C$28</f>
        <v>9645.078258142812</v>
      </c>
      <c r="JK22" s="3">
        <f>'Project Summary'!$C$28</f>
        <v>9645.078258142812</v>
      </c>
      <c r="JL22" s="3">
        <f>'Project Summary'!$C$28</f>
        <v>9645.078258142812</v>
      </c>
      <c r="JM22" s="3">
        <f>'Project Summary'!$C$28</f>
        <v>9645.078258142812</v>
      </c>
      <c r="JN22" s="3">
        <f>'Project Summary'!$C$28</f>
        <v>9645.078258142812</v>
      </c>
      <c r="JO22" s="3">
        <f>'Project Summary'!$C$28</f>
        <v>9645.078258142812</v>
      </c>
      <c r="JP22" s="3">
        <f>'Project Summary'!$C$28</f>
        <v>9645.078258142812</v>
      </c>
      <c r="JQ22" s="3">
        <f>'Project Summary'!$C$28</f>
        <v>9645.078258142812</v>
      </c>
      <c r="JR22" s="3">
        <f>'Project Summary'!$C$28</f>
        <v>9645.078258142812</v>
      </c>
      <c r="JS22" s="3">
        <f>'Project Summary'!$C$28</f>
        <v>9645.078258142812</v>
      </c>
      <c r="JT22" s="3">
        <f>'Project Summary'!$C$28</f>
        <v>9645.078258142812</v>
      </c>
      <c r="JU22" s="3">
        <f>'Project Summary'!$C$28</f>
        <v>9645.078258142812</v>
      </c>
      <c r="JV22" s="3">
        <f>'Project Summary'!$C$28</f>
        <v>9645.078258142812</v>
      </c>
      <c r="JW22" s="3">
        <f>'Project Summary'!$C$28</f>
        <v>9645.078258142812</v>
      </c>
      <c r="JX22" s="3">
        <f>'Project Summary'!$C$28</f>
        <v>9645.078258142812</v>
      </c>
      <c r="JY22" s="3">
        <f>'Project Summary'!$C$28</f>
        <v>9645.078258142812</v>
      </c>
      <c r="JZ22" s="3">
        <f>'Project Summary'!$C$28</f>
        <v>9645.078258142812</v>
      </c>
      <c r="KA22" s="3">
        <f>'Project Summary'!$C$28</f>
        <v>9645.078258142812</v>
      </c>
      <c r="KB22" s="3">
        <f>'Project Summary'!$C$28</f>
        <v>9645.078258142812</v>
      </c>
      <c r="KC22" s="3">
        <f>'Project Summary'!$C$28</f>
        <v>9645.078258142812</v>
      </c>
      <c r="KD22" s="3">
        <f>'Project Summary'!$C$28</f>
        <v>9645.078258142812</v>
      </c>
      <c r="KE22" s="3">
        <f>'Project Summary'!$C$28</f>
        <v>9645.078258142812</v>
      </c>
      <c r="KF22" s="3">
        <f>'Project Summary'!$C$28</f>
        <v>9645.078258142812</v>
      </c>
      <c r="KG22" s="3">
        <f>'Project Summary'!$C$28</f>
        <v>9645.078258142812</v>
      </c>
      <c r="KH22" s="3">
        <f>'Project Summary'!$C$28</f>
        <v>9645.078258142812</v>
      </c>
      <c r="KI22" s="3">
        <f>'Project Summary'!$C$28</f>
        <v>9645.078258142812</v>
      </c>
      <c r="KJ22" s="3">
        <f>'Project Summary'!$C$28</f>
        <v>9645.078258142812</v>
      </c>
      <c r="KK22" s="3">
        <f>'Project Summary'!$C$28</f>
        <v>9645.078258142812</v>
      </c>
      <c r="KL22" s="3">
        <f>'Project Summary'!$C$28</f>
        <v>9645.078258142812</v>
      </c>
      <c r="KM22" s="3">
        <f>'Project Summary'!$C$28</f>
        <v>9645.078258142812</v>
      </c>
      <c r="KN22" s="3">
        <f>'Project Summary'!$C$28</f>
        <v>9645.078258142812</v>
      </c>
      <c r="KO22" s="3">
        <f>'Project Summary'!$C$28</f>
        <v>9645.078258142812</v>
      </c>
      <c r="KP22" s="3">
        <f>'Project Summary'!$C$28</f>
        <v>9645.078258142812</v>
      </c>
      <c r="KQ22" s="3">
        <f>'Project Summary'!$C$28</f>
        <v>9645.078258142812</v>
      </c>
      <c r="KR22" s="3">
        <f>'Project Summary'!$C$28</f>
        <v>9645.078258142812</v>
      </c>
      <c r="KS22" s="3">
        <f>'Project Summary'!$C$28</f>
        <v>9645.078258142812</v>
      </c>
      <c r="KT22" s="3">
        <f>'Project Summary'!$C$28</f>
        <v>9645.078258142812</v>
      </c>
      <c r="KU22" s="3">
        <f>'Project Summary'!$C$28</f>
        <v>9645.078258142812</v>
      </c>
      <c r="KV22" s="3">
        <f>'Project Summary'!$C$28</f>
        <v>9645.078258142812</v>
      </c>
      <c r="KW22" s="3">
        <f>'Project Summary'!$C$28</f>
        <v>9645.078258142812</v>
      </c>
      <c r="KX22" s="3">
        <f>'Project Summary'!$C$28</f>
        <v>9645.078258142812</v>
      </c>
      <c r="KY22" s="3">
        <f>'Project Summary'!$C$28</f>
        <v>9645.078258142812</v>
      </c>
      <c r="KZ22" s="3">
        <f>'Project Summary'!$C$28</f>
        <v>9645.078258142812</v>
      </c>
      <c r="LA22" s="3">
        <f>'Project Summary'!$C$28</f>
        <v>9645.078258142812</v>
      </c>
      <c r="LB22" s="3">
        <f>'Project Summary'!$C$28</f>
        <v>9645.078258142812</v>
      </c>
      <c r="LC22" s="3">
        <f>'Project Summary'!$C$28</f>
        <v>9645.078258142812</v>
      </c>
      <c r="LD22" s="3">
        <f>'Project Summary'!$C$28</f>
        <v>9645.078258142812</v>
      </c>
      <c r="LE22" s="3">
        <f>'Project Summary'!$C$28</f>
        <v>9645.078258142812</v>
      </c>
      <c r="LF22" s="3">
        <f>'Project Summary'!$C$28</f>
        <v>9645.078258142812</v>
      </c>
      <c r="LG22" s="3">
        <f>'Project Summary'!$C$28</f>
        <v>9645.078258142812</v>
      </c>
      <c r="LH22" s="3">
        <f>'Project Summary'!$C$28</f>
        <v>9645.078258142812</v>
      </c>
      <c r="LI22" s="3">
        <f>'Project Summary'!$C$28</f>
        <v>9645.078258142812</v>
      </c>
      <c r="LJ22" s="3">
        <f>'Project Summary'!$C$28</f>
        <v>9645.078258142812</v>
      </c>
      <c r="LK22" s="3">
        <f>'Project Summary'!$C$28</f>
        <v>9645.078258142812</v>
      </c>
      <c r="LL22" s="3">
        <f>'Project Summary'!$C$28</f>
        <v>9645.078258142812</v>
      </c>
      <c r="LM22" s="3">
        <f>'Project Summary'!$C$28</f>
        <v>9645.078258142812</v>
      </c>
      <c r="LN22" s="3">
        <f>'Project Summary'!$C$28</f>
        <v>9645.078258142812</v>
      </c>
      <c r="LO22" s="3">
        <f>'Project Summary'!$C$28</f>
        <v>9645.078258142812</v>
      </c>
      <c r="LP22" s="3">
        <f>'Project Summary'!$C$28</f>
        <v>9645.078258142812</v>
      </c>
      <c r="LQ22" s="3">
        <f>'Project Summary'!$C$28</f>
        <v>9645.078258142812</v>
      </c>
      <c r="LR22" s="3">
        <f>'Project Summary'!$C$28</f>
        <v>9645.078258142812</v>
      </c>
      <c r="LS22" s="3">
        <f>'Project Summary'!$C$28</f>
        <v>9645.078258142812</v>
      </c>
      <c r="LT22" s="3">
        <f>'Project Summary'!$C$28</f>
        <v>9645.078258142812</v>
      </c>
      <c r="LU22" s="3">
        <f>'Project Summary'!$C$28</f>
        <v>9645.078258142812</v>
      </c>
      <c r="LV22" s="3">
        <f>'Project Summary'!$C$28</f>
        <v>9645.078258142812</v>
      </c>
      <c r="LW22" s="3">
        <f>'Project Summary'!$C$28</f>
        <v>9645.078258142812</v>
      </c>
      <c r="LX22" s="3">
        <f>'Project Summary'!$C$28</f>
        <v>9645.078258142812</v>
      </c>
      <c r="LY22" s="3">
        <f>'Project Summary'!$C$28</f>
        <v>9645.078258142812</v>
      </c>
      <c r="LZ22" s="3">
        <f>'Project Summary'!$C$28</f>
        <v>9645.078258142812</v>
      </c>
      <c r="MA22" s="3">
        <f>'Project Summary'!$C$28</f>
        <v>9645.078258142812</v>
      </c>
      <c r="MB22" s="3">
        <f>'Project Summary'!$C$28</f>
        <v>9645.078258142812</v>
      </c>
      <c r="MC22" s="3">
        <f>'Project Summary'!$C$28</f>
        <v>9645.078258142812</v>
      </c>
      <c r="MD22" s="3">
        <f>'Project Summary'!$C$28</f>
        <v>9645.078258142812</v>
      </c>
      <c r="ME22" s="3">
        <f>'Project Summary'!$C$28</f>
        <v>9645.078258142812</v>
      </c>
      <c r="MF22" s="3">
        <f>'Project Summary'!$C$28</f>
        <v>9645.078258142812</v>
      </c>
      <c r="MG22" s="3">
        <f>'Project Summary'!$C$28</f>
        <v>9645.078258142812</v>
      </c>
      <c r="MH22" s="3">
        <f>'Project Summary'!$C$28</f>
        <v>9645.078258142812</v>
      </c>
      <c r="MI22" s="3">
        <f>'Project Summary'!$C$28</f>
        <v>9645.078258142812</v>
      </c>
      <c r="MJ22" s="3">
        <f>'Project Summary'!$C$28</f>
        <v>9645.078258142812</v>
      </c>
      <c r="MK22" s="3">
        <f>'Project Summary'!$C$28</f>
        <v>9645.078258142812</v>
      </c>
      <c r="ML22" s="3">
        <f>'Project Summary'!$C$28</f>
        <v>9645.078258142812</v>
      </c>
      <c r="MM22" s="3">
        <f>'Project Summary'!$C$28</f>
        <v>9645.078258142812</v>
      </c>
      <c r="MN22" s="3">
        <f>'Project Summary'!$C$28</f>
        <v>9645.078258142812</v>
      </c>
      <c r="MO22" s="3">
        <f>'Project Summary'!$C$28</f>
        <v>9645.078258142812</v>
      </c>
      <c r="MP22" s="3">
        <f>'Project Summary'!$C$28</f>
        <v>9645.078258142812</v>
      </c>
      <c r="MQ22" s="3">
        <f>'Project Summary'!$C$28</f>
        <v>9645.078258142812</v>
      </c>
      <c r="MR22" s="3">
        <f>'Project Summary'!$C$28</f>
        <v>9645.078258142812</v>
      </c>
      <c r="MS22" s="3">
        <f>'Project Summary'!$C$28</f>
        <v>9645.078258142812</v>
      </c>
      <c r="MT22" s="3">
        <f>'Project Summary'!$C$28</f>
        <v>9645.078258142812</v>
      </c>
      <c r="MU22" s="3">
        <f>'Project Summary'!$C$28</f>
        <v>9645.078258142812</v>
      </c>
      <c r="MV22" s="3">
        <f>'Project Summary'!$C$28</f>
        <v>9645.078258142812</v>
      </c>
      <c r="MW22" s="3">
        <f>'Project Summary'!$C$28</f>
        <v>9645.078258142812</v>
      </c>
      <c r="MX22" s="3">
        <f>'Project Summary'!$C$28</f>
        <v>9645.078258142812</v>
      </c>
      <c r="MY22" s="111"/>
    </row>
    <row r="23" spans="1:365" x14ac:dyDescent="0.25">
      <c r="A23" s="111" t="s">
        <v>2</v>
      </c>
      <c r="C23" s="41">
        <f>C21*((1+'Project Summary'!$C$27)^(1/12)-1)</f>
        <v>9300.8236188654173</v>
      </c>
      <c r="D23" s="41">
        <f>D21*((1+'Project Summary'!$C$27)^(1/12)-1)</f>
        <v>9297.6217671855229</v>
      </c>
      <c r="E23" s="41">
        <f>E21*((1+'Project Summary'!$C$27)^(1/12)-1)</f>
        <v>9294.3901356478982</v>
      </c>
      <c r="F23" s="41">
        <f>F21*((1+'Project Summary'!$C$27)^(1/12)-1)</f>
        <v>9291.1284472753414</v>
      </c>
      <c r="G23" s="41">
        <f>G21*((1+'Project Summary'!$C$27)^(1/12)-1)</f>
        <v>9287.8364225145324</v>
      </c>
      <c r="H23" s="41">
        <f>H21*((1+'Project Summary'!$C$27)^(1/12)-1)</f>
        <v>9284.513779212075</v>
      </c>
      <c r="I23" s="41">
        <f>I21*((1+'Project Summary'!$C$27)^(1/12)-1)</f>
        <v>9281.1602325903114</v>
      </c>
      <c r="J23" s="41">
        <f>J21*((1+'Project Summary'!$C$27)^(1/12)-1)</f>
        <v>9277.7754952229207</v>
      </c>
      <c r="K23" s="41">
        <f>K21*((1+'Project Summary'!$C$27)^(1/12)-1)</f>
        <v>9274.3592770102805</v>
      </c>
      <c r="L23" s="41">
        <f>L21*((1+'Project Summary'!$C$27)^(1/12)-1)</f>
        <v>9270.9112851546033</v>
      </c>
      <c r="M23" s="41">
        <f>M21*((1+'Project Summary'!$C$27)^(1/12)-1)</f>
        <v>9267.4312241348343</v>
      </c>
      <c r="N23" s="41">
        <f>N21*((1+'Project Summary'!$C$27)^(1/12)-1)</f>
        <v>9263.9187956813385</v>
      </c>
      <c r="O23" s="41">
        <f>O21*((1+'Project Summary'!$C$27)^(1/12)-1)</f>
        <v>9260.3736987503235</v>
      </c>
      <c r="P23" s="41">
        <f>P21*((1+'Project Summary'!$C$27)^(1/12)-1)</f>
        <v>9256.7956294980395</v>
      </c>
      <c r="Q23" s="41">
        <f>Q21*((1+'Project Summary'!$C$27)^(1/12)-1)</f>
        <v>9253.1842812547457</v>
      </c>
      <c r="R23" s="41">
        <f>R21*((1+'Project Summary'!$C$27)^(1/12)-1)</f>
        <v>9249.5393444984147</v>
      </c>
      <c r="S23" s="41">
        <f>S21*((1+'Project Summary'!$C$27)^(1/12)-1)</f>
        <v>9245.8605068282104</v>
      </c>
      <c r="T23" s="41">
        <f>T21*((1+'Project Summary'!$C$27)^(1/12)-1)</f>
        <v>9242.1474529377138</v>
      </c>
      <c r="U23" s="41">
        <f>U21*((1+'Project Summary'!$C$27)^(1/12)-1)</f>
        <v>9238.3998645878928</v>
      </c>
      <c r="V23" s="41">
        <f>V21*((1+'Project Summary'!$C$27)^(1/12)-1)</f>
        <v>9234.6174205798361</v>
      </c>
      <c r="W23" s="41">
        <f>W21*((1+'Project Summary'!$C$27)^(1/12)-1)</f>
        <v>9230.7997967272113</v>
      </c>
      <c r="X23" s="41">
        <f>X21*((1+'Project Summary'!$C$27)^(1/12)-1)</f>
        <v>9226.9466658284909</v>
      </c>
      <c r="Y23" s="41">
        <f>Y21*((1+'Project Summary'!$C$27)^(1/12)-1)</f>
        <v>9223.0576976388984</v>
      </c>
      <c r="Z23" s="41">
        <f>Z21*((1+'Project Summary'!$C$27)^(1/12)-1)</f>
        <v>9219.1325588421169</v>
      </c>
      <c r="AA23" s="41">
        <f>AA21*((1+'Project Summary'!$C$27)^(1/12)-1)</f>
        <v>9215.1709130217059</v>
      </c>
      <c r="AB23" s="41">
        <f>AB21*((1+'Project Summary'!$C$27)^(1/12)-1)</f>
        <v>9211.1724206322797</v>
      </c>
      <c r="AC23" s="41">
        <f>AC21*((1+'Project Summary'!$C$27)^(1/12)-1)</f>
        <v>9207.1367389703992</v>
      </c>
      <c r="AD23" s="41">
        <f>AD21*((1+'Project Summary'!$C$27)^(1/12)-1)</f>
        <v>9203.0635221451994</v>
      </c>
      <c r="AE23" s="41">
        <f>AE21*((1+'Project Summary'!$C$27)^(1/12)-1)</f>
        <v>9198.9524210487452</v>
      </c>
      <c r="AF23" s="41">
        <f>AF21*((1+'Project Summary'!$C$27)^(1/12)-1)</f>
        <v>9194.8030833261146</v>
      </c>
      <c r="AG23" s="41">
        <f>AG21*((1+'Project Summary'!$C$27)^(1/12)-1)</f>
        <v>9190.6151533451903</v>
      </c>
      <c r="AH23" s="41">
        <f>AH21*((1+'Project Summary'!$C$27)^(1/12)-1)</f>
        <v>9186.3882721661867</v>
      </c>
      <c r="AI23" s="41">
        <f>AI21*((1+'Project Summary'!$C$27)^(1/12)-1)</f>
        <v>9182.1220775108777</v>
      </c>
      <c r="AJ23" s="41">
        <f>AJ21*((1+'Project Summary'!$C$27)^(1/12)-1)</f>
        <v>9177.816203731556</v>
      </c>
      <c r="AK23" s="41">
        <f>AK21*((1+'Project Summary'!$C$27)^(1/12)-1)</f>
        <v>9173.4702817796897</v>
      </c>
      <c r="AL23" s="41">
        <f>AL21*((1+'Project Summary'!$C$27)^(1/12)-1)</f>
        <v>9169.0839391742848</v>
      </c>
      <c r="AM23" s="41">
        <f>AM21*((1+'Project Summary'!$C$27)^(1/12)-1)</f>
        <v>9164.6567999699764</v>
      </c>
      <c r="AN23" s="41">
        <f>AN21*((1+'Project Summary'!$C$27)^(1/12)-1)</f>
        <v>9160.1884847247929</v>
      </c>
      <c r="AO23" s="41">
        <f>AO21*((1+'Project Summary'!$C$27)^(1/12)-1)</f>
        <v>9155.6786104676412</v>
      </c>
      <c r="AP23" s="41">
        <f>AP21*((1+'Project Summary'!$C$27)^(1/12)-1)</f>
        <v>9151.1267906654793</v>
      </c>
      <c r="AQ23" s="41">
        <f>AQ21*((1+'Project Summary'!$C$27)^(1/12)-1)</f>
        <v>9146.5326351901931</v>
      </c>
      <c r="AR23" s="41">
        <f>AR21*((1+'Project Summary'!$C$27)^(1/12)-1)</f>
        <v>9141.8957502851536</v>
      </c>
      <c r="AS23" s="41">
        <f>AS21*((1+'Project Summary'!$C$27)^(1/12)-1)</f>
        <v>9137.2157385314695</v>
      </c>
      <c r="AT23" s="41">
        <f>AT21*((1+'Project Summary'!$C$27)^(1/12)-1)</f>
        <v>9132.4921988139322</v>
      </c>
      <c r="AU23" s="41">
        <f>AU21*((1+'Project Summary'!$C$27)^(1/12)-1)</f>
        <v>9127.7247262866258</v>
      </c>
      <c r="AV23" s="41">
        <f>AV21*((1+'Project Summary'!$C$27)^(1/12)-1)</f>
        <v>9122.9129123382336</v>
      </c>
      <c r="AW23" s="41">
        <f>AW21*((1+'Project Summary'!$C$27)^(1/12)-1)</f>
        <v>9118.0563445570224</v>
      </c>
      <c r="AX23" s="41">
        <f>AX21*((1+'Project Summary'!$C$27)^(1/12)-1)</f>
        <v>9113.1546066954834</v>
      </c>
      <c r="AY23" s="41">
        <f>AY21*((1+'Project Summary'!$C$27)^(1/12)-1)</f>
        <v>9108.2072786346689</v>
      </c>
      <c r="AZ23" s="41">
        <f>AZ21*((1+'Project Summary'!$C$27)^(1/12)-1)</f>
        <v>9103.2139363481765</v>
      </c>
      <c r="BA23" s="41">
        <f>BA21*((1+'Project Summary'!$C$27)^(1/12)-1)</f>
        <v>9098.1741518658091</v>
      </c>
      <c r="BB23" s="41">
        <f>BB21*((1+'Project Summary'!$C$27)^(1/12)-1)</f>
        <v>9093.0874932368915</v>
      </c>
      <c r="BC23" s="41">
        <f>BC21*((1+'Project Summary'!$C$27)^(1/12)-1)</f>
        <v>9087.9535244932595</v>
      </c>
      <c r="BD23" s="41">
        <f>BD21*((1+'Project Summary'!$C$27)^(1/12)-1)</f>
        <v>9082.7718056118774</v>
      </c>
      <c r="BE23" s="41">
        <f>BE21*((1+'Project Summary'!$C$27)^(1/12)-1)</f>
        <v>9077.5418924771384</v>
      </c>
      <c r="BF23" s="41">
        <f>BF21*((1+'Project Summary'!$C$27)^(1/12)-1)</f>
        <v>9072.2633368427887</v>
      </c>
      <c r="BG23" s="41">
        <f>BG21*((1+'Project Summary'!$C$27)^(1/12)-1)</f>
        <v>9066.9356862935238</v>
      </c>
      <c r="BH23" s="41">
        <f>BH21*((1+'Project Summary'!$C$27)^(1/12)-1)</f>
        <v>9061.5584842061962</v>
      </c>
      <c r="BI23" s="41">
        <f>BI21*((1+'Project Summary'!$C$27)^(1/12)-1)</f>
        <v>9056.1312697106914</v>
      </c>
      <c r="BJ23" s="41">
        <f>BJ21*((1+'Project Summary'!$C$27)^(1/12)-1)</f>
        <v>9050.6535776504224</v>
      </c>
      <c r="BK23" s="41">
        <f>BK21*((1+'Project Summary'!$C$27)^(1/12)-1)</f>
        <v>9045.1249385424617</v>
      </c>
      <c r="BL23" s="41">
        <f>BL21*((1+'Project Summary'!$C$27)^(1/12)-1)</f>
        <v>9039.5448785373064</v>
      </c>
      <c r="BM23" s="41">
        <f>BM21*((1+'Project Summary'!$C$27)^(1/12)-1)</f>
        <v>9033.912919378261</v>
      </c>
      <c r="BN23" s="41">
        <f>BN21*((1+'Project Summary'!$C$27)^(1/12)-1)</f>
        <v>9028.2285783604475</v>
      </c>
      <c r="BO23" s="41">
        <f>BO21*((1+'Project Summary'!$C$27)^(1/12)-1)</f>
        <v>9022.4913682894385</v>
      </c>
      <c r="BP23" s="41">
        <f>BP21*((1+'Project Summary'!$C$27)^(1/12)-1)</f>
        <v>9016.7007974394946</v>
      </c>
      <c r="BQ23" s="41">
        <f>BQ21*((1+'Project Summary'!$C$27)^(1/12)-1)</f>
        <v>9010.8563695114208</v>
      </c>
      <c r="BR23" s="41">
        <f>BR21*((1+'Project Summary'!$C$27)^(1/12)-1)</f>
        <v>9004.9575835900378</v>
      </c>
      <c r="BS23" s="41">
        <f>BS21*((1+'Project Summary'!$C$27)^(1/12)-1)</f>
        <v>8999.0039341012325</v>
      </c>
      <c r="BT23" s="41">
        <f>BT21*((1+'Project Summary'!$C$27)^(1/12)-1)</f>
        <v>8992.9949107686443</v>
      </c>
      <c r="BU23" s="41">
        <f>BU21*((1+'Project Summary'!$C$27)^(1/12)-1)</f>
        <v>8986.9299985699181</v>
      </c>
      <c r="BV23" s="41">
        <f>BV21*((1+'Project Summary'!$C$27)^(1/12)-1)</f>
        <v>8980.8086776925666</v>
      </c>
      <c r="BW23" s="41">
        <f>BW21*((1+'Project Summary'!$C$27)^(1/12)-1)</f>
        <v>8974.6304234894214</v>
      </c>
      <c r="BX23" s="41">
        <f>BX21*((1+'Project Summary'!$C$27)^(1/12)-1)</f>
        <v>8968.3947064336589</v>
      </c>
      <c r="BY23" s="41">
        <f>BY21*((1+'Project Summary'!$C$27)^(1/12)-1)</f>
        <v>8962.100992073425</v>
      </c>
      <c r="BZ23" s="41">
        <f>BZ21*((1+'Project Summary'!$C$27)^(1/12)-1)</f>
        <v>8955.7487409860187</v>
      </c>
      <c r="CA23" s="41">
        <f>CA21*((1+'Project Summary'!$C$27)^(1/12)-1)</f>
        <v>8949.3374087316661</v>
      </c>
      <c r="CB23" s="41">
        <f>CB21*((1+'Project Summary'!$C$27)^(1/12)-1)</f>
        <v>8942.8664458068524</v>
      </c>
      <c r="CC23" s="41">
        <f>CC21*((1+'Project Summary'!$C$27)^(1/12)-1)</f>
        <v>8936.3352975972321</v>
      </c>
      <c r="CD23" s="41">
        <f>CD21*((1+'Project Summary'!$C$27)^(1/12)-1)</f>
        <v>8929.7434043300855</v>
      </c>
      <c r="CE23" s="41">
        <f>CE21*((1+'Project Summary'!$C$27)^(1/12)-1)</f>
        <v>8923.0902010263453</v>
      </c>
      <c r="CF23" s="41">
        <f>CF21*((1+'Project Summary'!$C$27)^(1/12)-1)</f>
        <v>8916.3751174521785</v>
      </c>
      <c r="CG23" s="41">
        <f>CG21*((1+'Project Summary'!$C$27)^(1/12)-1)</f>
        <v>8909.597578070101</v>
      </c>
      <c r="CH23" s="41">
        <f>CH21*((1+'Project Summary'!$C$27)^(1/12)-1)</f>
        <v>8902.7570019896611</v>
      </c>
      <c r="CI23" s="41">
        <f>CI21*((1+'Project Summary'!$C$27)^(1/12)-1)</f>
        <v>8895.8528029176468</v>
      </c>
      <c r="CJ23" s="41">
        <f>CJ21*((1+'Project Summary'!$C$27)^(1/12)-1)</f>
        <v>8888.8843891078322</v>
      </c>
      <c r="CK23" s="41">
        <f>CK21*((1+'Project Summary'!$C$27)^(1/12)-1)</f>
        <v>8881.8511633102698</v>
      </c>
      <c r="CL23" s="41">
        <f>CL21*((1+'Project Summary'!$C$27)^(1/12)-1)</f>
        <v>8874.7525227200931</v>
      </c>
      <c r="CM23" s="41">
        <f>CM21*((1+'Project Summary'!$C$27)^(1/12)-1)</f>
        <v>8867.5878589258555</v>
      </c>
      <c r="CN23" s="41">
        <f>CN21*((1+'Project Summary'!$C$27)^(1/12)-1)</f>
        <v>8860.3565578573762</v>
      </c>
      <c r="CO23" s="41">
        <f>CO21*((1+'Project Summary'!$C$27)^(1/12)-1)</f>
        <v>8853.0579997331242</v>
      </c>
      <c r="CP23" s="41">
        <f>CP21*((1+'Project Summary'!$C$27)^(1/12)-1)</f>
        <v>8845.6915590070894</v>
      </c>
      <c r="CQ23" s="41">
        <f>CQ21*((1+'Project Summary'!$C$27)^(1/12)-1)</f>
        <v>8838.2566043151601</v>
      </c>
      <c r="CR23" s="41">
        <f>CR21*((1+'Project Summary'!$C$27)^(1/12)-1)</f>
        <v>8830.7524984210268</v>
      </c>
      <c r="CS23" s="41">
        <f>CS21*((1+'Project Summary'!$C$27)^(1/12)-1)</f>
        <v>8823.1785981615558</v>
      </c>
      <c r="CT23" s="41">
        <f>CT21*((1+'Project Summary'!$C$27)^(1/12)-1)</f>
        <v>8815.5342543916649</v>
      </c>
      <c r="CU23" s="41">
        <f>CU21*((1+'Project Summary'!$C$27)^(1/12)-1)</f>
        <v>8807.8188119286879</v>
      </c>
      <c r="CV23" s="41">
        <f>CV21*((1+'Project Summary'!$C$27)^(1/12)-1)</f>
        <v>8800.0316094962218</v>
      </c>
      <c r="CW23" s="41">
        <f>CW21*((1+'Project Summary'!$C$27)^(1/12)-1)</f>
        <v>8792.1719796674479</v>
      </c>
      <c r="CX23" s="41">
        <f>CX21*((1+'Project Summary'!$C$27)^(1/12)-1)</f>
        <v>8784.239248807924</v>
      </c>
      <c r="CY23" s="41">
        <f>CY21*((1+'Project Summary'!$C$27)^(1/12)-1)</f>
        <v>8776.2327370178609</v>
      </c>
      <c r="CZ23" s="41">
        <f>CZ21*((1+'Project Summary'!$C$27)^(1/12)-1)</f>
        <v>8768.1517580738382</v>
      </c>
      <c r="DA23" s="41">
        <f>DA21*((1+'Project Summary'!$C$27)^(1/12)-1)</f>
        <v>8759.9956193699873</v>
      </c>
      <c r="DB23" s="41">
        <f>DB21*((1+'Project Summary'!$C$27)^(1/12)-1)</f>
        <v>8751.7636218586413</v>
      </c>
      <c r="DC23" s="41">
        <f>DC21*((1+'Project Summary'!$C$27)^(1/12)-1)</f>
        <v>8743.4550599904123</v>
      </c>
      <c r="DD23" s="41">
        <f>DD21*((1+'Project Summary'!$C$27)^(1/12)-1)</f>
        <v>8735.0692216537191</v>
      </c>
      <c r="DE23" s="41">
        <f>DE21*((1+'Project Summary'!$C$27)^(1/12)-1)</f>
        <v>8726.6053881137595</v>
      </c>
      <c r="DF23" s="41">
        <f>DF21*((1+'Project Summary'!$C$27)^(1/12)-1)</f>
        <v>8718.0628339509076</v>
      </c>
      <c r="DG23" s="41">
        <f>DG21*((1+'Project Summary'!$C$27)^(1/12)-1)</f>
        <v>8709.4408269985306</v>
      </c>
      <c r="DH23" s="41">
        <f>DH21*((1+'Project Summary'!$C$27)^(1/12)-1)</f>
        <v>8700.738628280249</v>
      </c>
      <c r="DI23" s="41">
        <f>DI21*((1+'Project Summary'!$C$27)^(1/12)-1)</f>
        <v>8691.9554919465918</v>
      </c>
      <c r="DJ23" s="41">
        <f>DJ21*((1+'Project Summary'!$C$27)^(1/12)-1)</f>
        <v>8683.0906652110771</v>
      </c>
      <c r="DK23" s="41">
        <f>DK21*((1+'Project Summary'!$C$27)^(1/12)-1)</f>
        <v>8674.1433882856818</v>
      </c>
      <c r="DL23" s="41">
        <f>DL21*((1+'Project Summary'!$C$27)^(1/12)-1)</f>
        <v>8665.1128943157346</v>
      </c>
      <c r="DM23" s="41">
        <f>DM21*((1+'Project Summary'!$C$27)^(1/12)-1)</f>
        <v>8655.9984093141811</v>
      </c>
      <c r="DN23" s="41">
        <f>DN21*((1+'Project Summary'!$C$27)^(1/12)-1)</f>
        <v>8646.7991520952528</v>
      </c>
      <c r="DO23" s="41">
        <f>DO21*((1+'Project Summary'!$C$27)^(1/12)-1)</f>
        <v>8637.5143342075044</v>
      </c>
      <c r="DP23" s="41">
        <f>DP21*((1+'Project Summary'!$C$27)^(1/12)-1)</f>
        <v>8628.1431598662512</v>
      </c>
      <c r="DQ23" s="41">
        <f>DQ21*((1+'Project Summary'!$C$27)^(1/12)-1)</f>
        <v>8618.6848258853461</v>
      </c>
      <c r="DR23" s="41">
        <f>DR21*((1+'Project Summary'!$C$27)^(1/12)-1)</f>
        <v>8609.1385216083581</v>
      </c>
      <c r="DS23" s="41">
        <f>DS21*((1+'Project Summary'!$C$27)^(1/12)-1)</f>
        <v>8599.5034288390762</v>
      </c>
      <c r="DT23" s="41">
        <f>DT21*((1+'Project Summary'!$C$27)^(1/12)-1)</f>
        <v>8589.7787217713976</v>
      </c>
      <c r="DU23" s="41">
        <f>DU21*((1+'Project Summary'!$C$27)^(1/12)-1)</f>
        <v>8579.9635669185373</v>
      </c>
      <c r="DV23" s="41">
        <f>DV21*((1+'Project Summary'!$C$27)^(1/12)-1)</f>
        <v>8570.0571230415972</v>
      </c>
      <c r="DW23" s="41">
        <f>DW21*((1+'Project Summary'!$C$27)^(1/12)-1)</f>
        <v>8560.0585410774675</v>
      </c>
      <c r="DX23" s="41">
        <f>DX21*((1+'Project Summary'!$C$27)^(1/12)-1)</f>
        <v>8549.9669640660522</v>
      </c>
      <c r="DY23" s="41">
        <f>DY21*((1+'Project Summary'!$C$27)^(1/12)-1)</f>
        <v>8539.7815270768169</v>
      </c>
      <c r="DZ23" s="41">
        <f>DZ21*((1+'Project Summary'!$C$27)^(1/12)-1)</f>
        <v>8529.5013571346626</v>
      </c>
      <c r="EA23" s="41">
        <f>EA21*((1+'Project Summary'!$C$27)^(1/12)-1)</f>
        <v>8519.1255731451056</v>
      </c>
      <c r="EB23" s="41">
        <f>EB21*((1+'Project Summary'!$C$27)^(1/12)-1)</f>
        <v>8508.6532858187547</v>
      </c>
      <c r="EC23" s="41">
        <f>EC21*((1+'Project Summary'!$C$27)^(1/12)-1)</f>
        <v>8498.083597595094</v>
      </c>
      <c r="ED23" s="41">
        <f>ED21*((1+'Project Summary'!$C$27)^(1/12)-1)</f>
        <v>8487.4156025655593</v>
      </c>
      <c r="EE23" s="41">
        <f>EE21*((1+'Project Summary'!$C$27)^(1/12)-1)</f>
        <v>8476.6483863958874</v>
      </c>
      <c r="EF23" s="41">
        <f>EF21*((1+'Project Summary'!$C$27)^(1/12)-1)</f>
        <v>8465.781026247756</v>
      </c>
      <c r="EG23" s="41">
        <f>EG21*((1+'Project Summary'!$C$27)^(1/12)-1)</f>
        <v>8454.8125906996847</v>
      </c>
      <c r="EH23" s="41">
        <f>EH21*((1+'Project Summary'!$C$27)^(1/12)-1)</f>
        <v>8443.7421396672053</v>
      </c>
      <c r="EI23" s="41">
        <f>EI21*((1+'Project Summary'!$C$27)^(1/12)-1)</f>
        <v>8432.5687243222892</v>
      </c>
      <c r="EJ23" s="41">
        <f>EJ21*((1+'Project Summary'!$C$27)^(1/12)-1)</f>
        <v>8421.2913870120319</v>
      </c>
      <c r="EK23" s="41">
        <f>EK21*((1+'Project Summary'!$C$27)^(1/12)-1)</f>
        <v>8409.9091611765616</v>
      </c>
      <c r="EL23" s="41">
        <f>EL21*((1+'Project Summary'!$C$27)^(1/12)-1)</f>
        <v>8398.4210712662043</v>
      </c>
      <c r="EM23" s="41">
        <f>EM21*((1+'Project Summary'!$C$27)^(1/12)-1)</f>
        <v>8386.826132657874</v>
      </c>
      <c r="EN23" s="41">
        <f>EN21*((1+'Project Summary'!$C$27)^(1/12)-1)</f>
        <v>8375.1233515706754</v>
      </c>
      <c r="EO23" s="41">
        <f>EO21*((1+'Project Summary'!$C$27)^(1/12)-1)</f>
        <v>8363.3117249807365</v>
      </c>
      <c r="EP23" s="41">
        <f>EP21*((1+'Project Summary'!$C$27)^(1/12)-1)</f>
        <v>8351.390240535231</v>
      </c>
      <c r="EQ23" s="41">
        <f>EQ21*((1+'Project Summary'!$C$27)^(1/12)-1)</f>
        <v>8339.3578764656231</v>
      </c>
      <c r="ER23" s="41">
        <f>ER21*((1+'Project Summary'!$C$27)^(1/12)-1)</f>
        <v>8327.213601500087</v>
      </c>
      <c r="ES23" s="41">
        <f>ES21*((1+'Project Summary'!$C$27)^(1/12)-1)</f>
        <v>8314.9563747751145</v>
      </c>
      <c r="ET23" s="41">
        <f>ET21*((1+'Project Summary'!$C$27)^(1/12)-1)</f>
        <v>8302.5851457463195</v>
      </c>
      <c r="EU23" s="41">
        <f>EU21*((1+'Project Summary'!$C$27)^(1/12)-1)</f>
        <v>8290.0988540983781</v>
      </c>
      <c r="EV23" s="41">
        <f>EV21*((1+'Project Summary'!$C$27)^(1/12)-1)</f>
        <v>8277.4964296541657</v>
      </c>
      <c r="EW23" s="41">
        <f>EW21*((1+'Project Summary'!$C$27)^(1/12)-1)</f>
        <v>8264.776792283028</v>
      </c>
      <c r="EX23" s="41">
        <f>EX21*((1+'Project Summary'!$C$27)^(1/12)-1)</f>
        <v>8251.9388518082051</v>
      </c>
      <c r="EY23" s="41">
        <f>EY21*((1+'Project Summary'!$C$27)^(1/12)-1)</f>
        <v>8238.981507913395</v>
      </c>
      <c r="EZ23" s="41">
        <f>EZ21*((1+'Project Summary'!$C$27)^(1/12)-1)</f>
        <v>8225.9036500484526</v>
      </c>
      <c r="FA23" s="41">
        <f>FA21*((1+'Project Summary'!$C$27)^(1/12)-1)</f>
        <v>8212.704157334194</v>
      </c>
      <c r="FB23" s="41">
        <f>FB21*((1+'Project Summary'!$C$27)^(1/12)-1)</f>
        <v>8199.381898466343</v>
      </c>
      <c r="FC23" s="41">
        <f>FC21*((1+'Project Summary'!$C$27)^(1/12)-1)</f>
        <v>8185.935731618556</v>
      </c>
      <c r="FD23" s="41">
        <f>FD21*((1+'Project Summary'!$C$27)^(1/12)-1)</f>
        <v>8172.3645043445686</v>
      </c>
      <c r="FE23" s="41">
        <f>FE21*((1+'Project Summary'!$C$27)^(1/12)-1)</f>
        <v>8158.667053479413</v>
      </c>
      <c r="FF23" s="41">
        <f>FF21*((1+'Project Summary'!$C$27)^(1/12)-1)</f>
        <v>8144.842205039733</v>
      </c>
      <c r="FG23" s="41">
        <f>FG21*((1+'Project Summary'!$C$27)^(1/12)-1)</f>
        <v>8130.8887741231583</v>
      </c>
      <c r="FH23" s="41">
        <f>FH21*((1+'Project Summary'!$C$27)^(1/12)-1)</f>
        <v>8116.8055648067502</v>
      </c>
      <c r="FI23" s="41">
        <f>FI21*((1+'Project Summary'!$C$27)^(1/12)-1)</f>
        <v>8102.5913700445044</v>
      </c>
      <c r="FJ23" s="41">
        <f>FJ21*((1+'Project Summary'!$C$27)^(1/12)-1)</f>
        <v>8088.2449715638895</v>
      </c>
      <c r="FK23" s="41">
        <f>FK21*((1+'Project Summary'!$C$27)^(1/12)-1)</f>
        <v>8073.76513976144</v>
      </c>
      <c r="FL23" s="41">
        <f>FL21*((1+'Project Summary'!$C$27)^(1/12)-1)</f>
        <v>8059.1506335973654</v>
      </c>
      <c r="FM23" s="41">
        <f>FM21*((1+'Project Summary'!$C$27)^(1/12)-1)</f>
        <v>8044.4002004891827</v>
      </c>
      <c r="FN23" s="41">
        <f>FN21*((1+'Project Summary'!$C$27)^(1/12)-1)</f>
        <v>8029.5125762043581</v>
      </c>
      <c r="FO23" s="41">
        <f>FO21*((1+'Project Summary'!$C$27)^(1/12)-1)</f>
        <v>8014.4864847519566</v>
      </c>
      <c r="FP23" s="41">
        <f>FP21*((1+'Project Summary'!$C$27)^(1/12)-1)</f>
        <v>7999.3206382732751</v>
      </c>
      <c r="FQ23" s="41">
        <f>FQ21*((1+'Project Summary'!$C$27)^(1/12)-1)</f>
        <v>7984.0137369314643</v>
      </c>
      <c r="FR23" s="41">
        <f>FR21*((1+'Project Summary'!$C$27)^(1/12)-1)</f>
        <v>7968.564468800123</v>
      </c>
      <c r="FS23" s="41">
        <f>FS21*((1+'Project Summary'!$C$27)^(1/12)-1)</f>
        <v>7952.9715097508506</v>
      </c>
      <c r="FT23" s="41">
        <f>FT21*((1+'Project Summary'!$C$27)^(1/12)-1)</f>
        <v>7937.2335233397653</v>
      </c>
      <c r="FU23" s="41">
        <f>FU21*((1+'Project Summary'!$C$27)^(1/12)-1)</f>
        <v>7921.3491606929538</v>
      </c>
      <c r="FV23" s="41">
        <f>FV21*((1+'Project Summary'!$C$27)^(1/12)-1)</f>
        <v>7905.3170603908666</v>
      </c>
      <c r="FW23" s="41">
        <f>FW21*((1+'Project Summary'!$C$27)^(1/12)-1)</f>
        <v>7889.1358483516296</v>
      </c>
      <c r="FX23" s="41">
        <f>FX21*((1+'Project Summary'!$C$27)^(1/12)-1)</f>
        <v>7872.8041377132768</v>
      </c>
      <c r="FY23" s="41">
        <f>FY21*((1+'Project Summary'!$C$27)^(1/12)-1)</f>
        <v>7856.3205287148821</v>
      </c>
      <c r="FZ23" s="41">
        <f>FZ21*((1+'Project Summary'!$C$27)^(1/12)-1)</f>
        <v>7839.6836085765908</v>
      </c>
      <c r="GA23" s="41">
        <f>GA21*((1+'Project Summary'!$C$27)^(1/12)-1)</f>
        <v>7822.8919513785313</v>
      </c>
      <c r="GB23" s="41">
        <f>GB21*((1+'Project Summary'!$C$27)^(1/12)-1)</f>
        <v>7805.9441179386058</v>
      </c>
      <c r="GC23" s="41">
        <f>GC21*((1+'Project Summary'!$C$27)^(1/12)-1)</f>
        <v>7788.8386556891328</v>
      </c>
      <c r="GD23" s="41">
        <f>GD21*((1+'Project Summary'!$C$27)^(1/12)-1)</f>
        <v>7771.574098552358</v>
      </c>
      <c r="GE23" s="41">
        <f>GE21*((1+'Project Summary'!$C$27)^(1/12)-1)</f>
        <v>7754.1489668147969</v>
      </c>
      <c r="GF23" s="41">
        <f>GF21*((1+'Project Summary'!$C$27)^(1/12)-1)</f>
        <v>7736.5617670004085</v>
      </c>
      <c r="GG23" s="41">
        <f>GG21*((1+'Project Summary'!$C$27)^(1/12)-1)</f>
        <v>7718.8109917425963</v>
      </c>
      <c r="GH23" s="41">
        <f>GH21*((1+'Project Summary'!$C$27)^(1/12)-1)</f>
        <v>7700.8951196550142</v>
      </c>
      <c r="GI23" s="41">
        <f>GI21*((1+'Project Summary'!$C$27)^(1/12)-1)</f>
        <v>7682.8126152011682</v>
      </c>
      <c r="GJ23" s="41">
        <f>GJ21*((1+'Project Summary'!$C$27)^(1/12)-1)</f>
        <v>7664.5619285628072</v>
      </c>
      <c r="GK23" s="41">
        <f>GK21*((1+'Project Summary'!$C$27)^(1/12)-1)</f>
        <v>7646.1414955071014</v>
      </c>
      <c r="GL23" s="41">
        <f>GL21*((1+'Project Summary'!$C$27)^(1/12)-1)</f>
        <v>7627.5497372525606</v>
      </c>
      <c r="GM23" s="41">
        <f>GM21*((1+'Project Summary'!$C$27)^(1/12)-1)</f>
        <v>7608.7850603337301</v>
      </c>
      <c r="GN23" s="41">
        <f>GN21*((1+'Project Summary'!$C$27)^(1/12)-1)</f>
        <v>7589.8458564646116</v>
      </c>
      <c r="GO23" s="41">
        <f>GO21*((1+'Project Summary'!$C$27)^(1/12)-1)</f>
        <v>7570.7305024008256</v>
      </c>
      <c r="GP23" s="41">
        <f>GP21*((1+'Project Summary'!$C$27)^(1/12)-1)</f>
        <v>7551.4373598004795</v>
      </c>
      <c r="GQ23" s="41">
        <f>GQ21*((1+'Project Summary'!$C$27)^(1/12)-1)</f>
        <v>7531.9647750837539</v>
      </c>
      <c r="GR23" s="41">
        <f>GR21*((1+'Project Summary'!$C$27)^(1/12)-1)</f>
        <v>7512.3110792911748</v>
      </c>
      <c r="GS23" s="41">
        <f>GS21*((1+'Project Summary'!$C$27)^(1/12)-1)</f>
        <v>7492.4745879405709</v>
      </c>
      <c r="GT23" s="41">
        <f>GT21*((1+'Project Summary'!$C$27)^(1/12)-1)</f>
        <v>7472.4536008826981</v>
      </c>
      <c r="GU23" s="41">
        <f>GU21*((1+'Project Summary'!$C$27)^(1/12)-1)</f>
        <v>7452.2464021555234</v>
      </c>
      <c r="GV23" s="41">
        <f>GV21*((1+'Project Summary'!$C$27)^(1/12)-1)</f>
        <v>7431.8512598371562</v>
      </c>
      <c r="GW23" s="41">
        <f>GW21*((1+'Project Summary'!$C$27)^(1/12)-1)</f>
        <v>7411.2664258974046</v>
      </c>
      <c r="GX23" s="41">
        <f>GX21*((1+'Project Summary'!$C$27)^(1/12)-1)</f>
        <v>7390.4901360479553</v>
      </c>
      <c r="GY23" s="41">
        <f>GY21*((1+'Project Summary'!$C$27)^(1/12)-1)</f>
        <v>7369.5206095911617</v>
      </c>
      <c r="GZ23" s="41">
        <f>GZ21*((1+'Project Summary'!$C$27)^(1/12)-1)</f>
        <v>7348.3560492674223</v>
      </c>
      <c r="HA23" s="41">
        <f>HA21*((1+'Project Summary'!$C$27)^(1/12)-1)</f>
        <v>7326.9946411011415</v>
      </c>
      <c r="HB23" s="41">
        <f>HB21*((1+'Project Summary'!$C$27)^(1/12)-1)</f>
        <v>7305.4345542452556</v>
      </c>
      <c r="HC23" s="41">
        <f>HC21*((1+'Project Summary'!$C$27)^(1/12)-1)</f>
        <v>7283.6739408243147</v>
      </c>
      <c r="HD23" s="41">
        <f>HD21*((1+'Project Summary'!$C$27)^(1/12)-1)</f>
        <v>7261.7109357761083</v>
      </c>
      <c r="HE23" s="41">
        <f>HE21*((1+'Project Summary'!$C$27)^(1/12)-1)</f>
        <v>7239.5436566918088</v>
      </c>
      <c r="HF23" s="41">
        <f>HF21*((1+'Project Summary'!$C$27)^(1/12)-1)</f>
        <v>7217.1702036546349</v>
      </c>
      <c r="HG23" s="41">
        <f>HG21*((1+'Project Summary'!$C$27)^(1/12)-1)</f>
        <v>7194.5886590770178</v>
      </c>
      <c r="HH23" s="41">
        <f>HH21*((1+'Project Summary'!$C$27)^(1/12)-1)</f>
        <v>7171.7970875362435</v>
      </c>
      <c r="HI23" s="41">
        <f>HI21*((1+'Project Summary'!$C$27)^(1/12)-1)</f>
        <v>7148.79353560857</v>
      </c>
      <c r="HJ23" s="41">
        <f>HJ21*((1+'Project Summary'!$C$27)^(1/12)-1)</f>
        <v>7125.5760317018112</v>
      </c>
      <c r="HK23" s="41">
        <f>HK21*((1+'Project Summary'!$C$27)^(1/12)-1)</f>
        <v>7102.142585886344</v>
      </c>
      <c r="HL23" s="41">
        <f>HL21*((1+'Project Summary'!$C$27)^(1/12)-1)</f>
        <v>7078.4911897245656</v>
      </c>
      <c r="HM23" s="41">
        <f>HM21*((1+'Project Summary'!$C$27)^(1/12)-1)</f>
        <v>7054.619816098746</v>
      </c>
      <c r="HN23" s="41">
        <f>HN21*((1+'Project Summary'!$C$27)^(1/12)-1)</f>
        <v>7030.5264190372927</v>
      </c>
      <c r="HO23" s="41">
        <f>HO21*((1+'Project Summary'!$C$27)^(1/12)-1)</f>
        <v>7006.2089335393921</v>
      </c>
      <c r="HP23" s="41">
        <f>HP21*((1+'Project Summary'!$C$27)^(1/12)-1)</f>
        <v>6981.6652753980206</v>
      </c>
      <c r="HQ23" s="41">
        <f>HQ21*((1+'Project Summary'!$C$27)^(1/12)-1)</f>
        <v>6956.8933410213158</v>
      </c>
      <c r="HR23" s="41">
        <f>HR21*((1+'Project Summary'!$C$27)^(1/12)-1)</f>
        <v>6931.891007252274</v>
      </c>
      <c r="HS23" s="41">
        <f>HS21*((1+'Project Summary'!$C$27)^(1/12)-1)</f>
        <v>6906.6561311867863</v>
      </c>
      <c r="HT23" s="41">
        <f>HT21*((1+'Project Summary'!$C$27)^(1/12)-1)</f>
        <v>6881.1865499899704</v>
      </c>
      <c r="HU23" s="41">
        <f>HU21*((1+'Project Summary'!$C$27)^(1/12)-1)</f>
        <v>6855.4800807107958</v>
      </c>
      <c r="HV23" s="41">
        <f>HV21*((1+'Project Summary'!$C$27)^(1/12)-1)</f>
        <v>6829.5345200949923</v>
      </c>
      <c r="HW23" s="41">
        <f>HW21*((1+'Project Summary'!$C$27)^(1/12)-1)</f>
        <v>6803.347644396209</v>
      </c>
      <c r="HX23" s="41">
        <f>HX21*((1+'Project Summary'!$C$27)^(1/12)-1)</f>
        <v>6776.9172091854216</v>
      </c>
      <c r="HY23" s="41">
        <f>HY21*((1+'Project Summary'!$C$27)^(1/12)-1)</f>
        <v>6750.2409491585695</v>
      </c>
      <c r="HZ23" s="41">
        <f>HZ21*((1+'Project Summary'!$C$27)^(1/12)-1)</f>
        <v>6723.3165779423962</v>
      </c>
      <c r="IA23" s="41">
        <f>IA21*((1+'Project Summary'!$C$27)^(1/12)-1)</f>
        <v>6696.1417878984912</v>
      </c>
      <c r="IB23" s="41">
        <f>IB21*((1+'Project Summary'!$C$27)^(1/12)-1)</f>
        <v>6668.7142499255096</v>
      </c>
      <c r="IC23" s="41">
        <f>IC21*((1+'Project Summary'!$C$27)^(1/12)-1)</f>
        <v>6641.0316132595408</v>
      </c>
      <c r="ID23" s="41">
        <f>ID21*((1+'Project Summary'!$C$27)^(1/12)-1)</f>
        <v>6613.0915052726368</v>
      </c>
      <c r="IE23" s="41">
        <f>IE21*((1+'Project Summary'!$C$27)^(1/12)-1)</f>
        <v>6584.8915312694553</v>
      </c>
      <c r="IF23" s="41">
        <f>IF21*((1+'Project Summary'!$C$27)^(1/12)-1)</f>
        <v>6556.4292742820135</v>
      </c>
      <c r="IG23" s="41">
        <f>IG21*((1+'Project Summary'!$C$27)^(1/12)-1)</f>
        <v>6527.7022948625354</v>
      </c>
      <c r="IH23" s="41">
        <f>IH21*((1+'Project Summary'!$C$27)^(1/12)-1)</f>
        <v>6498.7081308743745</v>
      </c>
      <c r="II23" s="41">
        <f>II21*((1+'Project Summary'!$C$27)^(1/12)-1)</f>
        <v>6469.4442972809829</v>
      </c>
      <c r="IJ23" s="41">
        <f>IJ21*((1+'Project Summary'!$C$27)^(1/12)-1)</f>
        <v>6439.9082859329283</v>
      </c>
      <c r="IK23" s="41">
        <f>IK21*((1+'Project Summary'!$C$27)^(1/12)-1)</f>
        <v>6410.0975653529204</v>
      </c>
      <c r="IL23" s="41">
        <f>IL21*((1+'Project Summary'!$C$27)^(1/12)-1)</f>
        <v>6380.0095805188466</v>
      </c>
      <c r="IM23" s="41">
        <f>IM21*((1+'Project Summary'!$C$27)^(1/12)-1)</f>
        <v>6349.641752644784</v>
      </c>
      <c r="IN23" s="41">
        <f>IN21*((1+'Project Summary'!$C$27)^(1/12)-1)</f>
        <v>6318.991478959977</v>
      </c>
      <c r="IO23" s="41">
        <f>IO21*((1+'Project Summary'!$C$27)^(1/12)-1)</f>
        <v>6288.0561324857572</v>
      </c>
      <c r="IP23" s="41">
        <f>IP21*((1+'Project Summary'!$C$27)^(1/12)-1)</f>
        <v>6256.8330618103928</v>
      </c>
      <c r="IQ23" s="41">
        <f>IQ21*((1+'Project Summary'!$C$27)^(1/12)-1)</f>
        <v>6225.3195908618363</v>
      </c>
      <c r="IR23" s="41">
        <f>IR21*((1+'Project Summary'!$C$27)^(1/12)-1)</f>
        <v>6193.513018678369</v>
      </c>
      <c r="IS23" s="41">
        <f>IS21*((1+'Project Summary'!$C$27)^(1/12)-1)</f>
        <v>6161.4106191771043</v>
      </c>
      <c r="IT23" s="41">
        <f>IT21*((1+'Project Summary'!$C$27)^(1/12)-1)</f>
        <v>6129.0096409203352</v>
      </c>
      <c r="IU23" s="41">
        <f>IU21*((1+'Project Summary'!$C$27)^(1/12)-1)</f>
        <v>6096.3073068797212</v>
      </c>
      <c r="IV23" s="41">
        <f>IV21*((1+'Project Summary'!$C$27)^(1/12)-1)</f>
        <v>6063.3008141982691</v>
      </c>
      <c r="IW23" s="41">
        <f>IW21*((1+'Project Summary'!$C$27)^(1/12)-1)</f>
        <v>6029.98733395011</v>
      </c>
      <c r="IX23" s="41">
        <f>IX21*((1+'Project Summary'!$C$27)^(1/12)-1)</f>
        <v>5996.3640108980326</v>
      </c>
      <c r="IY23" s="41">
        <f>IY21*((1+'Project Summary'!$C$27)^(1/12)-1)</f>
        <v>5962.4279632487678</v>
      </c>
      <c r="IZ23" s="41">
        <f>IZ21*((1+'Project Summary'!$C$27)^(1/12)-1)</f>
        <v>5928.1762824059961</v>
      </c>
      <c r="JA23" s="41">
        <f>JA21*((1+'Project Summary'!$C$27)^(1/12)-1)</f>
        <v>5893.6060327210553</v>
      </c>
      <c r="JB23" s="41">
        <f>JB21*((1+'Project Summary'!$C$27)^(1/12)-1)</f>
        <v>5858.7142512413348</v>
      </c>
      <c r="JC23" s="41">
        <f>JC21*((1+'Project Summary'!$C$27)^(1/12)-1)</f>
        <v>5823.4979474563233</v>
      </c>
      <c r="JD23" s="41">
        <f>JD21*((1+'Project Summary'!$C$27)^(1/12)-1)</f>
        <v>5787.9541030412993</v>
      </c>
      <c r="JE23" s="41">
        <f>JE21*((1+'Project Summary'!$C$27)^(1/12)-1)</f>
        <v>5752.0796715986353</v>
      </c>
      <c r="JF23" s="41">
        <f>JF21*((1+'Project Summary'!$C$27)^(1/12)-1)</f>
        <v>5715.8715783966954</v>
      </c>
      <c r="JG23" s="41">
        <f>JG21*((1+'Project Summary'!$C$27)^(1/12)-1)</f>
        <v>5679.3267201063081</v>
      </c>
      <c r="JH23" s="41">
        <f>JH21*((1+'Project Summary'!$C$27)^(1/12)-1)</f>
        <v>5642.4419645347862</v>
      </c>
      <c r="JI23" s="41">
        <f>JI21*((1+'Project Summary'!$C$27)^(1/12)-1)</f>
        <v>5605.2141503574694</v>
      </c>
      <c r="JJ23" s="41">
        <f>JJ21*((1+'Project Summary'!$C$27)^(1/12)-1)</f>
        <v>5567.6400868467717</v>
      </c>
      <c r="JK23" s="41">
        <f>JK21*((1+'Project Summary'!$C$27)^(1/12)-1)</f>
        <v>5529.7165535987187</v>
      </c>
      <c r="JL23" s="41">
        <f>JL21*((1+'Project Summary'!$C$27)^(1/12)-1)</f>
        <v>5491.4403002569206</v>
      </c>
      <c r="JM23" s="41">
        <f>JM21*((1+'Project Summary'!$C$27)^(1/12)-1)</f>
        <v>5452.8080462340004</v>
      </c>
      <c r="JN23" s="41">
        <f>JN21*((1+'Project Summary'!$C$27)^(1/12)-1)</f>
        <v>5413.8164804304124</v>
      </c>
      <c r="JO23" s="41">
        <f>JO21*((1+'Project Summary'!$C$27)^(1/12)-1)</f>
        <v>5374.4622609506623</v>
      </c>
      <c r="JP23" s="41">
        <f>JP21*((1+'Project Summary'!$C$27)^(1/12)-1)</f>
        <v>5334.742014816874</v>
      </c>
      <c r="JQ23" s="41">
        <f>JQ21*((1+'Project Summary'!$C$27)^(1/12)-1)</f>
        <v>5294.6523376796958</v>
      </c>
      <c r="JR23" s="41">
        <f>JR21*((1+'Project Summary'!$C$27)^(1/12)-1)</f>
        <v>5254.1897935265279</v>
      </c>
      <c r="JS23" s="41">
        <f>JS21*((1+'Project Summary'!$C$27)^(1/12)-1)</f>
        <v>5213.3509143870215</v>
      </c>
      <c r="JT23" s="41">
        <f>JT21*((1+'Project Summary'!$C$27)^(1/12)-1)</f>
        <v>5172.1322000358459</v>
      </c>
      <c r="JU23" s="41">
        <f>JU21*((1+'Project Summary'!$C$27)^(1/12)-1)</f>
        <v>5130.5301176926941</v>
      </c>
      <c r="JV23" s="41">
        <f>JV21*((1+'Project Summary'!$C$27)^(1/12)-1)</f>
        <v>5088.5411017194901</v>
      </c>
      <c r="JW23" s="41">
        <f>JW21*((1+'Project Summary'!$C$27)^(1/12)-1)</f>
        <v>5046.1615533147906</v>
      </c>
      <c r="JX23" s="41">
        <f>JX21*((1+'Project Summary'!$C$27)^(1/12)-1)</f>
        <v>5003.3878402053306</v>
      </c>
      <c r="JY23" s="41">
        <f>JY21*((1+'Project Summary'!$C$27)^(1/12)-1)</f>
        <v>4960.2162963347173</v>
      </c>
      <c r="JZ23" s="41">
        <f>JZ21*((1+'Project Summary'!$C$27)^(1/12)-1)</f>
        <v>4916.6432215492086</v>
      </c>
      <c r="KA23" s="41">
        <f>KA21*((1+'Project Summary'!$C$27)^(1/12)-1)</f>
        <v>4872.6648812805879</v>
      </c>
      <c r="KB23" s="41">
        <f>KB21*((1+'Project Summary'!$C$27)^(1/12)-1)</f>
        <v>4828.277506226078</v>
      </c>
      <c r="KC23" s="41">
        <f>KC21*((1+'Project Summary'!$C$27)^(1/12)-1)</f>
        <v>4783.4772920252826</v>
      </c>
      <c r="KD23" s="41">
        <f>KD21*((1+'Project Summary'!$C$27)^(1/12)-1)</f>
        <v>4738.2603989341178</v>
      </c>
      <c r="KE23" s="41">
        <f>KE21*((1+'Project Summary'!$C$27)^(1/12)-1)</f>
        <v>4692.6229514957195</v>
      </c>
      <c r="KF23" s="41">
        <f>KF21*((1+'Project Summary'!$C$27)^(1/12)-1)</f>
        <v>4646.5610382082805</v>
      </c>
      <c r="KG23" s="41">
        <f>KG21*((1+'Project Summary'!$C$27)^(1/12)-1)</f>
        <v>4600.0707111898073</v>
      </c>
      <c r="KH23" s="41">
        <f>KH21*((1+'Project Summary'!$C$27)^(1/12)-1)</f>
        <v>4553.1479858397533</v>
      </c>
      <c r="KI23" s="41">
        <f>KI21*((1+'Project Summary'!$C$27)^(1/12)-1)</f>
        <v>4505.788840497501</v>
      </c>
      <c r="KJ23" s="41">
        <f>KJ21*((1+'Project Summary'!$C$27)^(1/12)-1)</f>
        <v>4457.9892160976806</v>
      </c>
      <c r="KK23" s="41">
        <f>KK21*((1+'Project Summary'!$C$27)^(1/12)-1)</f>
        <v>4409.7450158222691</v>
      </c>
      <c r="KL23" s="41">
        <f>KL21*((1+'Project Summary'!$C$27)^(1/12)-1)</f>
        <v>4361.0521047494631</v>
      </c>
      <c r="KM23" s="41">
        <f>KM21*((1+'Project Summary'!$C$27)^(1/12)-1)</f>
        <v>4311.9063094992798</v>
      </c>
      <c r="KN23" s="41">
        <f>KN21*((1+'Project Summary'!$C$27)^(1/12)-1)</f>
        <v>4262.3034178758662</v>
      </c>
      <c r="KO23" s="41">
        <f>KO21*((1+'Project Summary'!$C$27)^(1/12)-1)</f>
        <v>4212.2391785064765</v>
      </c>
      <c r="KP23" s="41">
        <f>KP21*((1+'Project Summary'!$C$27)^(1/12)-1)</f>
        <v>4161.7093004770995</v>
      </c>
      <c r="KQ23" s="41">
        <f>KQ21*((1+'Project Summary'!$C$27)^(1/12)-1)</f>
        <v>4110.7094529646893</v>
      </c>
      <c r="KR23" s="41">
        <f>KR21*((1+'Project Summary'!$C$27)^(1/12)-1)</f>
        <v>4059.2352648659762</v>
      </c>
      <c r="KS23" s="41">
        <f>KS21*((1+'Project Summary'!$C$27)^(1/12)-1)</f>
        <v>4007.2823244228334</v>
      </c>
      <c r="KT23" s="41">
        <f>KT21*((1+'Project Summary'!$C$27)^(1/12)-1)</f>
        <v>3954.8461788441473</v>
      </c>
      <c r="KU23" s="41">
        <f>KU21*((1+'Project Summary'!$C$27)^(1/12)-1)</f>
        <v>3901.9223339241807</v>
      </c>
      <c r="KV23" s="41">
        <f>KV21*((1+'Project Summary'!$C$27)^(1/12)-1)</f>
        <v>3848.5062536573814</v>
      </c>
      <c r="KW23" s="41">
        <f>KW21*((1+'Project Summary'!$C$27)^(1/12)-1)</f>
        <v>3794.5933598496094</v>
      </c>
      <c r="KX23" s="41">
        <f>KX21*((1+'Project Summary'!$C$27)^(1/12)-1)</f>
        <v>3740.1790317257482</v>
      </c>
      <c r="KY23" s="41">
        <f>KY21*((1+'Project Summary'!$C$27)^(1/12)-1)</f>
        <v>3685.2586055336683</v>
      </c>
      <c r="KZ23" s="41">
        <f>KZ21*((1+'Project Summary'!$C$27)^(1/12)-1)</f>
        <v>3629.8273741445032</v>
      </c>
      <c r="LA23" s="41">
        <f>LA21*((1+'Project Summary'!$C$27)^(1/12)-1)</f>
        <v>3573.8805866492107</v>
      </c>
      <c r="LB23" s="41">
        <f>LB21*((1+'Project Summary'!$C$27)^(1/12)-1)</f>
        <v>3517.4134479513828</v>
      </c>
      <c r="LC23" s="41">
        <f>LC21*((1+'Project Summary'!$C$27)^(1/12)-1)</f>
        <v>3460.4211183562638</v>
      </c>
      <c r="LD23" s="41">
        <f>LD21*((1+'Project Summary'!$C$27)^(1/12)-1)</f>
        <v>3402.8987131559525</v>
      </c>
      <c r="LE23" s="41">
        <f>LE21*((1+'Project Summary'!$C$27)^(1/12)-1)</f>
        <v>3344.8413022107402</v>
      </c>
      <c r="LF23" s="41">
        <f>LF21*((1+'Project Summary'!$C$27)^(1/12)-1)</f>
        <v>3286.2439095265586</v>
      </c>
      <c r="LG23" s="41">
        <f>LG21*((1+'Project Summary'!$C$27)^(1/12)-1)</f>
        <v>3227.1015128284957</v>
      </c>
      <c r="LH23" s="41">
        <f>LH21*((1+'Project Summary'!$C$27)^(1/12)-1)</f>
        <v>3167.4090431303475</v>
      </c>
      <c r="LI23" s="41">
        <f>LI21*((1+'Project Summary'!$C$27)^(1/12)-1)</f>
        <v>3107.1613843001624</v>
      </c>
      <c r="LJ23" s="41">
        <f>LJ21*((1+'Project Summary'!$C$27)^(1/12)-1)</f>
        <v>3046.3533726217479</v>
      </c>
      <c r="LK23" s="41">
        <f>LK21*((1+'Project Summary'!$C$27)^(1/12)-1)</f>
        <v>2984.9797963520987</v>
      </c>
      <c r="LL23" s="41">
        <f>LL21*((1+'Project Summary'!$C$27)^(1/12)-1)</f>
        <v>2923.0353952747064</v>
      </c>
      <c r="LM23" s="41">
        <f>LM21*((1+'Project Summary'!$C$27)^(1/12)-1)</f>
        <v>2860.514860248717</v>
      </c>
      <c r="LN23" s="41">
        <f>LN21*((1+'Project Summary'!$C$27)^(1/12)-1)</f>
        <v>2797.4128327538938</v>
      </c>
      <c r="LO23" s="41">
        <f>LO21*((1+'Project Summary'!$C$27)^(1/12)-1)</f>
        <v>2733.7239044313487</v>
      </c>
      <c r="LP23" s="41">
        <f>LP21*((1+'Project Summary'!$C$27)^(1/12)-1)</f>
        <v>2669.4426166200005</v>
      </c>
      <c r="LQ23" s="41">
        <f>LQ21*((1+'Project Summary'!$C$27)^(1/12)-1)</f>
        <v>2604.5634598887254</v>
      </c>
      <c r="LR23" s="41">
        <f>LR21*((1+'Project Summary'!$C$27)^(1/12)-1)</f>
        <v>2539.0808735641526</v>
      </c>
      <c r="LS23" s="41">
        <f>LS21*((1+'Project Summary'!$C$27)^(1/12)-1)</f>
        <v>2472.989245254068</v>
      </c>
      <c r="LT23" s="41">
        <f>LT21*((1+'Project Summary'!$C$27)^(1/12)-1)</f>
        <v>2406.2829103663871</v>
      </c>
      <c r="LU23" s="41">
        <f>LU21*((1+'Project Summary'!$C$27)^(1/12)-1)</f>
        <v>2338.9561516236549</v>
      </c>
      <c r="LV23" s="41">
        <f>LV21*((1+'Project Summary'!$C$27)^(1/12)-1)</f>
        <v>2271.0031985730266</v>
      </c>
      <c r="LW23" s="41">
        <f>LW21*((1+'Project Summary'!$C$27)^(1/12)-1)</f>
        <v>2202.4182270916936</v>
      </c>
      <c r="LX23" s="41">
        <f>LX21*((1+'Project Summary'!$C$27)^(1/12)-1)</f>
        <v>2133.1953588877077</v>
      </c>
      <c r="LY23" s="41">
        <f>LY21*((1+'Project Summary'!$C$27)^(1/12)-1)</f>
        <v>2063.3286609961647</v>
      </c>
      <c r="LZ23" s="41">
        <f>LZ21*((1+'Project Summary'!$C$27)^(1/12)-1)</f>
        <v>1992.8121452706998</v>
      </c>
      <c r="MA23" s="41">
        <f>MA21*((1+'Project Summary'!$C$27)^(1/12)-1)</f>
        <v>1921.6397678702556</v>
      </c>
      <c r="MB23" s="41">
        <f>MB21*((1+'Project Summary'!$C$27)^(1/12)-1)</f>
        <v>1849.8054287410741</v>
      </c>
      <c r="MC23" s="41">
        <f>MC21*((1+'Project Summary'!$C$27)^(1/12)-1)</f>
        <v>1777.3029710938747</v>
      </c>
      <c r="MD23" s="41">
        <f>MD21*((1+'Project Summary'!$C$27)^(1/12)-1)</f>
        <v>1704.1261808761642</v>
      </c>
      <c r="ME23" s="41">
        <f>ME21*((1+'Project Summary'!$C$27)^(1/12)-1)</f>
        <v>1630.2687862396442</v>
      </c>
      <c r="MF23" s="41">
        <f>MF21*((1+'Project Summary'!$C$27)^(1/12)-1)</f>
        <v>1555.724457002661</v>
      </c>
      <c r="MG23" s="41">
        <f>MG21*((1+'Project Summary'!$C$27)^(1/12)-1)</f>
        <v>1480.4868041076579</v>
      </c>
      <c r="MH23" s="41">
        <f>MH21*((1+'Project Summary'!$C$27)^(1/12)-1)</f>
        <v>1404.5493790735809</v>
      </c>
      <c r="MI23" s="41">
        <f>MI21*((1+'Project Summary'!$C$27)^(1/12)-1)</f>
        <v>1327.9056734431913</v>
      </c>
      <c r="MJ23" s="41">
        <f>MJ21*((1+'Project Summary'!$C$27)^(1/12)-1)</f>
        <v>1250.5491182252372</v>
      </c>
      <c r="MK23" s="41">
        <f>MK21*((1+'Project Summary'!$C$27)^(1/12)-1)</f>
        <v>1172.4730833314377</v>
      </c>
      <c r="ML23" s="41">
        <f>ML21*((1+'Project Summary'!$C$27)^(1/12)-1)</f>
        <v>1093.6708770082307</v>
      </c>
      <c r="MM23" s="41">
        <f>MM21*((1+'Project Summary'!$C$27)^(1/12)-1)</f>
        <v>1014.1357452632342</v>
      </c>
      <c r="MN23" s="41">
        <f>MN21*((1+'Project Summary'!$C$27)^(1/12)-1)</f>
        <v>933.86087128637405</v>
      </c>
      <c r="MO23" s="41">
        <f>MO21*((1+'Project Summary'!$C$27)^(1/12)-1)</f>
        <v>852.83937486562854</v>
      </c>
      <c r="MP23" s="41">
        <f>MP21*((1+'Project Summary'!$C$27)^(1/12)-1)</f>
        <v>771.06431179733727</v>
      </c>
      <c r="MQ23" s="41">
        <f>MQ21*((1+'Project Summary'!$C$27)^(1/12)-1)</f>
        <v>688.52867329102628</v>
      </c>
      <c r="MR23" s="41">
        <f>MR21*((1+'Project Summary'!$C$27)^(1/12)-1)</f>
        <v>605.2253853686974</v>
      </c>
      <c r="MS23" s="41">
        <f>MS21*((1+'Project Summary'!$C$27)^(1/12)-1)</f>
        <v>521.14730825853155</v>
      </c>
      <c r="MT23" s="41">
        <f>MT21*((1+'Project Summary'!$C$27)^(1/12)-1)</f>
        <v>436.28723578295063</v>
      </c>
      <c r="MU23" s="41">
        <f>MU21*((1+'Project Summary'!$C$27)^(1/12)-1)</f>
        <v>350.63789474099025</v>
      </c>
      <c r="MV23" s="41">
        <f>MV21*((1+'Project Summary'!$C$27)^(1/12)-1)</f>
        <v>264.19194428492654</v>
      </c>
      <c r="MW23" s="41">
        <f>MW21*((1+'Project Summary'!$C$27)^(1/12)-1)</f>
        <v>176.94197529110576</v>
      </c>
      <c r="MX23" s="41">
        <f>MX21*((1+'Project Summary'!$C$27)^(1/12)-1)</f>
        <v>88.880509724921978</v>
      </c>
      <c r="MY23" s="111"/>
    </row>
    <row r="24" spans="1:365" x14ac:dyDescent="0.25">
      <c r="A24" s="111" t="s">
        <v>3</v>
      </c>
      <c r="C24" s="3">
        <f t="shared" ref="C24:BN24" si="24">C22-C23</f>
        <v>344.25463927739474</v>
      </c>
      <c r="D24" s="3">
        <f t="shared" si="24"/>
        <v>347.45649095728913</v>
      </c>
      <c r="E24" s="3">
        <f t="shared" si="24"/>
        <v>350.68812249491384</v>
      </c>
      <c r="F24" s="3">
        <f t="shared" si="24"/>
        <v>353.94981086747066</v>
      </c>
      <c r="G24" s="3">
        <f t="shared" si="24"/>
        <v>357.24183562827966</v>
      </c>
      <c r="H24" s="3">
        <f t="shared" si="24"/>
        <v>360.5644789307371</v>
      </c>
      <c r="I24" s="3">
        <f t="shared" si="24"/>
        <v>363.91802555250069</v>
      </c>
      <c r="J24" s="3">
        <f t="shared" si="24"/>
        <v>367.30276291989139</v>
      </c>
      <c r="K24" s="3">
        <f t="shared" si="24"/>
        <v>370.71898113253155</v>
      </c>
      <c r="L24" s="3">
        <f t="shared" si="24"/>
        <v>374.16697298820873</v>
      </c>
      <c r="M24" s="3">
        <f t="shared" si="24"/>
        <v>377.64703400797771</v>
      </c>
      <c r="N24" s="3">
        <f t="shared" si="24"/>
        <v>381.15946246147359</v>
      </c>
      <c r="O24" s="3">
        <f t="shared" si="24"/>
        <v>384.70455939248859</v>
      </c>
      <c r="P24" s="3">
        <f t="shared" si="24"/>
        <v>388.28262864477256</v>
      </c>
      <c r="Q24" s="3">
        <f t="shared" si="24"/>
        <v>391.89397688806639</v>
      </c>
      <c r="R24" s="3">
        <f t="shared" si="24"/>
        <v>395.53891364439733</v>
      </c>
      <c r="S24" s="3">
        <f t="shared" si="24"/>
        <v>399.21775131460163</v>
      </c>
      <c r="T24" s="3">
        <f t="shared" si="24"/>
        <v>402.9308052050983</v>
      </c>
      <c r="U24" s="3">
        <f t="shared" si="24"/>
        <v>406.67839355491924</v>
      </c>
      <c r="V24" s="3">
        <f t="shared" si="24"/>
        <v>410.46083756297594</v>
      </c>
      <c r="W24" s="3">
        <f t="shared" si="24"/>
        <v>414.27846141560076</v>
      </c>
      <c r="X24" s="3">
        <f t="shared" si="24"/>
        <v>418.1315923143211</v>
      </c>
      <c r="Y24" s="3">
        <f t="shared" si="24"/>
        <v>422.02056050391366</v>
      </c>
      <c r="Z24" s="3">
        <f t="shared" si="24"/>
        <v>425.9456993006952</v>
      </c>
      <c r="AA24" s="3">
        <f t="shared" si="24"/>
        <v>429.90734512110612</v>
      </c>
      <c r="AB24" s="3">
        <f t="shared" si="24"/>
        <v>433.90583751053236</v>
      </c>
      <c r="AC24" s="3">
        <f t="shared" si="24"/>
        <v>437.94151917241288</v>
      </c>
      <c r="AD24" s="3">
        <f t="shared" si="24"/>
        <v>442.01473599761266</v>
      </c>
      <c r="AE24" s="3">
        <f t="shared" si="24"/>
        <v>446.12583709406681</v>
      </c>
      <c r="AF24" s="3">
        <f t="shared" si="24"/>
        <v>450.27517481669747</v>
      </c>
      <c r="AG24" s="3">
        <f t="shared" si="24"/>
        <v>454.46310479762178</v>
      </c>
      <c r="AH24" s="3">
        <f t="shared" si="24"/>
        <v>458.68998597662539</v>
      </c>
      <c r="AI24" s="3">
        <f t="shared" si="24"/>
        <v>462.95618063193433</v>
      </c>
      <c r="AJ24" s="3">
        <f t="shared" si="24"/>
        <v>467.26205441125603</v>
      </c>
      <c r="AK24" s="3">
        <f t="shared" si="24"/>
        <v>471.60797636312236</v>
      </c>
      <c r="AL24" s="3">
        <f t="shared" si="24"/>
        <v>475.9943189685273</v>
      </c>
      <c r="AM24" s="3">
        <f t="shared" si="24"/>
        <v>480.42145817283563</v>
      </c>
      <c r="AN24" s="3">
        <f t="shared" si="24"/>
        <v>484.8897734180191</v>
      </c>
      <c r="AO24" s="3">
        <f t="shared" si="24"/>
        <v>489.39964767517085</v>
      </c>
      <c r="AP24" s="3">
        <f t="shared" si="24"/>
        <v>493.9514674773327</v>
      </c>
      <c r="AQ24" s="3">
        <f t="shared" si="24"/>
        <v>498.54562295261894</v>
      </c>
      <c r="AR24" s="3">
        <f t="shared" si="24"/>
        <v>503.18250785765849</v>
      </c>
      <c r="AS24" s="3">
        <f t="shared" si="24"/>
        <v>507.86251961134258</v>
      </c>
      <c r="AT24" s="3">
        <f t="shared" si="24"/>
        <v>512.58605932887986</v>
      </c>
      <c r="AU24" s="3">
        <f t="shared" si="24"/>
        <v>517.35353185618624</v>
      </c>
      <c r="AV24" s="3">
        <f t="shared" si="24"/>
        <v>522.16534580457846</v>
      </c>
      <c r="AW24" s="3">
        <f t="shared" si="24"/>
        <v>527.02191358578966</v>
      </c>
      <c r="AX24" s="3">
        <f t="shared" si="24"/>
        <v>531.92365144732867</v>
      </c>
      <c r="AY24" s="3">
        <f t="shared" si="24"/>
        <v>536.87097950814314</v>
      </c>
      <c r="AZ24" s="3">
        <f t="shared" si="24"/>
        <v>541.86432179463554</v>
      </c>
      <c r="BA24" s="3">
        <f t="shared" si="24"/>
        <v>546.90410627700294</v>
      </c>
      <c r="BB24" s="3">
        <f t="shared" si="24"/>
        <v>551.99076490592051</v>
      </c>
      <c r="BC24" s="3">
        <f t="shared" si="24"/>
        <v>557.12473364955258</v>
      </c>
      <c r="BD24" s="3">
        <f t="shared" si="24"/>
        <v>562.30645253093462</v>
      </c>
      <c r="BE24" s="3">
        <f t="shared" si="24"/>
        <v>567.53636566567366</v>
      </c>
      <c r="BF24" s="3">
        <f t="shared" si="24"/>
        <v>572.81492130002334</v>
      </c>
      <c r="BG24" s="3">
        <f t="shared" si="24"/>
        <v>578.14257184928829</v>
      </c>
      <c r="BH24" s="3">
        <f t="shared" si="24"/>
        <v>583.51977393661582</v>
      </c>
      <c r="BI24" s="3">
        <f t="shared" si="24"/>
        <v>588.94698843212063</v>
      </c>
      <c r="BJ24" s="3">
        <f t="shared" si="24"/>
        <v>594.4246804923896</v>
      </c>
      <c r="BK24" s="3">
        <f t="shared" si="24"/>
        <v>599.95331960035037</v>
      </c>
      <c r="BL24" s="3">
        <f t="shared" si="24"/>
        <v>605.53337960550562</v>
      </c>
      <c r="BM24" s="3">
        <f t="shared" si="24"/>
        <v>611.16533876455105</v>
      </c>
      <c r="BN24" s="3">
        <f t="shared" si="24"/>
        <v>616.84967978236455</v>
      </c>
      <c r="BO24" s="3">
        <f t="shared" ref="BO24:DZ24" si="25">BO22-BO23</f>
        <v>622.58688985337358</v>
      </c>
      <c r="BP24" s="3">
        <f t="shared" si="25"/>
        <v>628.37746070331741</v>
      </c>
      <c r="BQ24" s="3">
        <f t="shared" si="25"/>
        <v>634.22188863139127</v>
      </c>
      <c r="BR24" s="3">
        <f t="shared" si="25"/>
        <v>640.12067455277429</v>
      </c>
      <c r="BS24" s="3">
        <f t="shared" si="25"/>
        <v>646.07432404157953</v>
      </c>
      <c r="BT24" s="3">
        <f t="shared" si="25"/>
        <v>652.08334737416772</v>
      </c>
      <c r="BU24" s="3">
        <f t="shared" si="25"/>
        <v>658.14825957289395</v>
      </c>
      <c r="BV24" s="3">
        <f t="shared" si="25"/>
        <v>664.26958045024548</v>
      </c>
      <c r="BW24" s="3">
        <f t="shared" si="25"/>
        <v>670.4478346533906</v>
      </c>
      <c r="BX24" s="3">
        <f t="shared" si="25"/>
        <v>676.68355170915311</v>
      </c>
      <c r="BY24" s="3">
        <f t="shared" si="25"/>
        <v>682.97726606938704</v>
      </c>
      <c r="BZ24" s="3">
        <f t="shared" si="25"/>
        <v>689.32951715679337</v>
      </c>
      <c r="CA24" s="3">
        <f t="shared" si="25"/>
        <v>695.74084941114597</v>
      </c>
      <c r="CB24" s="3">
        <f t="shared" si="25"/>
        <v>702.21181233595962</v>
      </c>
      <c r="CC24" s="3">
        <f t="shared" si="25"/>
        <v>708.74296054557999</v>
      </c>
      <c r="CD24" s="3">
        <f t="shared" si="25"/>
        <v>715.33485381272658</v>
      </c>
      <c r="CE24" s="3">
        <f t="shared" si="25"/>
        <v>721.98805711646673</v>
      </c>
      <c r="CF24" s="3">
        <f t="shared" si="25"/>
        <v>728.70314069063352</v>
      </c>
      <c r="CG24" s="3">
        <f t="shared" si="25"/>
        <v>735.48068007271104</v>
      </c>
      <c r="CH24" s="3">
        <f t="shared" si="25"/>
        <v>742.3212561531509</v>
      </c>
      <c r="CI24" s="3">
        <f t="shared" si="25"/>
        <v>749.22545522516521</v>
      </c>
      <c r="CJ24" s="3">
        <f t="shared" si="25"/>
        <v>756.1938690349798</v>
      </c>
      <c r="CK24" s="3">
        <f t="shared" si="25"/>
        <v>763.22709483254221</v>
      </c>
      <c r="CL24" s="3">
        <f t="shared" si="25"/>
        <v>770.32573542271894</v>
      </c>
      <c r="CM24" s="3">
        <f t="shared" si="25"/>
        <v>777.49039921695658</v>
      </c>
      <c r="CN24" s="3">
        <f t="shared" si="25"/>
        <v>784.72170028543587</v>
      </c>
      <c r="CO24" s="3">
        <f t="shared" si="25"/>
        <v>792.02025840968781</v>
      </c>
      <c r="CP24" s="3">
        <f t="shared" si="25"/>
        <v>799.38669913572267</v>
      </c>
      <c r="CQ24" s="3">
        <f t="shared" si="25"/>
        <v>806.82165382765197</v>
      </c>
      <c r="CR24" s="3">
        <f t="shared" si="25"/>
        <v>814.32575972178529</v>
      </c>
      <c r="CS24" s="3">
        <f t="shared" si="25"/>
        <v>821.89965998125626</v>
      </c>
      <c r="CT24" s="3">
        <f t="shared" si="25"/>
        <v>829.5440037511471</v>
      </c>
      <c r="CU24" s="3">
        <f t="shared" si="25"/>
        <v>837.25944621412418</v>
      </c>
      <c r="CV24" s="3">
        <f t="shared" si="25"/>
        <v>845.04664864659026</v>
      </c>
      <c r="CW24" s="3">
        <f t="shared" si="25"/>
        <v>852.90627847536416</v>
      </c>
      <c r="CX24" s="3">
        <f t="shared" si="25"/>
        <v>860.83900933488803</v>
      </c>
      <c r="CY24" s="3">
        <f t="shared" si="25"/>
        <v>868.84552112495112</v>
      </c>
      <c r="CZ24" s="3">
        <f t="shared" si="25"/>
        <v>876.92650006897384</v>
      </c>
      <c r="DA24" s="3">
        <f t="shared" si="25"/>
        <v>885.08263877282479</v>
      </c>
      <c r="DB24" s="3">
        <f t="shared" si="25"/>
        <v>893.31463628417077</v>
      </c>
      <c r="DC24" s="3">
        <f t="shared" si="25"/>
        <v>901.62319815239971</v>
      </c>
      <c r="DD24" s="3">
        <f t="shared" si="25"/>
        <v>910.00903648909298</v>
      </c>
      <c r="DE24" s="3">
        <f t="shared" si="25"/>
        <v>918.4728700290525</v>
      </c>
      <c r="DF24" s="3">
        <f t="shared" si="25"/>
        <v>927.01542419190446</v>
      </c>
      <c r="DG24" s="3">
        <f t="shared" si="25"/>
        <v>935.63743114428144</v>
      </c>
      <c r="DH24" s="3">
        <f t="shared" si="25"/>
        <v>944.33962986256302</v>
      </c>
      <c r="DI24" s="3">
        <f t="shared" si="25"/>
        <v>953.12276619622025</v>
      </c>
      <c r="DJ24" s="3">
        <f t="shared" si="25"/>
        <v>961.98759293173498</v>
      </c>
      <c r="DK24" s="3">
        <f t="shared" si="25"/>
        <v>970.93486985713025</v>
      </c>
      <c r="DL24" s="3">
        <f t="shared" si="25"/>
        <v>979.96536382707745</v>
      </c>
      <c r="DM24" s="3">
        <f t="shared" si="25"/>
        <v>989.07984882863093</v>
      </c>
      <c r="DN24" s="3">
        <f t="shared" si="25"/>
        <v>998.27910604755925</v>
      </c>
      <c r="DO24" s="3">
        <f t="shared" si="25"/>
        <v>1007.5639239353077</v>
      </c>
      <c r="DP24" s="3">
        <f t="shared" si="25"/>
        <v>1016.9350982765609</v>
      </c>
      <c r="DQ24" s="3">
        <f t="shared" si="25"/>
        <v>1026.393432257466</v>
      </c>
      <c r="DR24" s="3">
        <f t="shared" si="25"/>
        <v>1035.9397365344539</v>
      </c>
      <c r="DS24" s="3">
        <f t="shared" si="25"/>
        <v>1045.5748293037359</v>
      </c>
      <c r="DT24" s="3">
        <f t="shared" si="25"/>
        <v>1055.2995363714144</v>
      </c>
      <c r="DU24" s="3">
        <f t="shared" si="25"/>
        <v>1065.1146912242748</v>
      </c>
      <c r="DV24" s="3">
        <f t="shared" si="25"/>
        <v>1075.0211351012149</v>
      </c>
      <c r="DW24" s="3">
        <f t="shared" si="25"/>
        <v>1085.0197170653446</v>
      </c>
      <c r="DX24" s="3">
        <f t="shared" si="25"/>
        <v>1095.1112940767598</v>
      </c>
      <c r="DY24" s="3">
        <f t="shared" si="25"/>
        <v>1105.2967310659951</v>
      </c>
      <c r="DZ24" s="3">
        <f t="shared" si="25"/>
        <v>1115.5769010081494</v>
      </c>
      <c r="EA24" s="3">
        <f t="shared" ref="EA24:GL24" si="26">EA22-EA23</f>
        <v>1125.9526849977065</v>
      </c>
      <c r="EB24" s="3">
        <f t="shared" si="26"/>
        <v>1136.4249723240573</v>
      </c>
      <c r="EC24" s="3">
        <f t="shared" si="26"/>
        <v>1146.994660547718</v>
      </c>
      <c r="ED24" s="3">
        <f t="shared" si="26"/>
        <v>1157.6626555772527</v>
      </c>
      <c r="EE24" s="3">
        <f t="shared" si="26"/>
        <v>1168.4298717469246</v>
      </c>
      <c r="EF24" s="3">
        <f t="shared" si="26"/>
        <v>1179.297231895056</v>
      </c>
      <c r="EG24" s="3">
        <f t="shared" si="26"/>
        <v>1190.2656674431273</v>
      </c>
      <c r="EH24" s="3">
        <f t="shared" si="26"/>
        <v>1201.3361184756068</v>
      </c>
      <c r="EI24" s="3">
        <f t="shared" si="26"/>
        <v>1212.5095338205228</v>
      </c>
      <c r="EJ24" s="3">
        <f t="shared" si="26"/>
        <v>1223.7868711307801</v>
      </c>
      <c r="EK24" s="3">
        <f t="shared" si="26"/>
        <v>1235.1690969662504</v>
      </c>
      <c r="EL24" s="3">
        <f t="shared" si="26"/>
        <v>1246.6571868766077</v>
      </c>
      <c r="EM24" s="3">
        <f t="shared" si="26"/>
        <v>1258.252125484938</v>
      </c>
      <c r="EN24" s="3">
        <f t="shared" si="26"/>
        <v>1269.9549065721367</v>
      </c>
      <c r="EO24" s="3">
        <f t="shared" si="26"/>
        <v>1281.7665331620756</v>
      </c>
      <c r="EP24" s="3">
        <f t="shared" si="26"/>
        <v>1293.6880176075811</v>
      </c>
      <c r="EQ24" s="3">
        <f t="shared" si="26"/>
        <v>1305.7203816771889</v>
      </c>
      <c r="ER24" s="3">
        <f t="shared" si="26"/>
        <v>1317.8646566427251</v>
      </c>
      <c r="ES24" s="3">
        <f t="shared" si="26"/>
        <v>1330.1218833676976</v>
      </c>
      <c r="ET24" s="3">
        <f t="shared" si="26"/>
        <v>1342.4931123964925</v>
      </c>
      <c r="EU24" s="3">
        <f t="shared" si="26"/>
        <v>1354.979404044434</v>
      </c>
      <c r="EV24" s="3">
        <f t="shared" si="26"/>
        <v>1367.5818284886464</v>
      </c>
      <c r="EW24" s="3">
        <f t="shared" si="26"/>
        <v>1380.301465859784</v>
      </c>
      <c r="EX24" s="3">
        <f t="shared" si="26"/>
        <v>1393.139406334607</v>
      </c>
      <c r="EY24" s="3">
        <f t="shared" si="26"/>
        <v>1406.096750229417</v>
      </c>
      <c r="EZ24" s="3">
        <f t="shared" si="26"/>
        <v>1419.1746080943594</v>
      </c>
      <c r="FA24" s="3">
        <f t="shared" si="26"/>
        <v>1432.3741008086181</v>
      </c>
      <c r="FB24" s="3">
        <f t="shared" si="26"/>
        <v>1445.696359676469</v>
      </c>
      <c r="FC24" s="3">
        <f t="shared" si="26"/>
        <v>1459.142526524256</v>
      </c>
      <c r="FD24" s="3">
        <f t="shared" si="26"/>
        <v>1472.7137537982435</v>
      </c>
      <c r="FE24" s="3">
        <f t="shared" si="26"/>
        <v>1486.4112046633991</v>
      </c>
      <c r="FF24" s="3">
        <f t="shared" si="26"/>
        <v>1500.236053103079</v>
      </c>
      <c r="FG24" s="3">
        <f t="shared" si="26"/>
        <v>1514.1894840196537</v>
      </c>
      <c r="FH24" s="3">
        <f t="shared" si="26"/>
        <v>1528.2726933360618</v>
      </c>
      <c r="FI24" s="3">
        <f t="shared" si="26"/>
        <v>1542.4868880983076</v>
      </c>
      <c r="FJ24" s="3">
        <f t="shared" si="26"/>
        <v>1556.8332865789225</v>
      </c>
      <c r="FK24" s="3">
        <f t="shared" si="26"/>
        <v>1571.3131183813721</v>
      </c>
      <c r="FL24" s="3">
        <f t="shared" si="26"/>
        <v>1585.9276245454466</v>
      </c>
      <c r="FM24" s="3">
        <f t="shared" si="26"/>
        <v>1600.6780576536294</v>
      </c>
      <c r="FN24" s="3">
        <f t="shared" si="26"/>
        <v>1615.565681938454</v>
      </c>
      <c r="FO24" s="3">
        <f t="shared" si="26"/>
        <v>1630.5917733908555</v>
      </c>
      <c r="FP24" s="3">
        <f t="shared" si="26"/>
        <v>1645.7576198695369</v>
      </c>
      <c r="FQ24" s="3">
        <f t="shared" si="26"/>
        <v>1661.0645212113477</v>
      </c>
      <c r="FR24" s="3">
        <f t="shared" si="26"/>
        <v>1676.5137893426891</v>
      </c>
      <c r="FS24" s="3">
        <f t="shared" si="26"/>
        <v>1692.1067483919614</v>
      </c>
      <c r="FT24" s="3">
        <f t="shared" si="26"/>
        <v>1707.8447348030468</v>
      </c>
      <c r="FU24" s="3">
        <f t="shared" si="26"/>
        <v>1723.7290974498583</v>
      </c>
      <c r="FV24" s="3">
        <f t="shared" si="26"/>
        <v>1739.7611977519455</v>
      </c>
      <c r="FW24" s="3">
        <f t="shared" si="26"/>
        <v>1755.9424097911824</v>
      </c>
      <c r="FX24" s="3">
        <f t="shared" si="26"/>
        <v>1772.2741204295353</v>
      </c>
      <c r="FY24" s="3">
        <f t="shared" si="26"/>
        <v>1788.7577294279299</v>
      </c>
      <c r="FZ24" s="3">
        <f t="shared" si="26"/>
        <v>1805.3946495662212</v>
      </c>
      <c r="GA24" s="3">
        <f t="shared" si="26"/>
        <v>1822.1863067642807</v>
      </c>
      <c r="GB24" s="3">
        <f t="shared" si="26"/>
        <v>1839.1341402042062</v>
      </c>
      <c r="GC24" s="3">
        <f t="shared" si="26"/>
        <v>1856.2396024536793</v>
      </c>
      <c r="GD24" s="3">
        <f t="shared" si="26"/>
        <v>1873.504159590454</v>
      </c>
      <c r="GE24" s="3">
        <f t="shared" si="26"/>
        <v>1890.9292913280151</v>
      </c>
      <c r="GF24" s="3">
        <f t="shared" si="26"/>
        <v>1908.5164911424035</v>
      </c>
      <c r="GG24" s="3">
        <f t="shared" si="26"/>
        <v>1926.2672664002157</v>
      </c>
      <c r="GH24" s="3">
        <f t="shared" si="26"/>
        <v>1944.1831384877978</v>
      </c>
      <c r="GI24" s="3">
        <f t="shared" si="26"/>
        <v>1962.2656429416438</v>
      </c>
      <c r="GJ24" s="3">
        <f t="shared" si="26"/>
        <v>1980.5163295800048</v>
      </c>
      <c r="GK24" s="3">
        <f t="shared" si="26"/>
        <v>1998.9367626357107</v>
      </c>
      <c r="GL24" s="3">
        <f t="shared" si="26"/>
        <v>2017.5285208902515</v>
      </c>
      <c r="GM24" s="3">
        <f t="shared" ref="GM24:IX24" si="27">GM22-GM23</f>
        <v>2036.2931978090819</v>
      </c>
      <c r="GN24" s="3">
        <f t="shared" si="27"/>
        <v>2055.2324016782004</v>
      </c>
      <c r="GO24" s="3">
        <f t="shared" si="27"/>
        <v>2074.3477557419865</v>
      </c>
      <c r="GP24" s="3">
        <f t="shared" si="27"/>
        <v>2093.6408983423325</v>
      </c>
      <c r="GQ24" s="3">
        <f t="shared" si="27"/>
        <v>2113.1134830590581</v>
      </c>
      <c r="GR24" s="3">
        <f t="shared" si="27"/>
        <v>2132.7671788516373</v>
      </c>
      <c r="GS24" s="3">
        <f t="shared" si="27"/>
        <v>2152.6036702022411</v>
      </c>
      <c r="GT24" s="3">
        <f t="shared" si="27"/>
        <v>2172.624657260114</v>
      </c>
      <c r="GU24" s="3">
        <f t="shared" si="27"/>
        <v>2192.8318559872887</v>
      </c>
      <c r="GV24" s="3">
        <f t="shared" si="27"/>
        <v>2213.2269983056558</v>
      </c>
      <c r="GW24" s="3">
        <f t="shared" si="27"/>
        <v>2233.8118322454075</v>
      </c>
      <c r="GX24" s="3">
        <f t="shared" si="27"/>
        <v>2254.5881220948568</v>
      </c>
      <c r="GY24" s="3">
        <f t="shared" si="27"/>
        <v>2275.5576485516503</v>
      </c>
      <c r="GZ24" s="3">
        <f t="shared" si="27"/>
        <v>2296.7222088753897</v>
      </c>
      <c r="HA24" s="3">
        <f t="shared" si="27"/>
        <v>2318.0836170416705</v>
      </c>
      <c r="HB24" s="3">
        <f t="shared" si="27"/>
        <v>2339.6437038975564</v>
      </c>
      <c r="HC24" s="3">
        <f t="shared" si="27"/>
        <v>2361.4043173184973</v>
      </c>
      <c r="HD24" s="3">
        <f t="shared" si="27"/>
        <v>2383.3673223667038</v>
      </c>
      <c r="HE24" s="3">
        <f t="shared" si="27"/>
        <v>2405.5346014510033</v>
      </c>
      <c r="HF24" s="3">
        <f t="shared" si="27"/>
        <v>2427.9080544881772</v>
      </c>
      <c r="HG24" s="3">
        <f t="shared" si="27"/>
        <v>2450.4895990657942</v>
      </c>
      <c r="HH24" s="3">
        <f t="shared" si="27"/>
        <v>2473.2811706065686</v>
      </c>
      <c r="HI24" s="3">
        <f t="shared" si="27"/>
        <v>2496.2847225342421</v>
      </c>
      <c r="HJ24" s="3">
        <f t="shared" si="27"/>
        <v>2519.5022264410009</v>
      </c>
      <c r="HK24" s="3">
        <f t="shared" si="27"/>
        <v>2542.935672256468</v>
      </c>
      <c r="HL24" s="3">
        <f t="shared" si="27"/>
        <v>2566.5870684182464</v>
      </c>
      <c r="HM24" s="3">
        <f t="shared" si="27"/>
        <v>2590.458442044066</v>
      </c>
      <c r="HN24" s="3">
        <f t="shared" si="27"/>
        <v>2614.5518391055193</v>
      </c>
      <c r="HO24" s="3">
        <f t="shared" si="27"/>
        <v>2638.86932460342</v>
      </c>
      <c r="HP24" s="3">
        <f t="shared" si="27"/>
        <v>2663.4129827447914</v>
      </c>
      <c r="HQ24" s="3">
        <f t="shared" si="27"/>
        <v>2688.1849171214963</v>
      </c>
      <c r="HR24" s="3">
        <f t="shared" si="27"/>
        <v>2713.1872508905381</v>
      </c>
      <c r="HS24" s="3">
        <f t="shared" si="27"/>
        <v>2738.4221269560257</v>
      </c>
      <c r="HT24" s="3">
        <f t="shared" si="27"/>
        <v>2763.8917081528416</v>
      </c>
      <c r="HU24" s="3">
        <f t="shared" si="27"/>
        <v>2789.5981774320162</v>
      </c>
      <c r="HV24" s="3">
        <f t="shared" si="27"/>
        <v>2815.5437380478197</v>
      </c>
      <c r="HW24" s="3">
        <f t="shared" si="27"/>
        <v>2841.730613746603</v>
      </c>
      <c r="HX24" s="3">
        <f t="shared" si="27"/>
        <v>2868.1610489573904</v>
      </c>
      <c r="HY24" s="3">
        <f t="shared" si="27"/>
        <v>2894.8373089842426</v>
      </c>
      <c r="HZ24" s="3">
        <f t="shared" si="27"/>
        <v>2921.7616802004159</v>
      </c>
      <c r="IA24" s="3">
        <f t="shared" si="27"/>
        <v>2948.9364702443208</v>
      </c>
      <c r="IB24" s="3">
        <f t="shared" si="27"/>
        <v>2976.3640082173024</v>
      </c>
      <c r="IC24" s="3">
        <f t="shared" si="27"/>
        <v>3004.0466448832713</v>
      </c>
      <c r="ID24" s="3">
        <f t="shared" si="27"/>
        <v>3031.9867528701752</v>
      </c>
      <c r="IE24" s="3">
        <f t="shared" si="27"/>
        <v>3060.1867268733567</v>
      </c>
      <c r="IF24" s="3">
        <f t="shared" si="27"/>
        <v>3088.6489838607986</v>
      </c>
      <c r="IG24" s="3">
        <f t="shared" si="27"/>
        <v>3117.3759632802767</v>
      </c>
      <c r="IH24" s="3">
        <f t="shared" si="27"/>
        <v>3146.3701272684375</v>
      </c>
      <c r="II24" s="3">
        <f t="shared" si="27"/>
        <v>3175.6339608618291</v>
      </c>
      <c r="IJ24" s="3">
        <f t="shared" si="27"/>
        <v>3205.1699722098838</v>
      </c>
      <c r="IK24" s="3">
        <f t="shared" si="27"/>
        <v>3234.9806927898917</v>
      </c>
      <c r="IL24" s="3">
        <f t="shared" si="27"/>
        <v>3265.0686776239654</v>
      </c>
      <c r="IM24" s="3">
        <f t="shared" si="27"/>
        <v>3295.4365054980281</v>
      </c>
      <c r="IN24" s="3">
        <f t="shared" si="27"/>
        <v>3326.086779182835</v>
      </c>
      <c r="IO24" s="3">
        <f t="shared" si="27"/>
        <v>3357.0221256570549</v>
      </c>
      <c r="IP24" s="3">
        <f t="shared" si="27"/>
        <v>3388.2451963324193</v>
      </c>
      <c r="IQ24" s="3">
        <f t="shared" si="27"/>
        <v>3419.7586672809757</v>
      </c>
      <c r="IR24" s="3">
        <f t="shared" si="27"/>
        <v>3451.565239464443</v>
      </c>
      <c r="IS24" s="3">
        <f t="shared" si="27"/>
        <v>3483.6676389657077</v>
      </c>
      <c r="IT24" s="3">
        <f t="shared" si="27"/>
        <v>3516.0686172224769</v>
      </c>
      <c r="IU24" s="3">
        <f t="shared" si="27"/>
        <v>3548.7709512630909</v>
      </c>
      <c r="IV24" s="3">
        <f t="shared" si="27"/>
        <v>3581.7774439445429</v>
      </c>
      <c r="IW24" s="3">
        <f t="shared" si="27"/>
        <v>3615.090924192702</v>
      </c>
      <c r="IX24" s="3">
        <f t="shared" si="27"/>
        <v>3648.7142472447795</v>
      </c>
      <c r="IY24" s="3">
        <f t="shared" ref="IY24:LJ24" si="28">IY22-IY23</f>
        <v>3682.6502948940442</v>
      </c>
      <c r="IZ24" s="3">
        <f t="shared" si="28"/>
        <v>3716.901975736816</v>
      </c>
      <c r="JA24" s="3">
        <f t="shared" si="28"/>
        <v>3751.4722254217568</v>
      </c>
      <c r="JB24" s="3">
        <f t="shared" si="28"/>
        <v>3786.3640069014773</v>
      </c>
      <c r="JC24" s="3">
        <f t="shared" si="28"/>
        <v>3821.5803106864887</v>
      </c>
      <c r="JD24" s="3">
        <f t="shared" si="28"/>
        <v>3857.1241551015128</v>
      </c>
      <c r="JE24" s="3">
        <f t="shared" si="28"/>
        <v>3892.9985865441768</v>
      </c>
      <c r="JF24" s="3">
        <f t="shared" si="28"/>
        <v>3929.2066797461166</v>
      </c>
      <c r="JG24" s="3">
        <f t="shared" si="28"/>
        <v>3965.7515380365039</v>
      </c>
      <c r="JH24" s="3">
        <f t="shared" si="28"/>
        <v>4002.6362936080259</v>
      </c>
      <c r="JI24" s="3">
        <f t="shared" si="28"/>
        <v>4039.8641077853426</v>
      </c>
      <c r="JJ24" s="3">
        <f t="shared" si="28"/>
        <v>4077.4381712960403</v>
      </c>
      <c r="JK24" s="3">
        <f t="shared" si="28"/>
        <v>4115.3617045440933</v>
      </c>
      <c r="JL24" s="3">
        <f t="shared" si="28"/>
        <v>4153.6379578858914</v>
      </c>
      <c r="JM24" s="3">
        <f t="shared" si="28"/>
        <v>4192.2702119088117</v>
      </c>
      <c r="JN24" s="3">
        <f t="shared" si="28"/>
        <v>4231.2617777123996</v>
      </c>
      <c r="JO24" s="3">
        <f t="shared" si="28"/>
        <v>4270.6159971921497</v>
      </c>
      <c r="JP24" s="3">
        <f t="shared" si="28"/>
        <v>4310.3362433259381</v>
      </c>
      <c r="JQ24" s="3">
        <f t="shared" si="28"/>
        <v>4350.4259204631162</v>
      </c>
      <c r="JR24" s="3">
        <f t="shared" si="28"/>
        <v>4390.8884646162842</v>
      </c>
      <c r="JS24" s="3">
        <f t="shared" si="28"/>
        <v>4431.7273437557906</v>
      </c>
      <c r="JT24" s="3">
        <f t="shared" si="28"/>
        <v>4472.9460581069661</v>
      </c>
      <c r="JU24" s="3">
        <f t="shared" si="28"/>
        <v>4514.5481404501179</v>
      </c>
      <c r="JV24" s="3">
        <f t="shared" si="28"/>
        <v>4556.5371564233219</v>
      </c>
      <c r="JW24" s="3">
        <f t="shared" si="28"/>
        <v>4598.9167048280215</v>
      </c>
      <c r="JX24" s="3">
        <f t="shared" si="28"/>
        <v>4641.6904179374815</v>
      </c>
      <c r="JY24" s="3">
        <f t="shared" si="28"/>
        <v>4684.8619618080947</v>
      </c>
      <c r="JZ24" s="3">
        <f t="shared" si="28"/>
        <v>4728.4350365936034</v>
      </c>
      <c r="KA24" s="3">
        <f t="shared" si="28"/>
        <v>4772.4133768622241</v>
      </c>
      <c r="KB24" s="3">
        <f t="shared" si="28"/>
        <v>4816.800751916734</v>
      </c>
      <c r="KC24" s="3">
        <f t="shared" si="28"/>
        <v>4861.6009661175294</v>
      </c>
      <c r="KD24" s="3">
        <f t="shared" si="28"/>
        <v>4906.8178592086942</v>
      </c>
      <c r="KE24" s="3">
        <f t="shared" si="28"/>
        <v>4952.4553066470926</v>
      </c>
      <c r="KF24" s="3">
        <f t="shared" si="28"/>
        <v>4998.5172199345316</v>
      </c>
      <c r="KG24" s="3">
        <f t="shared" si="28"/>
        <v>5045.0075469530047</v>
      </c>
      <c r="KH24" s="3">
        <f t="shared" si="28"/>
        <v>5091.9302723030587</v>
      </c>
      <c r="KI24" s="3">
        <f t="shared" si="28"/>
        <v>5139.289417645311</v>
      </c>
      <c r="KJ24" s="3">
        <f t="shared" si="28"/>
        <v>5187.0890420451315</v>
      </c>
      <c r="KK24" s="3">
        <f t="shared" si="28"/>
        <v>5235.3332423205429</v>
      </c>
      <c r="KL24" s="3">
        <f t="shared" si="28"/>
        <v>5284.026153393349</v>
      </c>
      <c r="KM24" s="3">
        <f t="shared" si="28"/>
        <v>5333.1719486435322</v>
      </c>
      <c r="KN24" s="3">
        <f t="shared" si="28"/>
        <v>5382.7748402669458</v>
      </c>
      <c r="KO24" s="3">
        <f t="shared" si="28"/>
        <v>5432.8390796363356</v>
      </c>
      <c r="KP24" s="3">
        <f t="shared" si="28"/>
        <v>5483.3689576657125</v>
      </c>
      <c r="KQ24" s="3">
        <f t="shared" si="28"/>
        <v>5534.3688051781228</v>
      </c>
      <c r="KR24" s="3">
        <f t="shared" si="28"/>
        <v>5585.8429932768358</v>
      </c>
      <c r="KS24" s="3">
        <f t="shared" si="28"/>
        <v>5637.7959337199791</v>
      </c>
      <c r="KT24" s="3">
        <f t="shared" si="28"/>
        <v>5690.2320792986648</v>
      </c>
      <c r="KU24" s="3">
        <f t="shared" si="28"/>
        <v>5743.1559242186313</v>
      </c>
      <c r="KV24" s="3">
        <f t="shared" si="28"/>
        <v>5796.5720044854306</v>
      </c>
      <c r="KW24" s="3">
        <f t="shared" si="28"/>
        <v>5850.4848982932026</v>
      </c>
      <c r="KX24" s="3">
        <f t="shared" si="28"/>
        <v>5904.8992264170638</v>
      </c>
      <c r="KY24" s="3">
        <f t="shared" si="28"/>
        <v>5959.8196526091433</v>
      </c>
      <c r="KZ24" s="3">
        <f t="shared" si="28"/>
        <v>6015.2508839983093</v>
      </c>
      <c r="LA24" s="3">
        <f t="shared" si="28"/>
        <v>6071.1976714936009</v>
      </c>
      <c r="LB24" s="3">
        <f t="shared" si="28"/>
        <v>6127.6648101914288</v>
      </c>
      <c r="LC24" s="3">
        <f t="shared" si="28"/>
        <v>6184.6571397865482</v>
      </c>
      <c r="LD24" s="3">
        <f t="shared" si="28"/>
        <v>6242.1795449868596</v>
      </c>
      <c r="LE24" s="3">
        <f t="shared" si="28"/>
        <v>6300.2369559320723</v>
      </c>
      <c r="LF24" s="3">
        <f t="shared" si="28"/>
        <v>6358.8343486162539</v>
      </c>
      <c r="LG24" s="3">
        <f t="shared" si="28"/>
        <v>6417.9767453143158</v>
      </c>
      <c r="LH24" s="3">
        <f t="shared" si="28"/>
        <v>6477.6692150124645</v>
      </c>
      <c r="LI24" s="3">
        <f t="shared" si="28"/>
        <v>6537.9168738426497</v>
      </c>
      <c r="LJ24" s="3">
        <f t="shared" si="28"/>
        <v>6598.7248855210637</v>
      </c>
      <c r="LK24" s="3">
        <f t="shared" ref="LK24:MX24" si="29">LK22-LK23</f>
        <v>6660.0984617907134</v>
      </c>
      <c r="LL24" s="3">
        <f t="shared" si="29"/>
        <v>6722.0428628681057</v>
      </c>
      <c r="LM24" s="3">
        <f t="shared" si="29"/>
        <v>6784.563397894095</v>
      </c>
      <c r="LN24" s="3">
        <f t="shared" si="29"/>
        <v>6847.6654253889183</v>
      </c>
      <c r="LO24" s="3">
        <f t="shared" si="29"/>
        <v>6911.3543537114638</v>
      </c>
      <c r="LP24" s="3">
        <f t="shared" si="29"/>
        <v>6975.6356415228111</v>
      </c>
      <c r="LQ24" s="3">
        <f t="shared" si="29"/>
        <v>7040.5147982540866</v>
      </c>
      <c r="LR24" s="3">
        <f t="shared" si="29"/>
        <v>7105.997384578659</v>
      </c>
      <c r="LS24" s="3">
        <f t="shared" si="29"/>
        <v>7172.089012888744</v>
      </c>
      <c r="LT24" s="3">
        <f t="shared" si="29"/>
        <v>7238.7953477764249</v>
      </c>
      <c r="LU24" s="3">
        <f t="shared" si="29"/>
        <v>7306.1221065191567</v>
      </c>
      <c r="LV24" s="3">
        <f t="shared" si="29"/>
        <v>7374.0750595697855</v>
      </c>
      <c r="LW24" s="3">
        <f t="shared" si="29"/>
        <v>7442.6600310511185</v>
      </c>
      <c r="LX24" s="3">
        <f t="shared" si="29"/>
        <v>7511.8828992551043</v>
      </c>
      <c r="LY24" s="3">
        <f t="shared" si="29"/>
        <v>7581.7495971466469</v>
      </c>
      <c r="LZ24" s="3">
        <f t="shared" si="29"/>
        <v>7652.266112872112</v>
      </c>
      <c r="MA24" s="3">
        <f t="shared" si="29"/>
        <v>7723.438490272556</v>
      </c>
      <c r="MB24" s="3">
        <f t="shared" si="29"/>
        <v>7795.2728294017379</v>
      </c>
      <c r="MC24" s="3">
        <f t="shared" si="29"/>
        <v>7867.7752870489376</v>
      </c>
      <c r="MD24" s="3">
        <f t="shared" si="29"/>
        <v>7940.9520772666474</v>
      </c>
      <c r="ME24" s="3">
        <f t="shared" si="29"/>
        <v>8014.8094719031678</v>
      </c>
      <c r="MF24" s="3">
        <f t="shared" si="29"/>
        <v>8089.3538011401506</v>
      </c>
      <c r="MG24" s="3">
        <f t="shared" si="29"/>
        <v>8164.5914540351541</v>
      </c>
      <c r="MH24" s="3">
        <f t="shared" si="29"/>
        <v>8240.5288790692321</v>
      </c>
      <c r="MI24" s="3">
        <f t="shared" si="29"/>
        <v>8317.1725846996214</v>
      </c>
      <c r="MJ24" s="3">
        <f t="shared" si="29"/>
        <v>8394.5291399175749</v>
      </c>
      <c r="MK24" s="3">
        <f t="shared" si="29"/>
        <v>8472.605174811375</v>
      </c>
      <c r="ML24" s="3">
        <f t="shared" si="29"/>
        <v>8551.4073811345806</v>
      </c>
      <c r="MM24" s="3">
        <f t="shared" si="29"/>
        <v>8630.9425128795774</v>
      </c>
      <c r="MN24" s="3">
        <f t="shared" si="29"/>
        <v>8711.2173868564387</v>
      </c>
      <c r="MO24" s="3">
        <f t="shared" si="29"/>
        <v>8792.238883277183</v>
      </c>
      <c r="MP24" s="3">
        <f t="shared" si="29"/>
        <v>8874.0139463454743</v>
      </c>
      <c r="MQ24" s="3">
        <f t="shared" si="29"/>
        <v>8956.5495848517858</v>
      </c>
      <c r="MR24" s="3">
        <f t="shared" si="29"/>
        <v>9039.8528727741141</v>
      </c>
      <c r="MS24" s="3">
        <f t="shared" si="29"/>
        <v>9123.9309498842813</v>
      </c>
      <c r="MT24" s="3">
        <f t="shared" si="29"/>
        <v>9208.791022359861</v>
      </c>
      <c r="MU24" s="3">
        <f t="shared" si="29"/>
        <v>9294.4403634018217</v>
      </c>
      <c r="MV24" s="3">
        <f t="shared" si="29"/>
        <v>9380.8863138578854</v>
      </c>
      <c r="MW24" s="3">
        <f t="shared" si="29"/>
        <v>9468.1362828517067</v>
      </c>
      <c r="MX24" s="3">
        <f t="shared" si="29"/>
        <v>9556.1977484178897</v>
      </c>
      <c r="MY24" s="111"/>
    </row>
    <row r="25" spans="1:365" x14ac:dyDescent="0.25">
      <c r="A25" s="111" t="s">
        <v>5</v>
      </c>
      <c r="C25" s="3">
        <f t="shared" ref="C25:BN25" si="30">C21-C24</f>
        <v>999655.74536072265</v>
      </c>
      <c r="D25" s="3">
        <f t="shared" si="30"/>
        <v>999308.28886976535</v>
      </c>
      <c r="E25" s="3">
        <f t="shared" si="30"/>
        <v>998957.60074727039</v>
      </c>
      <c r="F25" s="3">
        <f t="shared" si="30"/>
        <v>998603.65093640296</v>
      </c>
      <c r="G25" s="3">
        <f t="shared" si="30"/>
        <v>998246.40910077468</v>
      </c>
      <c r="H25" s="3">
        <f t="shared" si="30"/>
        <v>997885.84462184389</v>
      </c>
      <c r="I25" s="3">
        <f t="shared" si="30"/>
        <v>997521.92659629136</v>
      </c>
      <c r="J25" s="3">
        <f t="shared" si="30"/>
        <v>997154.62383337144</v>
      </c>
      <c r="K25" s="3">
        <f t="shared" si="30"/>
        <v>996783.90485223895</v>
      </c>
      <c r="L25" s="3">
        <f t="shared" si="30"/>
        <v>996409.73787925078</v>
      </c>
      <c r="M25" s="3">
        <f t="shared" si="30"/>
        <v>996032.09084524284</v>
      </c>
      <c r="N25" s="3">
        <f t="shared" si="30"/>
        <v>995650.93138278136</v>
      </c>
      <c r="O25" s="3">
        <f t="shared" si="30"/>
        <v>995266.22682338883</v>
      </c>
      <c r="P25" s="3">
        <f t="shared" si="30"/>
        <v>994877.94419474411</v>
      </c>
      <c r="Q25" s="3">
        <f t="shared" si="30"/>
        <v>994486.05021785607</v>
      </c>
      <c r="R25" s="3">
        <f t="shared" si="30"/>
        <v>994090.51130421169</v>
      </c>
      <c r="S25" s="3">
        <f t="shared" si="30"/>
        <v>993691.29355289706</v>
      </c>
      <c r="T25" s="3">
        <f t="shared" si="30"/>
        <v>993288.36274769192</v>
      </c>
      <c r="U25" s="3">
        <f t="shared" si="30"/>
        <v>992881.68435413705</v>
      </c>
      <c r="V25" s="3">
        <f t="shared" si="30"/>
        <v>992471.22351657413</v>
      </c>
      <c r="W25" s="3">
        <f t="shared" si="30"/>
        <v>992056.94505515858</v>
      </c>
      <c r="X25" s="3">
        <f t="shared" si="30"/>
        <v>991638.81346284423</v>
      </c>
      <c r="Y25" s="3">
        <f t="shared" si="30"/>
        <v>991216.7929023403</v>
      </c>
      <c r="Z25" s="3">
        <f t="shared" si="30"/>
        <v>990790.84720303956</v>
      </c>
      <c r="AA25" s="3">
        <f t="shared" si="30"/>
        <v>990360.93985791842</v>
      </c>
      <c r="AB25" s="3">
        <f t="shared" si="30"/>
        <v>989927.03402040794</v>
      </c>
      <c r="AC25" s="3">
        <f t="shared" si="30"/>
        <v>989489.09250123554</v>
      </c>
      <c r="AD25" s="3">
        <f t="shared" si="30"/>
        <v>989047.07776523789</v>
      </c>
      <c r="AE25" s="3">
        <f t="shared" si="30"/>
        <v>988600.95192814386</v>
      </c>
      <c r="AF25" s="3">
        <f t="shared" si="30"/>
        <v>988150.67675332713</v>
      </c>
      <c r="AG25" s="3">
        <f t="shared" si="30"/>
        <v>987696.21364852949</v>
      </c>
      <c r="AH25" s="3">
        <f t="shared" si="30"/>
        <v>987237.52366255282</v>
      </c>
      <c r="AI25" s="3">
        <f t="shared" si="30"/>
        <v>986774.56748192094</v>
      </c>
      <c r="AJ25" s="3">
        <f t="shared" si="30"/>
        <v>986307.30542750971</v>
      </c>
      <c r="AK25" s="3">
        <f t="shared" si="30"/>
        <v>985835.69745114655</v>
      </c>
      <c r="AL25" s="3">
        <f t="shared" si="30"/>
        <v>985359.70313217805</v>
      </c>
      <c r="AM25" s="3">
        <f t="shared" si="30"/>
        <v>984879.28167400521</v>
      </c>
      <c r="AN25" s="3">
        <f t="shared" si="30"/>
        <v>984394.39190058724</v>
      </c>
      <c r="AO25" s="3">
        <f t="shared" si="30"/>
        <v>983904.99225291202</v>
      </c>
      <c r="AP25" s="3">
        <f t="shared" si="30"/>
        <v>983411.04078543466</v>
      </c>
      <c r="AQ25" s="3">
        <f t="shared" si="30"/>
        <v>982912.49516248202</v>
      </c>
      <c r="AR25" s="3">
        <f t="shared" si="30"/>
        <v>982409.31265462434</v>
      </c>
      <c r="AS25" s="3">
        <f t="shared" si="30"/>
        <v>981901.45013501297</v>
      </c>
      <c r="AT25" s="3">
        <f t="shared" si="30"/>
        <v>981388.86407568411</v>
      </c>
      <c r="AU25" s="3">
        <f t="shared" si="30"/>
        <v>980871.5105438279</v>
      </c>
      <c r="AV25" s="3">
        <f t="shared" si="30"/>
        <v>980349.34519802337</v>
      </c>
      <c r="AW25" s="3">
        <f t="shared" si="30"/>
        <v>979822.32328443753</v>
      </c>
      <c r="AX25" s="3">
        <f t="shared" si="30"/>
        <v>979290.39963299024</v>
      </c>
      <c r="AY25" s="3">
        <f t="shared" si="30"/>
        <v>978753.52865348209</v>
      </c>
      <c r="AZ25" s="3">
        <f t="shared" si="30"/>
        <v>978211.6643316875</v>
      </c>
      <c r="BA25" s="3">
        <f t="shared" si="30"/>
        <v>977664.76022541046</v>
      </c>
      <c r="BB25" s="3">
        <f t="shared" si="30"/>
        <v>977112.76946050453</v>
      </c>
      <c r="BC25" s="3">
        <f t="shared" si="30"/>
        <v>976555.64472685498</v>
      </c>
      <c r="BD25" s="3">
        <f t="shared" si="30"/>
        <v>975993.33827432408</v>
      </c>
      <c r="BE25" s="3">
        <f t="shared" si="30"/>
        <v>975425.80190865835</v>
      </c>
      <c r="BF25" s="3">
        <f t="shared" si="30"/>
        <v>974852.98698735831</v>
      </c>
      <c r="BG25" s="3">
        <f t="shared" si="30"/>
        <v>974274.84441550903</v>
      </c>
      <c r="BH25" s="3">
        <f t="shared" si="30"/>
        <v>973691.32464157243</v>
      </c>
      <c r="BI25" s="3">
        <f t="shared" si="30"/>
        <v>973102.37765314034</v>
      </c>
      <c r="BJ25" s="3">
        <f t="shared" si="30"/>
        <v>972507.95297264797</v>
      </c>
      <c r="BK25" s="3">
        <f t="shared" si="30"/>
        <v>971907.99965304765</v>
      </c>
      <c r="BL25" s="3">
        <f t="shared" si="30"/>
        <v>971302.46627344214</v>
      </c>
      <c r="BM25" s="3">
        <f t="shared" si="30"/>
        <v>970691.30093467759</v>
      </c>
      <c r="BN25" s="3">
        <f t="shared" si="30"/>
        <v>970074.45125489519</v>
      </c>
      <c r="BO25" s="3">
        <f t="shared" ref="BO25:DZ25" si="31">BO21-BO24</f>
        <v>969451.86436504184</v>
      </c>
      <c r="BP25" s="3">
        <f t="shared" si="31"/>
        <v>968823.48690433847</v>
      </c>
      <c r="BQ25" s="3">
        <f t="shared" si="31"/>
        <v>968189.26501570712</v>
      </c>
      <c r="BR25" s="3">
        <f t="shared" si="31"/>
        <v>967549.14434115437</v>
      </c>
      <c r="BS25" s="3">
        <f t="shared" si="31"/>
        <v>966903.07001711277</v>
      </c>
      <c r="BT25" s="3">
        <f t="shared" si="31"/>
        <v>966250.98666973854</v>
      </c>
      <c r="BU25" s="3">
        <f t="shared" si="31"/>
        <v>965592.83841016563</v>
      </c>
      <c r="BV25" s="3">
        <f t="shared" si="31"/>
        <v>964928.56882971537</v>
      </c>
      <c r="BW25" s="3">
        <f t="shared" si="31"/>
        <v>964258.12099506194</v>
      </c>
      <c r="BX25" s="3">
        <f t="shared" si="31"/>
        <v>963581.43744335277</v>
      </c>
      <c r="BY25" s="3">
        <f t="shared" si="31"/>
        <v>962898.46017728338</v>
      </c>
      <c r="BZ25" s="3">
        <f t="shared" si="31"/>
        <v>962209.13066012657</v>
      </c>
      <c r="CA25" s="3">
        <f t="shared" si="31"/>
        <v>961513.38981071545</v>
      </c>
      <c r="CB25" s="3">
        <f t="shared" si="31"/>
        <v>960811.17799837945</v>
      </c>
      <c r="CC25" s="3">
        <f t="shared" si="31"/>
        <v>960102.43503783387</v>
      </c>
      <c r="CD25" s="3">
        <f t="shared" si="31"/>
        <v>959387.10018402117</v>
      </c>
      <c r="CE25" s="3">
        <f t="shared" si="31"/>
        <v>958665.11212690466</v>
      </c>
      <c r="CF25" s="3">
        <f t="shared" si="31"/>
        <v>957936.40898621397</v>
      </c>
      <c r="CG25" s="3">
        <f t="shared" si="31"/>
        <v>957200.92830614129</v>
      </c>
      <c r="CH25" s="3">
        <f t="shared" si="31"/>
        <v>956458.60704998812</v>
      </c>
      <c r="CI25" s="3">
        <f t="shared" si="31"/>
        <v>955709.3815947629</v>
      </c>
      <c r="CJ25" s="3">
        <f t="shared" si="31"/>
        <v>954953.18772572791</v>
      </c>
      <c r="CK25" s="3">
        <f t="shared" si="31"/>
        <v>954189.96063089534</v>
      </c>
      <c r="CL25" s="3">
        <f t="shared" si="31"/>
        <v>953419.63489547267</v>
      </c>
      <c r="CM25" s="3">
        <f t="shared" si="31"/>
        <v>952642.14449625567</v>
      </c>
      <c r="CN25" s="3">
        <f t="shared" si="31"/>
        <v>951857.42279597023</v>
      </c>
      <c r="CO25" s="3">
        <f t="shared" si="31"/>
        <v>951065.40253756056</v>
      </c>
      <c r="CP25" s="3">
        <f t="shared" si="31"/>
        <v>950266.01583842479</v>
      </c>
      <c r="CQ25" s="3">
        <f t="shared" si="31"/>
        <v>949459.19418459712</v>
      </c>
      <c r="CR25" s="3">
        <f t="shared" si="31"/>
        <v>948644.86842487531</v>
      </c>
      <c r="CS25" s="3">
        <f t="shared" si="31"/>
        <v>947822.96876489406</v>
      </c>
      <c r="CT25" s="3">
        <f t="shared" si="31"/>
        <v>946993.42476114293</v>
      </c>
      <c r="CU25" s="3">
        <f t="shared" si="31"/>
        <v>946156.16531492886</v>
      </c>
      <c r="CV25" s="3">
        <f t="shared" si="31"/>
        <v>945311.11866628227</v>
      </c>
      <c r="CW25" s="3">
        <f t="shared" si="31"/>
        <v>944458.21238780685</v>
      </c>
      <c r="CX25" s="3">
        <f t="shared" si="31"/>
        <v>943597.37337847194</v>
      </c>
      <c r="CY25" s="3">
        <f t="shared" si="31"/>
        <v>942728.52785734704</v>
      </c>
      <c r="CZ25" s="3">
        <f t="shared" si="31"/>
        <v>941851.60135727806</v>
      </c>
      <c r="DA25" s="3">
        <f t="shared" si="31"/>
        <v>940966.51871850528</v>
      </c>
      <c r="DB25" s="3">
        <f t="shared" si="31"/>
        <v>940073.20408222114</v>
      </c>
      <c r="DC25" s="3">
        <f t="shared" si="31"/>
        <v>939171.58088406874</v>
      </c>
      <c r="DD25" s="3">
        <f t="shared" si="31"/>
        <v>938261.57184757967</v>
      </c>
      <c r="DE25" s="3">
        <f t="shared" si="31"/>
        <v>937343.09897755063</v>
      </c>
      <c r="DF25" s="3">
        <f t="shared" si="31"/>
        <v>936416.08355335868</v>
      </c>
      <c r="DG25" s="3">
        <f t="shared" si="31"/>
        <v>935480.44612221443</v>
      </c>
      <c r="DH25" s="3">
        <f t="shared" si="31"/>
        <v>934536.10649235186</v>
      </c>
      <c r="DI25" s="3">
        <f t="shared" si="31"/>
        <v>933582.98372615559</v>
      </c>
      <c r="DJ25" s="3">
        <f t="shared" si="31"/>
        <v>932620.99613322387</v>
      </c>
      <c r="DK25" s="3">
        <f t="shared" si="31"/>
        <v>931650.06126336672</v>
      </c>
      <c r="DL25" s="3">
        <f t="shared" si="31"/>
        <v>930670.09589953965</v>
      </c>
      <c r="DM25" s="3">
        <f t="shared" si="31"/>
        <v>929681.01605071104</v>
      </c>
      <c r="DN25" s="3">
        <f t="shared" si="31"/>
        <v>928682.73694466345</v>
      </c>
      <c r="DO25" s="3">
        <f t="shared" si="31"/>
        <v>927675.17302072817</v>
      </c>
      <c r="DP25" s="3">
        <f t="shared" si="31"/>
        <v>926658.23792245158</v>
      </c>
      <c r="DQ25" s="3">
        <f t="shared" si="31"/>
        <v>925631.84449019411</v>
      </c>
      <c r="DR25" s="3">
        <f t="shared" si="31"/>
        <v>924595.90475365962</v>
      </c>
      <c r="DS25" s="3">
        <f t="shared" si="31"/>
        <v>923550.32992435584</v>
      </c>
      <c r="DT25" s="3">
        <f t="shared" si="31"/>
        <v>922495.03038798447</v>
      </c>
      <c r="DU25" s="3">
        <f t="shared" si="31"/>
        <v>921429.91569676017</v>
      </c>
      <c r="DV25" s="3">
        <f t="shared" si="31"/>
        <v>920354.89456165896</v>
      </c>
      <c r="DW25" s="3">
        <f t="shared" si="31"/>
        <v>919269.87484459358</v>
      </c>
      <c r="DX25" s="3">
        <f t="shared" si="31"/>
        <v>918174.7635505168</v>
      </c>
      <c r="DY25" s="3">
        <f t="shared" si="31"/>
        <v>917069.46681945084</v>
      </c>
      <c r="DZ25" s="3">
        <f t="shared" si="31"/>
        <v>915953.8899184427</v>
      </c>
      <c r="EA25" s="3">
        <f t="shared" ref="EA25:GL25" si="32">EA21-EA24</f>
        <v>914827.937233445</v>
      </c>
      <c r="EB25" s="3">
        <f t="shared" si="32"/>
        <v>913691.51226112095</v>
      </c>
      <c r="EC25" s="3">
        <f t="shared" si="32"/>
        <v>912544.51760057325</v>
      </c>
      <c r="ED25" s="3">
        <f t="shared" si="32"/>
        <v>911386.85494499595</v>
      </c>
      <c r="EE25" s="3">
        <f t="shared" si="32"/>
        <v>910218.42507324903</v>
      </c>
      <c r="EF25" s="3">
        <f t="shared" si="32"/>
        <v>909039.127841354</v>
      </c>
      <c r="EG25" s="3">
        <f t="shared" si="32"/>
        <v>907848.86217391083</v>
      </c>
      <c r="EH25" s="3">
        <f t="shared" si="32"/>
        <v>906647.52605543518</v>
      </c>
      <c r="EI25" s="3">
        <f t="shared" si="32"/>
        <v>905435.01652161463</v>
      </c>
      <c r="EJ25" s="3">
        <f t="shared" si="32"/>
        <v>904211.22965048382</v>
      </c>
      <c r="EK25" s="3">
        <f t="shared" si="32"/>
        <v>902976.06055351754</v>
      </c>
      <c r="EL25" s="3">
        <f t="shared" si="32"/>
        <v>901729.40336664091</v>
      </c>
      <c r="EM25" s="3">
        <f t="shared" si="32"/>
        <v>900471.15124115592</v>
      </c>
      <c r="EN25" s="3">
        <f t="shared" si="32"/>
        <v>899201.1963345838</v>
      </c>
      <c r="EO25" s="3">
        <f t="shared" si="32"/>
        <v>897919.42980142171</v>
      </c>
      <c r="EP25" s="3">
        <f t="shared" si="32"/>
        <v>896625.74178381416</v>
      </c>
      <c r="EQ25" s="3">
        <f t="shared" si="32"/>
        <v>895320.021402137</v>
      </c>
      <c r="ER25" s="3">
        <f t="shared" si="32"/>
        <v>894002.15674549423</v>
      </c>
      <c r="ES25" s="3">
        <f t="shared" si="32"/>
        <v>892672.03486212657</v>
      </c>
      <c r="ET25" s="3">
        <f t="shared" si="32"/>
        <v>891329.54174973012</v>
      </c>
      <c r="EU25" s="3">
        <f t="shared" si="32"/>
        <v>889974.56234568567</v>
      </c>
      <c r="EV25" s="3">
        <f t="shared" si="32"/>
        <v>888606.98051719705</v>
      </c>
      <c r="EW25" s="3">
        <f t="shared" si="32"/>
        <v>887226.6790513373</v>
      </c>
      <c r="EX25" s="3">
        <f t="shared" si="32"/>
        <v>885833.53964500269</v>
      </c>
      <c r="EY25" s="3">
        <f t="shared" si="32"/>
        <v>884427.44289477332</v>
      </c>
      <c r="EZ25" s="3">
        <f t="shared" si="32"/>
        <v>883008.26828667894</v>
      </c>
      <c r="FA25" s="3">
        <f t="shared" si="32"/>
        <v>881575.8941858703</v>
      </c>
      <c r="FB25" s="3">
        <f t="shared" si="32"/>
        <v>880130.19782619388</v>
      </c>
      <c r="FC25" s="3">
        <f t="shared" si="32"/>
        <v>878671.05529966962</v>
      </c>
      <c r="FD25" s="3">
        <f t="shared" si="32"/>
        <v>877198.34154587134</v>
      </c>
      <c r="FE25" s="3">
        <f t="shared" si="32"/>
        <v>875711.93034120789</v>
      </c>
      <c r="FF25" s="3">
        <f t="shared" si="32"/>
        <v>874211.69428810477</v>
      </c>
      <c r="FG25" s="3">
        <f t="shared" si="32"/>
        <v>872697.50480408513</v>
      </c>
      <c r="FH25" s="3">
        <f t="shared" si="32"/>
        <v>871169.23211074912</v>
      </c>
      <c r="FI25" s="3">
        <f t="shared" si="32"/>
        <v>869626.74522265082</v>
      </c>
      <c r="FJ25" s="3">
        <f t="shared" si="32"/>
        <v>868069.91193607193</v>
      </c>
      <c r="FK25" s="3">
        <f t="shared" si="32"/>
        <v>866498.59881769051</v>
      </c>
      <c r="FL25" s="3">
        <f t="shared" si="32"/>
        <v>864912.6711931451</v>
      </c>
      <c r="FM25" s="3">
        <f t="shared" si="32"/>
        <v>863311.9931354915</v>
      </c>
      <c r="FN25" s="3">
        <f t="shared" si="32"/>
        <v>861696.42745355307</v>
      </c>
      <c r="FO25" s="3">
        <f t="shared" si="32"/>
        <v>860065.83568016218</v>
      </c>
      <c r="FP25" s="3">
        <f t="shared" si="32"/>
        <v>858420.07806029264</v>
      </c>
      <c r="FQ25" s="3">
        <f t="shared" si="32"/>
        <v>856759.01353908132</v>
      </c>
      <c r="FR25" s="3">
        <f t="shared" si="32"/>
        <v>855082.49974973861</v>
      </c>
      <c r="FS25" s="3">
        <f t="shared" si="32"/>
        <v>853390.39300134662</v>
      </c>
      <c r="FT25" s="3">
        <f t="shared" si="32"/>
        <v>851682.54826654354</v>
      </c>
      <c r="FU25" s="3">
        <f t="shared" si="32"/>
        <v>849958.81916909374</v>
      </c>
      <c r="FV25" s="3">
        <f t="shared" si="32"/>
        <v>848219.05797134177</v>
      </c>
      <c r="FW25" s="3">
        <f t="shared" si="32"/>
        <v>846463.1155615506</v>
      </c>
      <c r="FX25" s="3">
        <f t="shared" si="32"/>
        <v>844690.84144112107</v>
      </c>
      <c r="FY25" s="3">
        <f t="shared" si="32"/>
        <v>842902.08371169318</v>
      </c>
      <c r="FZ25" s="3">
        <f t="shared" si="32"/>
        <v>841096.68906212691</v>
      </c>
      <c r="GA25" s="3">
        <f t="shared" si="32"/>
        <v>839274.50275536266</v>
      </c>
      <c r="GB25" s="3">
        <f t="shared" si="32"/>
        <v>837435.36861515848</v>
      </c>
      <c r="GC25" s="3">
        <f t="shared" si="32"/>
        <v>835579.12901270483</v>
      </c>
      <c r="GD25" s="3">
        <f t="shared" si="32"/>
        <v>833705.62485311436</v>
      </c>
      <c r="GE25" s="3">
        <f t="shared" si="32"/>
        <v>831814.6955617863</v>
      </c>
      <c r="GF25" s="3">
        <f t="shared" si="32"/>
        <v>829906.17907064385</v>
      </c>
      <c r="GG25" s="3">
        <f t="shared" si="32"/>
        <v>827979.91180424369</v>
      </c>
      <c r="GH25" s="3">
        <f t="shared" si="32"/>
        <v>826035.72866575595</v>
      </c>
      <c r="GI25" s="3">
        <f t="shared" si="32"/>
        <v>824073.46302281425</v>
      </c>
      <c r="GJ25" s="3">
        <f t="shared" si="32"/>
        <v>822092.94669323426</v>
      </c>
      <c r="GK25" s="3">
        <f t="shared" si="32"/>
        <v>820094.00993059855</v>
      </c>
      <c r="GL25" s="3">
        <f t="shared" si="32"/>
        <v>818076.48140970827</v>
      </c>
      <c r="GM25" s="3">
        <f t="shared" ref="GM25:IX25" si="33">GM21-GM24</f>
        <v>816040.18821189913</v>
      </c>
      <c r="GN25" s="3">
        <f t="shared" si="33"/>
        <v>813984.95581022091</v>
      </c>
      <c r="GO25" s="3">
        <f t="shared" si="33"/>
        <v>811910.60805447889</v>
      </c>
      <c r="GP25" s="3">
        <f t="shared" si="33"/>
        <v>809816.96715613652</v>
      </c>
      <c r="GQ25" s="3">
        <f t="shared" si="33"/>
        <v>807703.85367307742</v>
      </c>
      <c r="GR25" s="3">
        <f t="shared" si="33"/>
        <v>805571.08649422578</v>
      </c>
      <c r="GS25" s="3">
        <f t="shared" si="33"/>
        <v>803418.48282402358</v>
      </c>
      <c r="GT25" s="3">
        <f t="shared" si="33"/>
        <v>801245.85816676344</v>
      </c>
      <c r="GU25" s="3">
        <f t="shared" si="33"/>
        <v>799053.02631077613</v>
      </c>
      <c r="GV25" s="3">
        <f t="shared" si="33"/>
        <v>796839.79931247048</v>
      </c>
      <c r="GW25" s="3">
        <f t="shared" si="33"/>
        <v>794605.98748022504</v>
      </c>
      <c r="GX25" s="3">
        <f t="shared" si="33"/>
        <v>792351.39935813018</v>
      </c>
      <c r="GY25" s="3">
        <f t="shared" si="33"/>
        <v>790075.84170957853</v>
      </c>
      <c r="GZ25" s="3">
        <f t="shared" si="33"/>
        <v>787779.11950070318</v>
      </c>
      <c r="HA25" s="3">
        <f t="shared" si="33"/>
        <v>785461.03588366148</v>
      </c>
      <c r="HB25" s="3">
        <f t="shared" si="33"/>
        <v>783121.39217976388</v>
      </c>
      <c r="HC25" s="3">
        <f t="shared" si="33"/>
        <v>780759.98786244541</v>
      </c>
      <c r="HD25" s="3">
        <f t="shared" si="33"/>
        <v>778376.62054007873</v>
      </c>
      <c r="HE25" s="3">
        <f t="shared" si="33"/>
        <v>775971.08593862772</v>
      </c>
      <c r="HF25" s="3">
        <f t="shared" si="33"/>
        <v>773543.17788413959</v>
      </c>
      <c r="HG25" s="3">
        <f t="shared" si="33"/>
        <v>771092.68828507385</v>
      </c>
      <c r="HH25" s="3">
        <f t="shared" si="33"/>
        <v>768619.40711446723</v>
      </c>
      <c r="HI25" s="3">
        <f t="shared" si="33"/>
        <v>766123.12239193299</v>
      </c>
      <c r="HJ25" s="3">
        <f t="shared" si="33"/>
        <v>763603.62016549194</v>
      </c>
      <c r="HK25" s="3">
        <f t="shared" si="33"/>
        <v>761060.68449323543</v>
      </c>
      <c r="HL25" s="3">
        <f t="shared" si="33"/>
        <v>758494.09742481716</v>
      </c>
      <c r="HM25" s="3">
        <f t="shared" si="33"/>
        <v>755903.63898277306</v>
      </c>
      <c r="HN25" s="3">
        <f t="shared" si="33"/>
        <v>753289.08714366751</v>
      </c>
      <c r="HO25" s="3">
        <f t="shared" si="33"/>
        <v>750650.21781906404</v>
      </c>
      <c r="HP25" s="3">
        <f t="shared" si="33"/>
        <v>747986.80483631929</v>
      </c>
      <c r="HQ25" s="3">
        <f t="shared" si="33"/>
        <v>745298.61991919775</v>
      </c>
      <c r="HR25" s="3">
        <f t="shared" si="33"/>
        <v>742585.43266830721</v>
      </c>
      <c r="HS25" s="3">
        <f t="shared" si="33"/>
        <v>739847.01054135116</v>
      </c>
      <c r="HT25" s="3">
        <f t="shared" si="33"/>
        <v>737083.11883319833</v>
      </c>
      <c r="HU25" s="3">
        <f t="shared" si="33"/>
        <v>734293.52065576636</v>
      </c>
      <c r="HV25" s="3">
        <f t="shared" si="33"/>
        <v>731477.97691771854</v>
      </c>
      <c r="HW25" s="3">
        <f t="shared" si="33"/>
        <v>728636.24630397197</v>
      </c>
      <c r="HX25" s="3">
        <f t="shared" si="33"/>
        <v>725768.08525501459</v>
      </c>
      <c r="HY25" s="3">
        <f t="shared" si="33"/>
        <v>722873.24794603034</v>
      </c>
      <c r="HZ25" s="3">
        <f t="shared" si="33"/>
        <v>719951.48626582988</v>
      </c>
      <c r="IA25" s="3">
        <f t="shared" si="33"/>
        <v>717002.54979558557</v>
      </c>
      <c r="IB25" s="3">
        <f t="shared" si="33"/>
        <v>714026.18578736822</v>
      </c>
      <c r="IC25" s="3">
        <f t="shared" si="33"/>
        <v>711022.13914248499</v>
      </c>
      <c r="ID25" s="3">
        <f t="shared" si="33"/>
        <v>707990.15238961484</v>
      </c>
      <c r="IE25" s="3">
        <f t="shared" si="33"/>
        <v>704929.96566274145</v>
      </c>
      <c r="IF25" s="3">
        <f t="shared" si="33"/>
        <v>701841.3166788806</v>
      </c>
      <c r="IG25" s="3">
        <f t="shared" si="33"/>
        <v>698723.94071560027</v>
      </c>
      <c r="IH25" s="3">
        <f t="shared" si="33"/>
        <v>695577.57058833179</v>
      </c>
      <c r="II25" s="3">
        <f t="shared" si="33"/>
        <v>692401.93662746996</v>
      </c>
      <c r="IJ25" s="3">
        <f t="shared" si="33"/>
        <v>689196.76665526011</v>
      </c>
      <c r="IK25" s="3">
        <f t="shared" si="33"/>
        <v>685961.78596247023</v>
      </c>
      <c r="IL25" s="3">
        <f t="shared" si="33"/>
        <v>682696.71728484624</v>
      </c>
      <c r="IM25" s="3">
        <f t="shared" si="33"/>
        <v>679401.28077934822</v>
      </c>
      <c r="IN25" s="3">
        <f t="shared" si="33"/>
        <v>676075.19400016544</v>
      </c>
      <c r="IO25" s="3">
        <f t="shared" si="33"/>
        <v>672718.17187450838</v>
      </c>
      <c r="IP25" s="3">
        <f t="shared" si="33"/>
        <v>669329.92667817592</v>
      </c>
      <c r="IQ25" s="3">
        <f t="shared" si="33"/>
        <v>665910.16801089491</v>
      </c>
      <c r="IR25" s="3">
        <f t="shared" si="33"/>
        <v>662458.60277143051</v>
      </c>
      <c r="IS25" s="3">
        <f t="shared" si="33"/>
        <v>658974.93513246486</v>
      </c>
      <c r="IT25" s="3">
        <f t="shared" si="33"/>
        <v>655458.86651524238</v>
      </c>
      <c r="IU25" s="3">
        <f t="shared" si="33"/>
        <v>651910.09556397924</v>
      </c>
      <c r="IV25" s="3">
        <f t="shared" si="33"/>
        <v>648328.31812003464</v>
      </c>
      <c r="IW25" s="3">
        <f t="shared" si="33"/>
        <v>644713.22719584196</v>
      </c>
      <c r="IX25" s="3">
        <f t="shared" si="33"/>
        <v>641064.5129485972</v>
      </c>
      <c r="IY25" s="3">
        <f t="shared" ref="IY25:LJ25" si="34">IY21-IY24</f>
        <v>637381.8626537032</v>
      </c>
      <c r="IZ25" s="3">
        <f t="shared" si="34"/>
        <v>633664.96067796636</v>
      </c>
      <c r="JA25" s="3">
        <f t="shared" si="34"/>
        <v>629913.48845254455</v>
      </c>
      <c r="JB25" s="3">
        <f t="shared" si="34"/>
        <v>626127.12444564304</v>
      </c>
      <c r="JC25" s="3">
        <f t="shared" si="34"/>
        <v>622305.54413495655</v>
      </c>
      <c r="JD25" s="3">
        <f t="shared" si="34"/>
        <v>618448.41997985507</v>
      </c>
      <c r="JE25" s="3">
        <f t="shared" si="34"/>
        <v>614555.42139331088</v>
      </c>
      <c r="JF25" s="3">
        <f t="shared" si="34"/>
        <v>610626.21471356472</v>
      </c>
      <c r="JG25" s="3">
        <f t="shared" si="34"/>
        <v>606660.46317552822</v>
      </c>
      <c r="JH25" s="3">
        <f t="shared" si="34"/>
        <v>602657.82688192022</v>
      </c>
      <c r="JI25" s="3">
        <f t="shared" si="34"/>
        <v>598617.96277413482</v>
      </c>
      <c r="JJ25" s="3">
        <f t="shared" si="34"/>
        <v>594540.52460283879</v>
      </c>
      <c r="JK25" s="3">
        <f t="shared" si="34"/>
        <v>590425.16289829474</v>
      </c>
      <c r="JL25" s="3">
        <f t="shared" si="34"/>
        <v>586271.52494040888</v>
      </c>
      <c r="JM25" s="3">
        <f t="shared" si="34"/>
        <v>582079.25472850003</v>
      </c>
      <c r="JN25" s="3">
        <f t="shared" si="34"/>
        <v>577847.99295078765</v>
      </c>
      <c r="JO25" s="3">
        <f t="shared" si="34"/>
        <v>573577.37695359555</v>
      </c>
      <c r="JP25" s="3">
        <f t="shared" si="34"/>
        <v>569267.04071026959</v>
      </c>
      <c r="JQ25" s="3">
        <f t="shared" si="34"/>
        <v>564916.61478980642</v>
      </c>
      <c r="JR25" s="3">
        <f t="shared" si="34"/>
        <v>560525.72632519016</v>
      </c>
      <c r="JS25" s="3">
        <f t="shared" si="34"/>
        <v>556093.99898143439</v>
      </c>
      <c r="JT25" s="3">
        <f t="shared" si="34"/>
        <v>551621.05292332743</v>
      </c>
      <c r="JU25" s="3">
        <f t="shared" si="34"/>
        <v>547106.50478287728</v>
      </c>
      <c r="JV25" s="3">
        <f t="shared" si="34"/>
        <v>542549.96762645396</v>
      </c>
      <c r="JW25" s="3">
        <f t="shared" si="34"/>
        <v>537951.05092162592</v>
      </c>
      <c r="JX25" s="3">
        <f t="shared" si="34"/>
        <v>533309.36050368845</v>
      </c>
      <c r="JY25" s="3">
        <f t="shared" si="34"/>
        <v>528624.4985418804</v>
      </c>
      <c r="JZ25" s="3">
        <f t="shared" si="34"/>
        <v>523896.06350528682</v>
      </c>
      <c r="KA25" s="3">
        <f t="shared" si="34"/>
        <v>519123.65012842458</v>
      </c>
      <c r="KB25" s="3">
        <f t="shared" si="34"/>
        <v>514306.84937650786</v>
      </c>
      <c r="KC25" s="3">
        <f t="shared" si="34"/>
        <v>509445.24841039034</v>
      </c>
      <c r="KD25" s="3">
        <f t="shared" si="34"/>
        <v>504538.43055118166</v>
      </c>
      <c r="KE25" s="3">
        <f t="shared" si="34"/>
        <v>499585.97524453455</v>
      </c>
      <c r="KF25" s="3">
        <f t="shared" si="34"/>
        <v>494587.4580246</v>
      </c>
      <c r="KG25" s="3">
        <f t="shared" si="34"/>
        <v>489542.45047764701</v>
      </c>
      <c r="KH25" s="3">
        <f t="shared" si="34"/>
        <v>484450.52020534396</v>
      </c>
      <c r="KI25" s="3">
        <f t="shared" si="34"/>
        <v>479311.23078769865</v>
      </c>
      <c r="KJ25" s="3">
        <f t="shared" si="34"/>
        <v>474124.14174565353</v>
      </c>
      <c r="KK25" s="3">
        <f t="shared" si="34"/>
        <v>468888.80850333301</v>
      </c>
      <c r="KL25" s="3">
        <f t="shared" si="34"/>
        <v>463604.78234993969</v>
      </c>
      <c r="KM25" s="3">
        <f t="shared" si="34"/>
        <v>458271.61040129617</v>
      </c>
      <c r="KN25" s="3">
        <f t="shared" si="34"/>
        <v>452888.83556102921</v>
      </c>
      <c r="KO25" s="3">
        <f t="shared" si="34"/>
        <v>447455.99648139288</v>
      </c>
      <c r="KP25" s="3">
        <f t="shared" si="34"/>
        <v>441972.62752372719</v>
      </c>
      <c r="KQ25" s="3">
        <f t="shared" si="34"/>
        <v>436438.25871854904</v>
      </c>
      <c r="KR25" s="3">
        <f t="shared" si="34"/>
        <v>430852.41572527221</v>
      </c>
      <c r="KS25" s="3">
        <f t="shared" si="34"/>
        <v>425214.61979155225</v>
      </c>
      <c r="KT25" s="3">
        <f t="shared" si="34"/>
        <v>419524.38771225361</v>
      </c>
      <c r="KU25" s="3">
        <f t="shared" si="34"/>
        <v>413781.23178803496</v>
      </c>
      <c r="KV25" s="3">
        <f t="shared" si="34"/>
        <v>407984.65978354955</v>
      </c>
      <c r="KW25" s="3">
        <f t="shared" si="34"/>
        <v>402134.17488525633</v>
      </c>
      <c r="KX25" s="3">
        <f t="shared" si="34"/>
        <v>396229.27565883927</v>
      </c>
      <c r="KY25" s="3">
        <f t="shared" si="34"/>
        <v>390269.45600623015</v>
      </c>
      <c r="KZ25" s="3">
        <f t="shared" si="34"/>
        <v>384254.20512223186</v>
      </c>
      <c r="LA25" s="3">
        <f t="shared" si="34"/>
        <v>378183.00745073828</v>
      </c>
      <c r="LB25" s="3">
        <f t="shared" si="34"/>
        <v>372055.34264054685</v>
      </c>
      <c r="LC25" s="3">
        <f t="shared" si="34"/>
        <v>365870.68550076033</v>
      </c>
      <c r="LD25" s="3">
        <f t="shared" si="34"/>
        <v>359628.50595577346</v>
      </c>
      <c r="LE25" s="3">
        <f t="shared" si="34"/>
        <v>353328.26899984141</v>
      </c>
      <c r="LF25" s="3">
        <f t="shared" si="34"/>
        <v>346969.43465122516</v>
      </c>
      <c r="LG25" s="3">
        <f t="shared" si="34"/>
        <v>340551.45790591085</v>
      </c>
      <c r="LH25" s="3">
        <f t="shared" si="34"/>
        <v>334073.78869089839</v>
      </c>
      <c r="LI25" s="3">
        <f t="shared" si="34"/>
        <v>327535.87181705574</v>
      </c>
      <c r="LJ25" s="3">
        <f t="shared" si="34"/>
        <v>320937.14693153469</v>
      </c>
      <c r="LK25" s="3">
        <f t="shared" ref="LK25:MX25" si="35">LK21-LK24</f>
        <v>314277.04846974398</v>
      </c>
      <c r="LL25" s="3">
        <f t="shared" si="35"/>
        <v>307555.00560687587</v>
      </c>
      <c r="LM25" s="3">
        <f t="shared" si="35"/>
        <v>300770.44220898178</v>
      </c>
      <c r="LN25" s="3">
        <f t="shared" si="35"/>
        <v>293922.77678359288</v>
      </c>
      <c r="LO25" s="3">
        <f t="shared" si="35"/>
        <v>287011.42242988141</v>
      </c>
      <c r="LP25" s="3">
        <f t="shared" si="35"/>
        <v>280035.78678835859</v>
      </c>
      <c r="LQ25" s="3">
        <f t="shared" si="35"/>
        <v>272995.27199010452</v>
      </c>
      <c r="LR25" s="3">
        <f t="shared" si="35"/>
        <v>265889.27460552589</v>
      </c>
      <c r="LS25" s="3">
        <f t="shared" si="35"/>
        <v>258717.18559263714</v>
      </c>
      <c r="LT25" s="3">
        <f t="shared" si="35"/>
        <v>251478.3902448607</v>
      </c>
      <c r="LU25" s="3">
        <f t="shared" si="35"/>
        <v>244172.26813834155</v>
      </c>
      <c r="LV25" s="3">
        <f t="shared" si="35"/>
        <v>236798.19307877176</v>
      </c>
      <c r="LW25" s="3">
        <f t="shared" si="35"/>
        <v>229355.53304772064</v>
      </c>
      <c r="LX25" s="3">
        <f t="shared" si="35"/>
        <v>221843.65014846553</v>
      </c>
      <c r="LY25" s="3">
        <f t="shared" si="35"/>
        <v>214261.90055131889</v>
      </c>
      <c r="LZ25" s="3">
        <f t="shared" si="35"/>
        <v>206609.63443844678</v>
      </c>
      <c r="MA25" s="3">
        <f t="shared" si="35"/>
        <v>198886.19594817422</v>
      </c>
      <c r="MB25" s="3">
        <f t="shared" si="35"/>
        <v>191090.92311877248</v>
      </c>
      <c r="MC25" s="3">
        <f t="shared" si="35"/>
        <v>183223.14783172353</v>
      </c>
      <c r="MD25" s="3">
        <f t="shared" si="35"/>
        <v>175282.19575445689</v>
      </c>
      <c r="ME25" s="3">
        <f t="shared" si="35"/>
        <v>167267.38628255372</v>
      </c>
      <c r="MF25" s="3">
        <f t="shared" si="35"/>
        <v>159178.03248141357</v>
      </c>
      <c r="MG25" s="3">
        <f t="shared" si="35"/>
        <v>151013.4410273784</v>
      </c>
      <c r="MH25" s="3">
        <f t="shared" si="35"/>
        <v>142772.91214830917</v>
      </c>
      <c r="MI25" s="3">
        <f t="shared" si="35"/>
        <v>134455.73956360956</v>
      </c>
      <c r="MJ25" s="3">
        <f t="shared" si="35"/>
        <v>126061.21042369198</v>
      </c>
      <c r="MK25" s="3">
        <f t="shared" si="35"/>
        <v>117588.6052488806</v>
      </c>
      <c r="ML25" s="3">
        <f t="shared" si="35"/>
        <v>109037.19786774603</v>
      </c>
      <c r="MM25" s="3">
        <f t="shared" si="35"/>
        <v>100406.25535486644</v>
      </c>
      <c r="MN25" s="3">
        <f t="shared" si="35"/>
        <v>91695.037968010001</v>
      </c>
      <c r="MO25" s="3">
        <f t="shared" si="35"/>
        <v>82902.799084732818</v>
      </c>
      <c r="MP25" s="3">
        <f t="shared" si="35"/>
        <v>74028.785138387349</v>
      </c>
      <c r="MQ25" s="3">
        <f t="shared" si="35"/>
        <v>65072.23555353556</v>
      </c>
      <c r="MR25" s="3">
        <f t="shared" si="35"/>
        <v>56032.382680761446</v>
      </c>
      <c r="MS25" s="3">
        <f t="shared" si="35"/>
        <v>46908.451730877161</v>
      </c>
      <c r="MT25" s="3">
        <f t="shared" si="35"/>
        <v>37699.660708517302</v>
      </c>
      <c r="MU25" s="3">
        <f t="shared" si="35"/>
        <v>28405.220345115478</v>
      </c>
      <c r="MV25" s="3">
        <f t="shared" si="35"/>
        <v>19024.334031257593</v>
      </c>
      <c r="MW25" s="3">
        <f t="shared" si="35"/>
        <v>9556.1977484058862</v>
      </c>
      <c r="MX25" s="3">
        <f t="shared" si="35"/>
        <v>-1.2003511073999107E-8</v>
      </c>
      <c r="MY25" s="111"/>
    </row>
    <row r="27" spans="1:365" s="229" customFormat="1" x14ac:dyDescent="0.25">
      <c r="A27" s="229" t="s">
        <v>240</v>
      </c>
    </row>
    <row r="28" spans="1:365" x14ac:dyDescent="0.25">
      <c r="A28" s="111" t="s">
        <v>129</v>
      </c>
      <c r="B28" s="3"/>
      <c r="C28" s="3">
        <f>'Project Summary'!$C$7*(1+'Project Summary'!$C$80)^(1/12)</f>
        <v>1254593.5117505461</v>
      </c>
      <c r="D28" s="3">
        <f>C28*(1+'Project Summary'!$C$80)^(1/12)</f>
        <v>1259203.9037812541</v>
      </c>
      <c r="E28" s="3">
        <f>D28*(1+'Project Summary'!$C$80)^(1/12)</f>
        <v>1263831.2381239361</v>
      </c>
      <c r="F28" s="3">
        <f>E28*(1+'Project Summary'!$C$80)^(1/12)</f>
        <v>1268475.5770383596</v>
      </c>
      <c r="G28" s="3">
        <f>F28*(1+'Project Summary'!$C$80)^(1/12)</f>
        <v>1273136.9830130846</v>
      </c>
      <c r="H28" s="3">
        <f>G28*(1+'Project Summary'!$C$80)^(1/12)</f>
        <v>1277815.5187663049</v>
      </c>
      <c r="I28" s="3">
        <f>H28*(1+'Project Summary'!$C$80)^(1/12)</f>
        <v>1282511.2472466915</v>
      </c>
      <c r="J28" s="3">
        <f>I28*(1+'Project Summary'!$C$80)^(1/12)</f>
        <v>1287224.2316342397</v>
      </c>
      <c r="K28" s="3">
        <f>J28*(1+'Project Summary'!$C$80)^(1/12)</f>
        <v>1291954.5353411192</v>
      </c>
      <c r="L28" s="3">
        <f>K28*(1+'Project Summary'!$C$80)^(1/12)</f>
        <v>1296702.2220125278</v>
      </c>
      <c r="M28" s="3">
        <f>L28*(1+'Project Summary'!$C$80)^(1/12)</f>
        <v>1301467.3555275467</v>
      </c>
      <c r="N28" s="3">
        <f>M28*(1+'Project Summary'!$C$80)^(1/12)</f>
        <v>1306250.0000000009</v>
      </c>
      <c r="O28" s="3">
        <f>N28*(1+'Project Summary'!$C$80)^(1/12)</f>
        <v>1311050.2197793215</v>
      </c>
      <c r="P28" s="3">
        <f>O28*(1+'Project Summary'!$C$80)^(1/12)</f>
        <v>1315868.0794514113</v>
      </c>
      <c r="Q28" s="3">
        <f>P28*(1+'Project Summary'!$C$80)^(1/12)</f>
        <v>1320703.6438395141</v>
      </c>
      <c r="R28" s="3">
        <f>Q28*(1+'Project Summary'!$C$80)^(1/12)</f>
        <v>1325556.9780050868</v>
      </c>
      <c r="S28" s="3">
        <f>R28*(1+'Project Summary'!$C$80)^(1/12)</f>
        <v>1330428.1472486744</v>
      </c>
      <c r="T28" s="3">
        <f>S28*(1+'Project Summary'!$C$80)^(1/12)</f>
        <v>1335317.2171107896</v>
      </c>
      <c r="U28" s="3">
        <f>T28*(1+'Project Summary'!$C$80)^(1/12)</f>
        <v>1340224.2533727936</v>
      </c>
      <c r="V28" s="3">
        <f>U28*(1+'Project Summary'!$C$80)^(1/12)</f>
        <v>1345149.3220577813</v>
      </c>
      <c r="W28" s="3">
        <f>V28*(1+'Project Summary'!$C$80)^(1/12)</f>
        <v>1350092.4894314704</v>
      </c>
      <c r="X28" s="3">
        <f>W28*(1+'Project Summary'!$C$80)^(1/12)</f>
        <v>1355053.8220030924</v>
      </c>
      <c r="Y28" s="3">
        <f>X28*(1+'Project Summary'!$C$80)^(1/12)</f>
        <v>1360033.3865262873</v>
      </c>
      <c r="Z28" s="3">
        <f>Y28*(1+'Project Summary'!$C$80)^(1/12)</f>
        <v>1365031.2500000021</v>
      </c>
      <c r="AA28" s="3">
        <f>Z28*(1+'Project Summary'!$C$80)^(1/12)</f>
        <v>1370047.4796693921</v>
      </c>
      <c r="AB28" s="3">
        <f>AA28*(1+'Project Summary'!$C$80)^(1/12)</f>
        <v>1375082.1430267261</v>
      </c>
      <c r="AC28" s="3">
        <f>AB28*(1+'Project Summary'!$C$80)^(1/12)</f>
        <v>1380135.3078122935</v>
      </c>
      <c r="AD28" s="3">
        <f>AC28*(1+'Project Summary'!$C$80)^(1/12)</f>
        <v>1385207.0420153169</v>
      </c>
      <c r="AE28" s="3">
        <f>AD28*(1+'Project Summary'!$C$80)^(1/12)</f>
        <v>1390297.4138748662</v>
      </c>
      <c r="AF28" s="3">
        <f>AE28*(1+'Project Summary'!$C$80)^(1/12)</f>
        <v>1395406.4918807766</v>
      </c>
      <c r="AG28" s="3">
        <f>AF28*(1+'Project Summary'!$C$80)^(1/12)</f>
        <v>1400534.3447745708</v>
      </c>
      <c r="AH28" s="3">
        <f>AG28*(1+'Project Summary'!$C$80)^(1/12)</f>
        <v>1405681.041550383</v>
      </c>
      <c r="AI28" s="3">
        <f>AH28*(1+'Project Summary'!$C$80)^(1/12)</f>
        <v>1410846.6514558883</v>
      </c>
      <c r="AJ28" s="3">
        <f>AI28*(1+'Project Summary'!$C$80)^(1/12)</f>
        <v>1416031.2439932332</v>
      </c>
      <c r="AK28" s="3">
        <f>AJ28*(1+'Project Summary'!$C$80)^(1/12)</f>
        <v>1421234.8889199719</v>
      </c>
      <c r="AL28" s="3">
        <f>AK28*(1+'Project Summary'!$C$80)^(1/12)</f>
        <v>1426457.6562500037</v>
      </c>
      <c r="AM28" s="3">
        <f>AL28*(1+'Project Summary'!$C$80)^(1/12)</f>
        <v>1431699.6162545164</v>
      </c>
      <c r="AN28" s="3">
        <f>AM28*(1+'Project Summary'!$C$80)^(1/12)</f>
        <v>1436960.8394629303</v>
      </c>
      <c r="AO28" s="3">
        <f>AN28*(1+'Project Summary'!$C$80)^(1/12)</f>
        <v>1442241.3966638483</v>
      </c>
      <c r="AP28" s="3">
        <f>AO28*(1+'Project Summary'!$C$80)^(1/12)</f>
        <v>1447541.3589060078</v>
      </c>
      <c r="AQ28" s="3">
        <f>AP28*(1+'Project Summary'!$C$80)^(1/12)</f>
        <v>1452860.7974992369</v>
      </c>
      <c r="AR28" s="3">
        <f>AQ28*(1+'Project Summary'!$C$80)^(1/12)</f>
        <v>1458199.7840154134</v>
      </c>
      <c r="AS28" s="3">
        <f>AR28*(1+'Project Summary'!$C$80)^(1/12)</f>
        <v>1463558.3902894282</v>
      </c>
      <c r="AT28" s="3">
        <f>AS28*(1+'Project Summary'!$C$80)^(1/12)</f>
        <v>1468936.6884201521</v>
      </c>
      <c r="AU28" s="3">
        <f>AT28*(1+'Project Summary'!$C$80)^(1/12)</f>
        <v>1474334.7507714049</v>
      </c>
      <c r="AV28" s="3">
        <f>AU28*(1+'Project Summary'!$C$80)^(1/12)</f>
        <v>1479752.6499729303</v>
      </c>
      <c r="AW28" s="3">
        <f>AV28*(1+'Project Summary'!$C$80)^(1/12)</f>
        <v>1485190.4589213722</v>
      </c>
      <c r="AX28" s="3">
        <f>AW28*(1+'Project Summary'!$C$80)^(1/12)</f>
        <v>1490648.2507812555</v>
      </c>
      <c r="AY28" s="3">
        <f>AX28*(1+'Project Summary'!$C$80)^(1/12)</f>
        <v>1496126.0989859712</v>
      </c>
      <c r="AZ28" s="3">
        <f>AY28*(1+'Project Summary'!$C$80)^(1/12)</f>
        <v>1501624.0772387637</v>
      </c>
      <c r="BA28" s="3">
        <f>AZ28*(1+'Project Summary'!$C$80)^(1/12)</f>
        <v>1507142.259513723</v>
      </c>
      <c r="BB28" s="3">
        <f>BA28*(1+'Project Summary'!$C$80)^(1/12)</f>
        <v>1512680.7200567797</v>
      </c>
      <c r="BC28" s="3">
        <f>BB28*(1+'Project Summary'!$C$80)^(1/12)</f>
        <v>1518239.5333867038</v>
      </c>
      <c r="BD28" s="3">
        <f>BC28*(1+'Project Summary'!$C$80)^(1/12)</f>
        <v>1523818.7742961082</v>
      </c>
      <c r="BE28" s="3">
        <f>BD28*(1+'Project Summary'!$C$80)^(1/12)</f>
        <v>1529418.5178524537</v>
      </c>
      <c r="BF28" s="3">
        <f>BE28*(1+'Project Summary'!$C$80)^(1/12)</f>
        <v>1535038.8393990602</v>
      </c>
      <c r="BG28" s="3">
        <f>BF28*(1+'Project Summary'!$C$80)^(1/12)</f>
        <v>1540679.8145561195</v>
      </c>
      <c r="BH28" s="3">
        <f>BG28*(1+'Project Summary'!$C$80)^(1/12)</f>
        <v>1546341.5192217135</v>
      </c>
      <c r="BI28" s="3">
        <f>BH28*(1+'Project Summary'!$C$80)^(1/12)</f>
        <v>1552024.0295728352</v>
      </c>
      <c r="BJ28" s="3">
        <f>BI28*(1+'Project Summary'!$C$80)^(1/12)</f>
        <v>1557727.4220664133</v>
      </c>
      <c r="BK28" s="3">
        <f>BJ28*(1+'Project Summary'!$C$80)^(1/12)</f>
        <v>1563451.7734403412</v>
      </c>
      <c r="BL28" s="3">
        <f>BK28*(1+'Project Summary'!$C$80)^(1/12)</f>
        <v>1569197.1607145094</v>
      </c>
      <c r="BM28" s="3">
        <f>BL28*(1+'Project Summary'!$C$80)^(1/12)</f>
        <v>1574963.6611918418</v>
      </c>
      <c r="BN28" s="3">
        <f>BM28*(1+'Project Summary'!$C$80)^(1/12)</f>
        <v>1580751.3524593359</v>
      </c>
      <c r="BO28" s="3">
        <f>BN28*(1+'Project Summary'!$C$80)^(1/12)</f>
        <v>1586560.3123891067</v>
      </c>
      <c r="BP28" s="3">
        <f>BO28*(1+'Project Summary'!$C$80)^(1/12)</f>
        <v>1592390.6191394343</v>
      </c>
      <c r="BQ28" s="3">
        <f>BP28*(1+'Project Summary'!$C$80)^(1/12)</f>
        <v>1598242.3511558154</v>
      </c>
      <c r="BR28" s="3">
        <f>BQ28*(1+'Project Summary'!$C$80)^(1/12)</f>
        <v>1604115.5871720191</v>
      </c>
      <c r="BS28" s="3">
        <f>BR28*(1+'Project Summary'!$C$80)^(1/12)</f>
        <v>1610010.4062111462</v>
      </c>
      <c r="BT28" s="3">
        <f>BS28*(1+'Project Summary'!$C$80)^(1/12)</f>
        <v>1615926.8875866921</v>
      </c>
      <c r="BU28" s="3">
        <f>BT28*(1+'Project Summary'!$C$80)^(1/12)</f>
        <v>1621865.1109036144</v>
      </c>
      <c r="BV28" s="3">
        <f>BU28*(1+'Project Summary'!$C$80)^(1/12)</f>
        <v>1627825.1560594037</v>
      </c>
      <c r="BW28" s="3">
        <f>BV28*(1+'Project Summary'!$C$80)^(1/12)</f>
        <v>1633807.1032451584</v>
      </c>
      <c r="BX28" s="3">
        <f>BW28*(1+'Project Summary'!$C$80)^(1/12)</f>
        <v>1639811.0329466641</v>
      </c>
      <c r="BY28" s="3">
        <f>BX28*(1+'Project Summary'!$C$80)^(1/12)</f>
        <v>1645837.0259454767</v>
      </c>
      <c r="BZ28" s="3">
        <f>BY28*(1+'Project Summary'!$C$80)^(1/12)</f>
        <v>1651885.1633200082</v>
      </c>
      <c r="CA28" s="3">
        <f>BZ28*(1+'Project Summary'!$C$80)^(1/12)</f>
        <v>1657955.5264466188</v>
      </c>
      <c r="CB28" s="3">
        <f>CA28*(1+'Project Summary'!$C$80)^(1/12)</f>
        <v>1664048.197000711</v>
      </c>
      <c r="CC28" s="3">
        <f>CB28*(1+'Project Summary'!$C$80)^(1/12)</f>
        <v>1670163.2569578292</v>
      </c>
      <c r="CD28" s="3">
        <f>CC28*(1+'Project Summary'!$C$80)^(1/12)</f>
        <v>1676300.7885947621</v>
      </c>
      <c r="CE28" s="3">
        <f>CD28*(1+'Project Summary'!$C$80)^(1/12)</f>
        <v>1682460.8744906499</v>
      </c>
      <c r="CF28" s="3">
        <f>CE28*(1+'Project Summary'!$C$80)^(1/12)</f>
        <v>1688643.5975280954</v>
      </c>
      <c r="CG28" s="3">
        <f>CF28*(1+'Project Summary'!$C$80)^(1/12)</f>
        <v>1694849.040894279</v>
      </c>
      <c r="CH28" s="3">
        <f>CG28*(1+'Project Summary'!$C$80)^(1/12)</f>
        <v>1701077.2880820788</v>
      </c>
      <c r="CI28" s="3">
        <f>CH28*(1+'Project Summary'!$C$80)^(1/12)</f>
        <v>1707328.4228911924</v>
      </c>
      <c r="CJ28" s="3">
        <f>CI28*(1+'Project Summary'!$C$80)^(1/12)</f>
        <v>1713602.529429266</v>
      </c>
      <c r="CK28" s="3">
        <f>CJ28*(1+'Project Summary'!$C$80)^(1/12)</f>
        <v>1719899.6921130251</v>
      </c>
      <c r="CL28" s="3">
        <f>CK28*(1+'Project Summary'!$C$80)^(1/12)</f>
        <v>1726219.9956694106</v>
      </c>
      <c r="CM28" s="3">
        <f>CL28*(1+'Project Summary'!$C$80)^(1/12)</f>
        <v>1732563.5251367185</v>
      </c>
      <c r="CN28" s="3">
        <f>CM28*(1+'Project Summary'!$C$80)^(1/12)</f>
        <v>1738930.3658657449</v>
      </c>
      <c r="CO28" s="3">
        <f>CN28*(1+'Project Summary'!$C$80)^(1/12)</f>
        <v>1745320.6035209333</v>
      </c>
      <c r="CP28" s="3">
        <f>CO28*(1+'Project Summary'!$C$80)^(1/12)</f>
        <v>1751734.3240815282</v>
      </c>
      <c r="CQ28" s="3">
        <f>CP28*(1+'Project Summary'!$C$80)^(1/12)</f>
        <v>1758171.6138427309</v>
      </c>
      <c r="CR28" s="3">
        <f>CQ28*(1+'Project Summary'!$C$80)^(1/12)</f>
        <v>1764632.5594168613</v>
      </c>
      <c r="CS28" s="3">
        <f>CR28*(1+'Project Summary'!$C$80)^(1/12)</f>
        <v>1771117.2477345234</v>
      </c>
      <c r="CT28" s="3">
        <f>CS28*(1+'Project Summary'!$C$80)^(1/12)</f>
        <v>1777625.7660457741</v>
      </c>
      <c r="CU28" s="3">
        <f>CT28*(1+'Project Summary'!$C$80)^(1/12)</f>
        <v>1784158.2019212979</v>
      </c>
      <c r="CV28" s="3">
        <f>CU28*(1+'Project Summary'!$C$80)^(1/12)</f>
        <v>1790714.6432535849</v>
      </c>
      <c r="CW28" s="3">
        <f>CV28*(1+'Project Summary'!$C$80)^(1/12)</f>
        <v>1797295.1782581131</v>
      </c>
      <c r="CX28" s="3">
        <f>CW28*(1+'Project Summary'!$C$80)^(1/12)</f>
        <v>1803899.8954745359</v>
      </c>
      <c r="CY28" s="3">
        <f>CX28*(1+'Project Summary'!$C$80)^(1/12)</f>
        <v>1810528.8837678728</v>
      </c>
      <c r="CZ28" s="3">
        <f>CY28*(1+'Project Summary'!$C$80)^(1/12)</f>
        <v>1817182.2323297055</v>
      </c>
      <c r="DA28" s="3">
        <f>CZ28*(1+'Project Summary'!$C$80)^(1/12)</f>
        <v>1823860.0306793775</v>
      </c>
      <c r="DB28" s="3">
        <f>DA28*(1+'Project Summary'!$C$80)^(1/12)</f>
        <v>1830562.368665199</v>
      </c>
      <c r="DC28" s="3">
        <f>DB28*(1+'Project Summary'!$C$80)^(1/12)</f>
        <v>1837289.3364656558</v>
      </c>
      <c r="DD28" s="3">
        <f>DC28*(1+'Project Summary'!$C$80)^(1/12)</f>
        <v>1844041.0245906222</v>
      </c>
      <c r="DE28" s="3">
        <f>DD28*(1+'Project Summary'!$C$80)^(1/12)</f>
        <v>1850817.5238825791</v>
      </c>
      <c r="DF28" s="3">
        <f>DE28*(1+'Project Summary'!$C$80)^(1/12)</f>
        <v>1857618.9255178361</v>
      </c>
      <c r="DG28" s="3">
        <f>DF28*(1+'Project Summary'!$C$80)^(1/12)</f>
        <v>1864445.3210077584</v>
      </c>
      <c r="DH28" s="3">
        <f>DG28*(1+'Project Summary'!$C$80)^(1/12)</f>
        <v>1871296.8021999982</v>
      </c>
      <c r="DI28" s="3">
        <f>DH28*(1+'Project Summary'!$C$80)^(1/12)</f>
        <v>1878173.4612797301</v>
      </c>
      <c r="DJ28" s="3">
        <f>DI28*(1+'Project Summary'!$C$80)^(1/12)</f>
        <v>1885075.3907708919</v>
      </c>
      <c r="DK28" s="3">
        <f>DJ28*(1+'Project Summary'!$C$80)^(1/12)</f>
        <v>1892002.683537429</v>
      </c>
      <c r="DL28" s="3">
        <f>DK28*(1+'Project Summary'!$C$80)^(1/12)</f>
        <v>1898955.4327845441</v>
      </c>
      <c r="DM28" s="3">
        <f>DL28*(1+'Project Summary'!$C$80)^(1/12)</f>
        <v>1905933.7320599514</v>
      </c>
      <c r="DN28" s="3">
        <f>DM28*(1+'Project Summary'!$C$80)^(1/12)</f>
        <v>1912937.6752551349</v>
      </c>
      <c r="DO28" s="3">
        <f>DN28*(1+'Project Summary'!$C$80)^(1/12)</f>
        <v>1919967.3566066122</v>
      </c>
      <c r="DP28" s="3">
        <f>DO28*(1+'Project Summary'!$C$80)^(1/12)</f>
        <v>1927022.8706972022</v>
      </c>
      <c r="DQ28" s="3">
        <f>DP28*(1+'Project Summary'!$C$80)^(1/12)</f>
        <v>1934104.312457297</v>
      </c>
      <c r="DR28" s="3">
        <f>DQ28*(1+'Project Summary'!$C$80)^(1/12)</f>
        <v>1941211.7771661405</v>
      </c>
      <c r="DS28" s="3">
        <f>DR28*(1+'Project Summary'!$C$80)^(1/12)</f>
        <v>1948345.3604531093</v>
      </c>
      <c r="DT28" s="3">
        <f>DS28*(1+'Project Summary'!$C$80)^(1/12)</f>
        <v>1955505.1582989998</v>
      </c>
      <c r="DU28" s="3">
        <f>DT28*(1+'Project Summary'!$C$80)^(1/12)</f>
        <v>1962691.2670373197</v>
      </c>
      <c r="DV28" s="3">
        <f>DU28*(1+'Project Summary'!$C$80)^(1/12)</f>
        <v>1969903.7833555837</v>
      </c>
      <c r="DW28" s="3">
        <f>DV28*(1+'Project Summary'!$C$80)^(1/12)</f>
        <v>1977142.8042966148</v>
      </c>
      <c r="DX28" s="3">
        <f>DW28*(1+'Project Summary'!$C$80)^(1/12)</f>
        <v>1984408.4272598501</v>
      </c>
      <c r="DY28" s="3">
        <f>DX28*(1+'Project Summary'!$C$80)^(1/12)</f>
        <v>1991700.7500026508</v>
      </c>
      <c r="DZ28" s="3">
        <f>DY28*(1+'Project Summary'!$C$80)^(1/12)</f>
        <v>1999019.8706416176</v>
      </c>
      <c r="EA28" s="3">
        <f>DZ28*(1+'Project Summary'!$C$80)^(1/12)</f>
        <v>2006365.8876539115</v>
      </c>
      <c r="EB28" s="3">
        <f>EA28*(1+'Project Summary'!$C$80)^(1/12)</f>
        <v>2013738.8998785778</v>
      </c>
      <c r="EC28" s="3">
        <f>EB28*(1+'Project Summary'!$C$80)^(1/12)</f>
        <v>2021139.0065178769</v>
      </c>
      <c r="ED28" s="3">
        <f>EC28*(1+'Project Summary'!$C$80)^(1/12)</f>
        <v>2028566.3071386183</v>
      </c>
      <c r="EE28" s="3">
        <f>ED28*(1+'Project Summary'!$C$80)^(1/12)</f>
        <v>2036020.9016735009</v>
      </c>
      <c r="EF28" s="3">
        <f>EE28*(1+'Project Summary'!$C$80)^(1/12)</f>
        <v>2043502.8904224567</v>
      </c>
      <c r="EG28" s="3">
        <f>EF28*(1+'Project Summary'!$C$80)^(1/12)</f>
        <v>2051012.3740540009</v>
      </c>
      <c r="EH28" s="3">
        <f>EG28*(1+'Project Summary'!$C$80)^(1/12)</f>
        <v>2058549.4536065869</v>
      </c>
      <c r="EI28" s="3">
        <f>EH28*(1+'Project Summary'!$C$80)^(1/12)</f>
        <v>2066114.2304899646</v>
      </c>
      <c r="EJ28" s="3">
        <f>EI28*(1+'Project Summary'!$C$80)^(1/12)</f>
        <v>2073706.8064865454</v>
      </c>
      <c r="EK28" s="3">
        <f>EJ28*(1+'Project Summary'!$C$80)^(1/12)</f>
        <v>2081327.283752772</v>
      </c>
      <c r="EL28" s="3">
        <f>EK28*(1+'Project Summary'!$C$80)^(1/12)</f>
        <v>2088975.7648204924</v>
      </c>
      <c r="EM28" s="3">
        <f>EL28*(1+'Project Summary'!$C$80)^(1/12)</f>
        <v>2096652.3525983396</v>
      </c>
      <c r="EN28" s="3">
        <f>EM28*(1+'Project Summary'!$C$80)^(1/12)</f>
        <v>2104357.1503731161</v>
      </c>
      <c r="EO28" s="3">
        <f>EN28*(1+'Project Summary'!$C$80)^(1/12)</f>
        <v>2112090.2618111838</v>
      </c>
      <c r="EP28" s="3">
        <f>EO28*(1+'Project Summary'!$C$80)^(1/12)</f>
        <v>2119851.7909598588</v>
      </c>
      <c r="EQ28" s="3">
        <f>EP28*(1+'Project Summary'!$C$80)^(1/12)</f>
        <v>2127641.8422488109</v>
      </c>
      <c r="ER28" s="3">
        <f>EQ28*(1+'Project Summary'!$C$80)^(1/12)</f>
        <v>2135460.5204914697</v>
      </c>
      <c r="ES28" s="3">
        <f>ER28*(1+'Project Summary'!$C$80)^(1/12)</f>
        <v>2143307.9308864335</v>
      </c>
      <c r="ET28" s="3">
        <f>ES28*(1+'Project Summary'!$C$80)^(1/12)</f>
        <v>2151184.1790188858</v>
      </c>
      <c r="EU28" s="3">
        <f>ET28*(1+'Project Summary'!$C$80)^(1/12)</f>
        <v>2159089.3708620155</v>
      </c>
      <c r="EV28" s="3">
        <f>EU28*(1+'Project Summary'!$C$80)^(1/12)</f>
        <v>2167023.6127784424</v>
      </c>
      <c r="EW28" s="3">
        <f>EV28*(1+'Project Summary'!$C$80)^(1/12)</f>
        <v>2174987.0115216491</v>
      </c>
      <c r="EX28" s="3">
        <f>EW28*(1+'Project Summary'!$C$80)^(1/12)</f>
        <v>2182979.6742374171</v>
      </c>
      <c r="EY28" s="3">
        <f>EX28*(1+'Project Summary'!$C$80)^(1/12)</f>
        <v>2191001.7084652674</v>
      </c>
      <c r="EZ28" s="3">
        <f>EY28*(1+'Project Summary'!$C$80)^(1/12)</f>
        <v>2199053.2221399089</v>
      </c>
      <c r="FA28" s="3">
        <f>EZ28*(1+'Project Summary'!$C$80)^(1/12)</f>
        <v>2207134.3235926898</v>
      </c>
      <c r="FB28" s="3">
        <f>FA28*(1+'Project Summary'!$C$80)^(1/12)</f>
        <v>2215245.121553055</v>
      </c>
      <c r="FC28" s="3">
        <f>FB28*(1+'Project Summary'!$C$80)^(1/12)</f>
        <v>2223385.7251500101</v>
      </c>
      <c r="FD28" s="3">
        <f>FC28*(1+'Project Summary'!$C$80)^(1/12)</f>
        <v>2231556.2439135886</v>
      </c>
      <c r="FE28" s="3">
        <f>FD28*(1+'Project Summary'!$C$80)^(1/12)</f>
        <v>2239756.7877763258</v>
      </c>
      <c r="FF28" s="3">
        <f>FE28*(1+'Project Summary'!$C$80)^(1/12)</f>
        <v>2247987.4670747383</v>
      </c>
      <c r="FG28" s="3">
        <f>FF28*(1+'Project Summary'!$C$80)^(1/12)</f>
        <v>2256248.3925508088</v>
      </c>
      <c r="FH28" s="3">
        <f>FG28*(1+'Project Summary'!$C$80)^(1/12)</f>
        <v>2264539.6753534749</v>
      </c>
      <c r="FI28" s="3">
        <f>FH28*(1+'Project Summary'!$C$80)^(1/12)</f>
        <v>2272861.4270401262</v>
      </c>
      <c r="FJ28" s="3">
        <f>FI28*(1+'Project Summary'!$C$80)^(1/12)</f>
        <v>2281213.7595781037</v>
      </c>
      <c r="FK28" s="3">
        <f>FJ28*(1+'Project Summary'!$C$80)^(1/12)</f>
        <v>2289596.7853462072</v>
      </c>
      <c r="FL28" s="3">
        <f>FK28*(1+'Project Summary'!$C$80)^(1/12)</f>
        <v>2298010.6171362074</v>
      </c>
      <c r="FM28" s="3">
        <f>FL28*(1+'Project Summary'!$C$80)^(1/12)</f>
        <v>2306455.3681543632</v>
      </c>
      <c r="FN28" s="3">
        <f>FM28*(1+'Project Summary'!$C$80)^(1/12)</f>
        <v>2314931.1520229448</v>
      </c>
      <c r="FO28" s="3">
        <f>FN28*(1+'Project Summary'!$C$80)^(1/12)</f>
        <v>2323438.0827817628</v>
      </c>
      <c r="FP28" s="3">
        <f>FO28*(1+'Project Summary'!$C$80)^(1/12)</f>
        <v>2331976.2748897024</v>
      </c>
      <c r="FQ28" s="3">
        <f>FP28*(1+'Project Summary'!$C$80)^(1/12)</f>
        <v>2340545.8432262628</v>
      </c>
      <c r="FR28" s="3">
        <f>FQ28*(1+'Project Summary'!$C$80)^(1/12)</f>
        <v>2349146.9030931043</v>
      </c>
      <c r="FS28" s="3">
        <f>FR28*(1+'Project Summary'!$C$80)^(1/12)</f>
        <v>2357779.5702155977</v>
      </c>
      <c r="FT28" s="3">
        <f>FS28*(1+'Project Summary'!$C$80)^(1/12)</f>
        <v>2366443.9607443842</v>
      </c>
      <c r="FU28" s="3">
        <f>FT28*(1+'Project Summary'!$C$80)^(1/12)</f>
        <v>2375140.1912569348</v>
      </c>
      <c r="FV28" s="3">
        <f>FU28*(1+'Project Summary'!$C$80)^(1/12)</f>
        <v>2383868.3787591211</v>
      </c>
      <c r="FW28" s="3">
        <f>FV28*(1+'Project Summary'!$C$80)^(1/12)</f>
        <v>2392628.6406867891</v>
      </c>
      <c r="FX28" s="3">
        <f>FW28*(1+'Project Summary'!$C$80)^(1/12)</f>
        <v>2401421.0949073392</v>
      </c>
      <c r="FY28" s="3">
        <f>FX28*(1+'Project Summary'!$C$80)^(1/12)</f>
        <v>2410245.8597213118</v>
      </c>
      <c r="FZ28" s="3">
        <f>FY28*(1+'Project Summary'!$C$80)^(1/12)</f>
        <v>2419103.0538639799</v>
      </c>
      <c r="GA28" s="3">
        <f>FZ28*(1+'Project Summary'!$C$80)^(1/12)</f>
        <v>2427992.7965069446</v>
      </c>
      <c r="GB28" s="3">
        <f>GA28*(1+'Project Summary'!$C$80)^(1/12)</f>
        <v>2436915.2072597411</v>
      </c>
      <c r="GC28" s="3">
        <f>GB28*(1+'Project Summary'!$C$80)^(1/12)</f>
        <v>2445870.4061714467</v>
      </c>
      <c r="GD28" s="3">
        <f>GC28*(1+'Project Summary'!$C$80)^(1/12)</f>
        <v>2454858.5137322959</v>
      </c>
      <c r="GE28" s="3">
        <f>GD28*(1+'Project Summary'!$C$80)^(1/12)</f>
        <v>2463879.650875302</v>
      </c>
      <c r="GF28" s="3">
        <f>GE28*(1+'Project Summary'!$C$80)^(1/12)</f>
        <v>2472933.9389778837</v>
      </c>
      <c r="GG28" s="3">
        <f>GF28*(1+'Project Summary'!$C$80)^(1/12)</f>
        <v>2482021.4998634988</v>
      </c>
      <c r="GH28" s="3">
        <f>GG28*(1+'Project Summary'!$C$80)^(1/12)</f>
        <v>2491142.4558032835</v>
      </c>
      <c r="GI28" s="3">
        <f>GH28*(1+'Project Summary'!$C$80)^(1/12)</f>
        <v>2500296.9295176966</v>
      </c>
      <c r="GJ28" s="3">
        <f>GI28*(1+'Project Summary'!$C$80)^(1/12)</f>
        <v>2509485.0441781715</v>
      </c>
      <c r="GK28" s="3">
        <f>GJ28*(1+'Project Summary'!$C$80)^(1/12)</f>
        <v>2518706.9234087733</v>
      </c>
      <c r="GL28" s="3">
        <f>GK28*(1+'Project Summary'!$C$80)^(1/12)</f>
        <v>2527962.6912878612</v>
      </c>
      <c r="GM28" s="3">
        <f>GL28*(1+'Project Summary'!$C$80)^(1/12)</f>
        <v>2537252.4723497597</v>
      </c>
      <c r="GN28" s="3">
        <f>GM28*(1+'Project Summary'!$C$80)^(1/12)</f>
        <v>2546576.3915864322</v>
      </c>
      <c r="GO28" s="3">
        <f>GN28*(1+'Project Summary'!$C$80)^(1/12)</f>
        <v>2555934.5744491648</v>
      </c>
      <c r="GP28" s="3">
        <f>GO28*(1+'Project Summary'!$C$80)^(1/12)</f>
        <v>2565327.1468502521</v>
      </c>
      <c r="GQ28" s="3">
        <f>GP28*(1+'Project Summary'!$C$80)^(1/12)</f>
        <v>2574754.2351646931</v>
      </c>
      <c r="GR28" s="3">
        <f>GQ28*(1+'Project Summary'!$C$80)^(1/12)</f>
        <v>2584215.966231891</v>
      </c>
      <c r="GS28" s="3">
        <f>GR28*(1+'Project Summary'!$C$80)^(1/12)</f>
        <v>2593712.4673573589</v>
      </c>
      <c r="GT28" s="3">
        <f>GS28*(1+'Project Summary'!$C$80)^(1/12)</f>
        <v>2603243.866314434</v>
      </c>
      <c r="GU28" s="3">
        <f>GT28*(1+'Project Summary'!$C$80)^(1/12)</f>
        <v>2612810.2913459959</v>
      </c>
      <c r="GV28" s="3">
        <f>GU28*(1+'Project Summary'!$C$80)^(1/12)</f>
        <v>2622411.8711661925</v>
      </c>
      <c r="GW28" s="3">
        <f>GV28*(1+'Project Summary'!$C$80)^(1/12)</f>
        <v>2632048.7349621714</v>
      </c>
      <c r="GX28" s="3">
        <f>GW28*(1+'Project Summary'!$C$80)^(1/12)</f>
        <v>2641721.0123958183</v>
      </c>
      <c r="GY28" s="3">
        <f>GX28*(1+'Project Summary'!$C$80)^(1/12)</f>
        <v>2651428.8336055018</v>
      </c>
      <c r="GZ28" s="3">
        <f>GY28*(1+'Project Summary'!$C$80)^(1/12)</f>
        <v>2661172.3292078245</v>
      </c>
      <c r="HA28" s="3">
        <f>GZ28*(1+'Project Summary'!$C$80)^(1/12)</f>
        <v>2670951.63029938</v>
      </c>
      <c r="HB28" s="3">
        <f>HA28*(1+'Project Summary'!$C$80)^(1/12)</f>
        <v>2680766.8684585164</v>
      </c>
      <c r="HC28" s="3">
        <f>HB28*(1+'Project Summary'!$C$80)^(1/12)</f>
        <v>2690618.1757471072</v>
      </c>
      <c r="HD28" s="3">
        <f>HC28*(1+'Project Summary'!$C$80)^(1/12)</f>
        <v>2700505.6847123289</v>
      </c>
      <c r="HE28" s="3">
        <f>HD28*(1+'Project Summary'!$C$80)^(1/12)</f>
        <v>2710429.5283884429</v>
      </c>
      <c r="HF28" s="3">
        <f>HE28*(1+'Project Summary'!$C$80)^(1/12)</f>
        <v>2720389.8402985865</v>
      </c>
      <c r="HG28" s="3">
        <f>HF28*(1+'Project Summary'!$C$80)^(1/12)</f>
        <v>2730386.7544565685</v>
      </c>
      <c r="HH28" s="3">
        <f>HG28*(1+'Project Summary'!$C$80)^(1/12)</f>
        <v>2740420.4053686736</v>
      </c>
      <c r="HI28" s="3">
        <f>HH28*(1+'Project Summary'!$C$80)^(1/12)</f>
        <v>2750490.9280354716</v>
      </c>
      <c r="HJ28" s="3">
        <f>HI28*(1+'Project Summary'!$C$80)^(1/12)</f>
        <v>2760598.4579536328</v>
      </c>
      <c r="HK28" s="3">
        <f>HJ28*(1+'Project Summary'!$C$80)^(1/12)</f>
        <v>2770743.1311177523</v>
      </c>
      <c r="HL28" s="3">
        <f>HK28*(1+'Project Summary'!$C$80)^(1/12)</f>
        <v>2780925.0840221797</v>
      </c>
      <c r="HM28" s="3">
        <f>HL28*(1+'Project Summary'!$C$80)^(1/12)</f>
        <v>2791144.4536628551</v>
      </c>
      <c r="HN28" s="3">
        <f>HM28*(1+'Project Summary'!$C$80)^(1/12)</f>
        <v>2801401.3775391527</v>
      </c>
      <c r="HO28" s="3">
        <f>HN28*(1+'Project Summary'!$C$80)^(1/12)</f>
        <v>2811695.9936557305</v>
      </c>
      <c r="HP28" s="3">
        <f>HO28*(1+'Project Summary'!$C$80)^(1/12)</f>
        <v>2822028.4405243872</v>
      </c>
      <c r="HQ28" s="3">
        <f>HP28*(1+'Project Summary'!$C$80)^(1/12)</f>
        <v>2832398.8571659261</v>
      </c>
      <c r="HR28" s="3">
        <f>HQ28*(1+'Project Summary'!$C$80)^(1/12)</f>
        <v>2842807.3831120259</v>
      </c>
      <c r="HS28" s="3">
        <f>HR28*(1+'Project Summary'!$C$80)^(1/12)</f>
        <v>2853254.1584071172</v>
      </c>
      <c r="HT28" s="3">
        <f>HS28*(1+'Project Summary'!$C$80)^(1/12)</f>
        <v>2863739.3236102671</v>
      </c>
      <c r="HU28" s="3">
        <f>HT28*(1+'Project Summary'!$C$80)^(1/12)</f>
        <v>2874263.0197970709</v>
      </c>
      <c r="HV28" s="3">
        <f>HU28*(1+'Project Summary'!$C$80)^(1/12)</f>
        <v>2884825.3885615491</v>
      </c>
      <c r="HW28" s="3">
        <f>HV28*(1+'Project Summary'!$C$80)^(1/12)</f>
        <v>2895426.5720180538</v>
      </c>
      <c r="HX28" s="3">
        <f>HW28*(1+'Project Summary'!$C$80)^(1/12)</f>
        <v>2906066.7128031803</v>
      </c>
      <c r="HY28" s="3">
        <f>HX28*(1+'Project Summary'!$C$80)^(1/12)</f>
        <v>2916745.9540776862</v>
      </c>
      <c r="HZ28" s="3">
        <f>HY28*(1+'Project Summary'!$C$80)^(1/12)</f>
        <v>2927464.4395284168</v>
      </c>
      <c r="IA28" s="3">
        <f>HZ28*(1+'Project Summary'!$C$80)^(1/12)</f>
        <v>2938222.3133702404</v>
      </c>
      <c r="IB28" s="3">
        <f>IA28*(1+'Project Summary'!$C$80)^(1/12)</f>
        <v>2949019.7203479866</v>
      </c>
      <c r="IC28" s="3">
        <f>IB28*(1+'Project Summary'!$C$80)^(1/12)</f>
        <v>2959856.8057383951</v>
      </c>
      <c r="ID28" s="3">
        <f>IC28*(1+'Project Summary'!$C$80)^(1/12)</f>
        <v>2970733.7153520696</v>
      </c>
      <c r="IE28" s="3">
        <f>ID28*(1+'Project Summary'!$C$80)^(1/12)</f>
        <v>2981650.5955354399</v>
      </c>
      <c r="IF28" s="3">
        <f>IE28*(1+'Project Summary'!$C$80)^(1/12)</f>
        <v>2992607.5931727318</v>
      </c>
      <c r="IG28" s="3">
        <f>IF28*(1+'Project Summary'!$C$80)^(1/12)</f>
        <v>3003604.8556879419</v>
      </c>
      <c r="IH28" s="3">
        <f>IG28*(1+'Project Summary'!$C$80)^(1/12)</f>
        <v>3014642.5310468217</v>
      </c>
      <c r="II28" s="3">
        <f>IH28*(1+'Project Summary'!$C$80)^(1/12)</f>
        <v>3025720.7677588696</v>
      </c>
      <c r="IJ28" s="3">
        <f>II28*(1+'Project Summary'!$C$80)^(1/12)</f>
        <v>3036839.714879327</v>
      </c>
      <c r="IK28" s="3">
        <f>IJ28*(1+'Project Summary'!$C$80)^(1/12)</f>
        <v>3047999.5220111855</v>
      </c>
      <c r="IL28" s="3">
        <f>IK28*(1+'Project Summary'!$C$80)^(1/12)</f>
        <v>3059200.3393071992</v>
      </c>
      <c r="IM28" s="3">
        <f>IL28*(1+'Project Summary'!$C$80)^(1/12)</f>
        <v>3070442.3174719051</v>
      </c>
      <c r="IN28" s="3">
        <f>IM28*(1+'Project Summary'!$C$80)^(1/12)</f>
        <v>3081725.6077636499</v>
      </c>
      <c r="IO28" s="3">
        <f>IN28*(1+'Project Summary'!$C$80)^(1/12)</f>
        <v>3093050.3619966269</v>
      </c>
      <c r="IP28" s="3">
        <f>IO28*(1+'Project Summary'!$C$80)^(1/12)</f>
        <v>3104416.7325429167</v>
      </c>
      <c r="IQ28" s="3">
        <f>IP28*(1+'Project Summary'!$C$80)^(1/12)</f>
        <v>3115824.872334539</v>
      </c>
      <c r="IR28" s="3">
        <f>IQ28*(1+'Project Summary'!$C$80)^(1/12)</f>
        <v>3127274.9348655087</v>
      </c>
      <c r="IS28" s="3">
        <f>IR28*(1+'Project Summary'!$C$80)^(1/12)</f>
        <v>3138767.0741939028</v>
      </c>
      <c r="IT28" s="3">
        <f>IS28*(1+'Project Summary'!$C$80)^(1/12)</f>
        <v>3150301.4449439324</v>
      </c>
      <c r="IU28" s="3">
        <f>IT28*(1+'Project Summary'!$C$80)^(1/12)</f>
        <v>3161878.202308022</v>
      </c>
      <c r="IV28" s="3">
        <f>IU28*(1+'Project Summary'!$C$80)^(1/12)</f>
        <v>3173497.5020488999</v>
      </c>
      <c r="IW28" s="3">
        <f>IV28*(1+'Project Summary'!$C$80)^(1/12)</f>
        <v>3185159.5005016918</v>
      </c>
      <c r="IX28" s="3">
        <f>IW28*(1+'Project Summary'!$C$80)^(1/12)</f>
        <v>3196864.3545760261</v>
      </c>
      <c r="IY28" s="3">
        <f>IX28*(1+'Project Summary'!$C$80)^(1/12)</f>
        <v>3208612.2217581435</v>
      </c>
      <c r="IZ28" s="3">
        <f>IY28*(1+'Project Summary'!$C$80)^(1/12)</f>
        <v>3220403.2601130167</v>
      </c>
      <c r="JA28" s="3">
        <f>IZ28*(1+'Project Summary'!$C$80)^(1/12)</f>
        <v>3232237.6282864776</v>
      </c>
      <c r="JB28" s="3">
        <f>JA28*(1+'Project Summary'!$C$80)^(1/12)</f>
        <v>3244115.4855073504</v>
      </c>
      <c r="JC28" s="3">
        <f>JB28*(1+'Project Summary'!$C$80)^(1/12)</f>
        <v>3256036.9915895956</v>
      </c>
      <c r="JD28" s="3">
        <f>JC28*(1+'Project Summary'!$C$80)^(1/12)</f>
        <v>3268002.3069344591</v>
      </c>
      <c r="JE28" s="3">
        <f>JD28*(1+'Project Summary'!$C$80)^(1/12)</f>
        <v>3280011.592532631</v>
      </c>
      <c r="JF28" s="3">
        <f>JE28*(1+'Project Summary'!$C$80)^(1/12)</f>
        <v>3292065.0099664116</v>
      </c>
      <c r="JG28" s="3">
        <f>JF28*(1+'Project Summary'!$C$80)^(1/12)</f>
        <v>3304162.7214118852</v>
      </c>
      <c r="JH28" s="3">
        <f>JG28*(1+'Project Summary'!$C$80)^(1/12)</f>
        <v>3316304.8896411024</v>
      </c>
      <c r="JI28" s="3">
        <f>JH28*(1+'Project Summary'!$C$80)^(1/12)</f>
        <v>3328491.6780242701</v>
      </c>
      <c r="JJ28" s="3">
        <f>JI28*(1+'Project Summary'!$C$80)^(1/12)</f>
        <v>3340723.2505319496</v>
      </c>
      <c r="JK28" s="3">
        <f>JJ28*(1+'Project Summary'!$C$80)^(1/12)</f>
        <v>3352999.7717372621</v>
      </c>
      <c r="JL28" s="3">
        <f>JK28*(1+'Project Summary'!$C$80)^(1/12)</f>
        <v>3365321.4068181049</v>
      </c>
      <c r="JM28" s="3">
        <f>JL28*(1+'Project Summary'!$C$80)^(1/12)</f>
        <v>3377688.3215593714</v>
      </c>
      <c r="JN28" s="3">
        <f>JM28*(1+'Project Summary'!$C$80)^(1/12)</f>
        <v>3390100.6823551836</v>
      </c>
      <c r="JO28" s="3">
        <f>JN28*(1+'Project Summary'!$C$80)^(1/12)</f>
        <v>3402558.6562111299</v>
      </c>
      <c r="JP28" s="3">
        <f>JO28*(1+'Project Summary'!$C$80)^(1/12)</f>
        <v>3415062.4107465125</v>
      </c>
      <c r="JQ28" s="3">
        <f>JP28*(1+'Project Summary'!$C$80)^(1/12)</f>
        <v>3427612.1141966023</v>
      </c>
      <c r="JR28" s="3">
        <f>JQ28*(1+'Project Summary'!$C$80)^(1/12)</f>
        <v>3440207.9354149033</v>
      </c>
      <c r="JS28" s="3">
        <f>JR28*(1+'Project Summary'!$C$80)^(1/12)</f>
        <v>3452850.0438754233</v>
      </c>
      <c r="JT28" s="3">
        <f>JS28*(1+'Project Summary'!$C$80)^(1/12)</f>
        <v>3465538.6096749553</v>
      </c>
      <c r="JU28" s="3">
        <f>JT28*(1+'Project Summary'!$C$80)^(1/12)</f>
        <v>3478273.8035353655</v>
      </c>
      <c r="JV28" s="3">
        <f>JU28*(1+'Project Summary'!$C$80)^(1/12)</f>
        <v>3491055.7968058903</v>
      </c>
      <c r="JW28" s="3">
        <f>JV28*(1+'Project Summary'!$C$80)^(1/12)</f>
        <v>3503884.7614654419</v>
      </c>
      <c r="JX28" s="3">
        <f>JW28*(1+'Project Summary'!$C$80)^(1/12)</f>
        <v>3516760.8701249226</v>
      </c>
      <c r="JY28" s="3">
        <f>JX28*(1+'Project Summary'!$C$80)^(1/12)</f>
        <v>3529684.2960295463</v>
      </c>
      <c r="JZ28" s="3">
        <f>JY28*(1+'Project Summary'!$C$80)^(1/12)</f>
        <v>3542655.2130611702</v>
      </c>
      <c r="KA28" s="3">
        <f>JZ28*(1+'Project Summary'!$C$80)^(1/12)</f>
        <v>3555673.7957406342</v>
      </c>
      <c r="KB28" s="3">
        <f>KA28*(1+'Project Summary'!$C$80)^(1/12)</f>
        <v>3568740.2192301089</v>
      </c>
      <c r="KC28" s="3">
        <f>KB28*(1+'Project Summary'!$C$80)^(1/12)</f>
        <v>3581854.6593354526</v>
      </c>
      <c r="KD28" s="3">
        <f>KC28*(1+'Project Summary'!$C$80)^(1/12)</f>
        <v>3595017.292508577</v>
      </c>
      <c r="KE28" s="3">
        <f>KD28*(1+'Project Summary'!$C$80)^(1/12)</f>
        <v>3608228.2958498206</v>
      </c>
      <c r="KF28" s="3">
        <f>KE28*(1+'Project Summary'!$C$80)^(1/12)</f>
        <v>3621487.847110332</v>
      </c>
      <c r="KG28" s="3">
        <f>KF28*(1+'Project Summary'!$C$80)^(1/12)</f>
        <v>3634796.124694461</v>
      </c>
      <c r="KH28" s="3">
        <f>KG28*(1+'Project Summary'!$C$80)^(1/12)</f>
        <v>3648153.3076621597</v>
      </c>
      <c r="KI28" s="3">
        <f>KH28*(1+'Project Summary'!$C$80)^(1/12)</f>
        <v>3661559.5757313916</v>
      </c>
      <c r="KJ28" s="3">
        <f>KI28*(1+'Project Summary'!$C$80)^(1/12)</f>
        <v>3675015.109280549</v>
      </c>
      <c r="KK28" s="3">
        <f>KJ28*(1+'Project Summary'!$C$80)^(1/12)</f>
        <v>3688520.0893508806</v>
      </c>
      <c r="KL28" s="3">
        <f>KK28*(1+'Project Summary'!$C$80)^(1/12)</f>
        <v>3702074.6976489276</v>
      </c>
      <c r="KM28" s="3">
        <f>KL28*(1+'Project Summary'!$C$80)^(1/12)</f>
        <v>3715679.1165489671</v>
      </c>
      <c r="KN28" s="3">
        <f>KM28*(1+'Project Summary'!$C$80)^(1/12)</f>
        <v>3729333.5290954681</v>
      </c>
      <c r="KO28" s="3">
        <f>KN28*(1+'Project Summary'!$C$80)^(1/12)</f>
        <v>3743038.1190055525</v>
      </c>
      <c r="KP28" s="3">
        <f>KO28*(1+'Project Summary'!$C$80)^(1/12)</f>
        <v>3756793.0706714676</v>
      </c>
      <c r="KQ28" s="3">
        <f>KP28*(1+'Project Summary'!$C$80)^(1/12)</f>
        <v>3770598.5691630673</v>
      </c>
      <c r="KR28" s="3">
        <f>KQ28*(1+'Project Summary'!$C$80)^(1/12)</f>
        <v>3784454.8002303015</v>
      </c>
      <c r="KS28" s="3">
        <f>KR28*(1+'Project Summary'!$C$80)^(1/12)</f>
        <v>3798361.9503057161</v>
      </c>
      <c r="KT28" s="3">
        <f>KS28*(1+'Project Summary'!$C$80)^(1/12)</f>
        <v>3812320.206506961</v>
      </c>
      <c r="KU28" s="3">
        <f>KT28*(1+'Project Summary'!$C$80)^(1/12)</f>
        <v>3826329.7566393083</v>
      </c>
      <c r="KV28" s="3">
        <f>KU28*(1+'Project Summary'!$C$80)^(1/12)</f>
        <v>3840390.7891981779</v>
      </c>
      <c r="KW28" s="3">
        <f>KV28*(1+'Project Summary'!$C$80)^(1/12)</f>
        <v>3854503.4933716743</v>
      </c>
      <c r="KX28" s="3">
        <f>KW28*(1+'Project Summary'!$C$80)^(1/12)</f>
        <v>3868668.0590431332</v>
      </c>
      <c r="KY28" s="3">
        <f>KX28*(1+'Project Summary'!$C$80)^(1/12)</f>
        <v>3882884.6767936745</v>
      </c>
      <c r="KZ28" s="3">
        <f>KY28*(1+'Project Summary'!$C$80)^(1/12)</f>
        <v>3897153.5379047683</v>
      </c>
      <c r="LA28" s="3">
        <f>KZ28*(1+'Project Summary'!$C$80)^(1/12)</f>
        <v>3911474.8343608063</v>
      </c>
      <c r="LB28" s="3">
        <f>LA28*(1+'Project Summary'!$C$80)^(1/12)</f>
        <v>3925848.7588516874</v>
      </c>
      <c r="LC28" s="3">
        <f>LB28*(1+'Project Summary'!$C$80)^(1/12)</f>
        <v>3940275.5047754091</v>
      </c>
      <c r="LD28" s="3">
        <f>LC28*(1+'Project Summary'!$C$80)^(1/12)</f>
        <v>3954755.2662406689</v>
      </c>
      <c r="LE28" s="3">
        <f>LD28*(1+'Project Summary'!$C$80)^(1/12)</f>
        <v>3969288.2380694775</v>
      </c>
      <c r="LF28" s="3">
        <f>LE28*(1+'Project Summary'!$C$80)^(1/12)</f>
        <v>3983874.6157997786</v>
      </c>
      <c r="LG28" s="3">
        <f>LF28*(1+'Project Summary'!$C$80)^(1/12)</f>
        <v>3998514.5956880813</v>
      </c>
      <c r="LH28" s="3">
        <f>LG28*(1+'Project Summary'!$C$80)^(1/12)</f>
        <v>4013208.3747120998</v>
      </c>
      <c r="LI28" s="3">
        <f>LH28*(1+'Project Summary'!$C$80)^(1/12)</f>
        <v>4027956.1505734036</v>
      </c>
      <c r="LJ28" s="3">
        <f>LI28*(1+'Project Summary'!$C$80)^(1/12)</f>
        <v>4042758.1217000782</v>
      </c>
      <c r="LK28" s="3">
        <f>LJ28*(1+'Project Summary'!$C$80)^(1/12)</f>
        <v>4057614.4872493939</v>
      </c>
      <c r="LL28" s="3">
        <f>LK28*(1+'Project Summary'!$C$80)^(1/12)</f>
        <v>4072525.4471104867</v>
      </c>
      <c r="LM28" s="3">
        <f>LL28*(1+'Project Summary'!$C$80)^(1/12)</f>
        <v>4087491.2019070466</v>
      </c>
      <c r="LN28" s="3">
        <f>LM28*(1+'Project Summary'!$C$80)^(1/12)</f>
        <v>4102511.9530000174</v>
      </c>
      <c r="LO28" s="3">
        <f>LN28*(1+'Project Summary'!$C$80)^(1/12)</f>
        <v>4117587.9024903066</v>
      </c>
      <c r="LP28" s="3">
        <f>LO28*(1+'Project Summary'!$C$80)^(1/12)</f>
        <v>4132719.253221503</v>
      </c>
      <c r="LQ28" s="3">
        <f>LP28*(1+'Project Summary'!$C$80)^(1/12)</f>
        <v>4147906.2087826077</v>
      </c>
      <c r="LR28" s="3">
        <f>LQ28*(1+'Project Summary'!$C$80)^(1/12)</f>
        <v>4163148.9735107725</v>
      </c>
      <c r="LS28" s="3">
        <f>LR28*(1+'Project Summary'!$C$80)^(1/12)</f>
        <v>4178447.7524940488</v>
      </c>
      <c r="LT28" s="3">
        <f>LS28*(1+'Project Summary'!$C$80)^(1/12)</f>
        <v>4193802.751574148</v>
      </c>
      <c r="LU28" s="3">
        <f>LT28*(1+'Project Summary'!$C$80)^(1/12)</f>
        <v>4209214.1773492107</v>
      </c>
      <c r="LV28" s="3">
        <f>LU28*(1+'Project Summary'!$C$80)^(1/12)</f>
        <v>4224682.2371765859</v>
      </c>
      <c r="LW28" s="3">
        <f>LV28*(1+'Project Summary'!$C$80)^(1/12)</f>
        <v>4240207.1391756209</v>
      </c>
      <c r="LX28" s="3">
        <f>LW28*(1+'Project Summary'!$C$80)^(1/12)</f>
        <v>4255789.0922304625</v>
      </c>
      <c r="LY28" s="3">
        <f>LX28*(1+'Project Summary'!$C$80)^(1/12)</f>
        <v>4271428.3059928678</v>
      </c>
      <c r="LZ28" s="3">
        <f>LY28*(1+'Project Summary'!$C$80)^(1/12)</f>
        <v>4287124.9908850221</v>
      </c>
      <c r="MA28" s="3">
        <f>LZ28*(1+'Project Summary'!$C$80)^(1/12)</f>
        <v>4302879.3581023738</v>
      </c>
      <c r="MB28" s="3">
        <f>MA28*(1+'Project Summary'!$C$80)^(1/12)</f>
        <v>4318691.619616474</v>
      </c>
      <c r="MC28" s="3">
        <f>MB28*(1+'Project Summary'!$C$80)^(1/12)</f>
        <v>4334561.9881778285</v>
      </c>
      <c r="MD28" s="3">
        <f>MC28*(1+'Project Summary'!$C$80)^(1/12)</f>
        <v>4350490.6773187602</v>
      </c>
      <c r="ME28" s="3">
        <f>MD28*(1+'Project Summary'!$C$80)^(1/12)</f>
        <v>4366477.9013562845</v>
      </c>
      <c r="MF28" s="3">
        <f>ME28*(1+'Project Summary'!$C$80)^(1/12)</f>
        <v>4382523.8753949888</v>
      </c>
      <c r="MG28" s="3">
        <f>MF28*(1+'Project Summary'!$C$80)^(1/12)</f>
        <v>4398628.8153299289</v>
      </c>
      <c r="MH28" s="3">
        <f>MG28*(1+'Project Summary'!$C$80)^(1/12)</f>
        <v>4414792.9378495356</v>
      </c>
      <c r="MI28" s="3">
        <f>MH28*(1+'Project Summary'!$C$80)^(1/12)</f>
        <v>4431016.4604385272</v>
      </c>
      <c r="MJ28" s="3">
        <f>MI28*(1+'Project Summary'!$C$80)^(1/12)</f>
        <v>4447299.6013808371</v>
      </c>
      <c r="MK28" s="3">
        <f>MJ28*(1+'Project Summary'!$C$80)^(1/12)</f>
        <v>4463642.5797625501</v>
      </c>
      <c r="ML28" s="3">
        <f>MK28*(1+'Project Summary'!$C$80)^(1/12)</f>
        <v>4480045.6154748518</v>
      </c>
      <c r="MM28" s="3">
        <f>ML28*(1+'Project Summary'!$C$80)^(1/12)</f>
        <v>4496508.9292169847</v>
      </c>
      <c r="MN28" s="3">
        <f>MM28*(1+'Project Summary'!$C$80)^(1/12)</f>
        <v>4513032.7424992193</v>
      </c>
      <c r="MO28" s="3">
        <f>MN28*(1+'Project Summary'!$C$80)^(1/12)</f>
        <v>4529617.2776458347</v>
      </c>
      <c r="MP28" s="3">
        <f>MO28*(1+'Project Summary'!$C$80)^(1/12)</f>
        <v>4546262.7577981092</v>
      </c>
      <c r="MQ28" s="3">
        <f>MP28*(1+'Project Summary'!$C$80)^(1/12)</f>
        <v>4562969.4069173215</v>
      </c>
      <c r="MR28" s="3">
        <f>MQ28*(1+'Project Summary'!$C$80)^(1/12)</f>
        <v>4579737.4497877667</v>
      </c>
      <c r="MS28" s="3">
        <f>MR28*(1+'Project Summary'!$C$80)^(1/12)</f>
        <v>4596567.1120197792</v>
      </c>
      <c r="MT28" s="3">
        <f>MS28*(1+'Project Summary'!$C$80)^(1/12)</f>
        <v>4613458.6200527679</v>
      </c>
      <c r="MU28" s="3">
        <f>MT28*(1+'Project Summary'!$C$80)^(1/12)</f>
        <v>4630412.2011582647</v>
      </c>
      <c r="MV28" s="3">
        <f>MU28*(1+'Project Summary'!$C$80)^(1/12)</f>
        <v>4647428.0834429786</v>
      </c>
      <c r="MW28" s="3">
        <f>MV28*(1+'Project Summary'!$C$80)^(1/12)</f>
        <v>4664506.4958518688</v>
      </c>
      <c r="MX28" s="3">
        <f>MW28*(1+'Project Summary'!$C$80)^(1/12)</f>
        <v>4681647.6681712242</v>
      </c>
      <c r="MY28" s="111"/>
    </row>
    <row r="29" spans="1:365" x14ac:dyDescent="0.25">
      <c r="A29" s="111" t="s">
        <v>130</v>
      </c>
      <c r="C29" s="3">
        <f>C28-'Project Summary'!$C$7</f>
        <v>4593.5117505460512</v>
      </c>
      <c r="D29" s="3">
        <f t="shared" ref="D29:BO29" si="36">D28-C28</f>
        <v>4610.3920307080261</v>
      </c>
      <c r="E29" s="3">
        <f t="shared" si="36"/>
        <v>4627.3343426820356</v>
      </c>
      <c r="F29" s="3">
        <f t="shared" si="36"/>
        <v>4644.3389144234825</v>
      </c>
      <c r="G29" s="3">
        <f t="shared" si="36"/>
        <v>4661.4059747250285</v>
      </c>
      <c r="H29" s="3">
        <f t="shared" si="36"/>
        <v>4678.5357532203197</v>
      </c>
      <c r="I29" s="3">
        <f t="shared" si="36"/>
        <v>4695.7284803865477</v>
      </c>
      <c r="J29" s="3">
        <f t="shared" si="36"/>
        <v>4712.9843875481747</v>
      </c>
      <c r="K29" s="3">
        <f t="shared" si="36"/>
        <v>4730.3037068794947</v>
      </c>
      <c r="L29" s="3">
        <f t="shared" si="36"/>
        <v>4747.6866714085918</v>
      </c>
      <c r="M29" s="3">
        <f t="shared" si="36"/>
        <v>4765.1335150189698</v>
      </c>
      <c r="N29" s="3">
        <f t="shared" si="36"/>
        <v>4782.6444724542089</v>
      </c>
      <c r="O29" s="3">
        <f t="shared" si="36"/>
        <v>4800.2197793205269</v>
      </c>
      <c r="P29" s="3">
        <f t="shared" si="36"/>
        <v>4817.8596720898058</v>
      </c>
      <c r="Q29" s="3">
        <f t="shared" si="36"/>
        <v>4835.5643881028518</v>
      </c>
      <c r="R29" s="3">
        <f t="shared" si="36"/>
        <v>4853.3341655726545</v>
      </c>
      <c r="S29" s="3">
        <f t="shared" si="36"/>
        <v>4871.1692435876466</v>
      </c>
      <c r="T29" s="3">
        <f t="shared" si="36"/>
        <v>4889.0698621151969</v>
      </c>
      <c r="U29" s="3">
        <f t="shared" si="36"/>
        <v>4907.0362620039377</v>
      </c>
      <c r="V29" s="3">
        <f t="shared" si="36"/>
        <v>4925.0686849877238</v>
      </c>
      <c r="W29" s="3">
        <f t="shared" si="36"/>
        <v>4943.1673736891244</v>
      </c>
      <c r="X29" s="3">
        <f t="shared" si="36"/>
        <v>4961.3325716219842</v>
      </c>
      <c r="Y29" s="3">
        <f t="shared" si="36"/>
        <v>4979.5645231949165</v>
      </c>
      <c r="Z29" s="3">
        <f t="shared" si="36"/>
        <v>4997.863473714795</v>
      </c>
      <c r="AA29" s="3">
        <f t="shared" si="36"/>
        <v>5016.2296693900134</v>
      </c>
      <c r="AB29" s="3">
        <f t="shared" si="36"/>
        <v>5034.6633573339786</v>
      </c>
      <c r="AC29" s="3">
        <f t="shared" si="36"/>
        <v>5053.1647855674382</v>
      </c>
      <c r="AD29" s="3">
        <f t="shared" si="36"/>
        <v>5071.7342030233704</v>
      </c>
      <c r="AE29" s="3">
        <f t="shared" si="36"/>
        <v>5090.3718595493119</v>
      </c>
      <c r="AF29" s="3">
        <f t="shared" si="36"/>
        <v>5109.0780059103854</v>
      </c>
      <c r="AG29" s="3">
        <f t="shared" si="36"/>
        <v>5127.8528937941883</v>
      </c>
      <c r="AH29" s="3">
        <f t="shared" si="36"/>
        <v>5146.69677581219</v>
      </c>
      <c r="AI29" s="3">
        <f t="shared" si="36"/>
        <v>5165.6099055053201</v>
      </c>
      <c r="AJ29" s="3">
        <f t="shared" si="36"/>
        <v>5184.592537344899</v>
      </c>
      <c r="AK29" s="3">
        <f t="shared" si="36"/>
        <v>5203.6449267386924</v>
      </c>
      <c r="AL29" s="3">
        <f t="shared" si="36"/>
        <v>5222.767330031842</v>
      </c>
      <c r="AM29" s="3">
        <f t="shared" si="36"/>
        <v>5241.9600045126863</v>
      </c>
      <c r="AN29" s="3">
        <f t="shared" si="36"/>
        <v>5261.223208413925</v>
      </c>
      <c r="AO29" s="3">
        <f t="shared" si="36"/>
        <v>5280.5572009179741</v>
      </c>
      <c r="AP29" s="3">
        <f t="shared" si="36"/>
        <v>5299.9622421595268</v>
      </c>
      <c r="AQ29" s="3">
        <f t="shared" si="36"/>
        <v>5319.4385932290461</v>
      </c>
      <c r="AR29" s="3">
        <f t="shared" si="36"/>
        <v>5338.9865161764901</v>
      </c>
      <c r="AS29" s="3">
        <f t="shared" si="36"/>
        <v>5358.6062740148045</v>
      </c>
      <c r="AT29" s="3">
        <f t="shared" si="36"/>
        <v>5378.2981307238806</v>
      </c>
      <c r="AU29" s="3">
        <f t="shared" si="36"/>
        <v>5398.0623512528837</v>
      </c>
      <c r="AV29" s="3">
        <f t="shared" si="36"/>
        <v>5417.8992015253752</v>
      </c>
      <c r="AW29" s="3">
        <f t="shared" si="36"/>
        <v>5437.8089484418742</v>
      </c>
      <c r="AX29" s="3">
        <f t="shared" si="36"/>
        <v>5457.7918598833494</v>
      </c>
      <c r="AY29" s="3">
        <f t="shared" si="36"/>
        <v>5477.8482047156431</v>
      </c>
      <c r="AZ29" s="3">
        <f t="shared" si="36"/>
        <v>5497.9782527924981</v>
      </c>
      <c r="BA29" s="3">
        <f t="shared" si="36"/>
        <v>5518.1822749592829</v>
      </c>
      <c r="BB29" s="3">
        <f t="shared" si="36"/>
        <v>5538.4605430567171</v>
      </c>
      <c r="BC29" s="3">
        <f t="shared" si="36"/>
        <v>5558.8133299241308</v>
      </c>
      <c r="BD29" s="3">
        <f t="shared" si="36"/>
        <v>5579.2409094043542</v>
      </c>
      <c r="BE29" s="3">
        <f t="shared" si="36"/>
        <v>5599.7435563455801</v>
      </c>
      <c r="BF29" s="3">
        <f t="shared" si="36"/>
        <v>5620.3215466064867</v>
      </c>
      <c r="BG29" s="3">
        <f t="shared" si="36"/>
        <v>5640.9751570592634</v>
      </c>
      <c r="BH29" s="3">
        <f t="shared" si="36"/>
        <v>5661.7046655940358</v>
      </c>
      <c r="BI29" s="3">
        <f t="shared" si="36"/>
        <v>5682.5103511216585</v>
      </c>
      <c r="BJ29" s="3">
        <f t="shared" si="36"/>
        <v>5703.3924935781397</v>
      </c>
      <c r="BK29" s="3">
        <f t="shared" si="36"/>
        <v>5724.3513739279006</v>
      </c>
      <c r="BL29" s="3">
        <f t="shared" si="36"/>
        <v>5745.3872741681989</v>
      </c>
      <c r="BM29" s="3">
        <f t="shared" si="36"/>
        <v>5766.500477332389</v>
      </c>
      <c r="BN29" s="3">
        <f t="shared" si="36"/>
        <v>5787.6912674941123</v>
      </c>
      <c r="BO29" s="3">
        <f t="shared" si="36"/>
        <v>5808.95992977079</v>
      </c>
      <c r="BP29" s="3">
        <f t="shared" ref="BP29:EA29" si="37">BP28-BO28</f>
        <v>5830.3067503275815</v>
      </c>
      <c r="BQ29" s="3">
        <f t="shared" si="37"/>
        <v>5851.7320163811091</v>
      </c>
      <c r="BR29" s="3">
        <f t="shared" si="37"/>
        <v>5873.2360162036493</v>
      </c>
      <c r="BS29" s="3">
        <f t="shared" si="37"/>
        <v>5894.8190391270909</v>
      </c>
      <c r="BT29" s="3">
        <f t="shared" si="37"/>
        <v>5916.4813755459618</v>
      </c>
      <c r="BU29" s="3">
        <f t="shared" si="37"/>
        <v>5938.2233169223182</v>
      </c>
      <c r="BV29" s="3">
        <f t="shared" si="37"/>
        <v>5960.0451557892375</v>
      </c>
      <c r="BW29" s="3">
        <f t="shared" si="37"/>
        <v>5981.947185754776</v>
      </c>
      <c r="BX29" s="3">
        <f t="shared" si="37"/>
        <v>6003.9297015056945</v>
      </c>
      <c r="BY29" s="3">
        <f t="shared" si="37"/>
        <v>6025.9929988125805</v>
      </c>
      <c r="BZ29" s="3">
        <f t="shared" si="37"/>
        <v>6048.1373745314777</v>
      </c>
      <c r="CA29" s="3">
        <f t="shared" si="37"/>
        <v>6070.3631266106386</v>
      </c>
      <c r="CB29" s="3">
        <f t="shared" si="37"/>
        <v>6092.6705540921539</v>
      </c>
      <c r="CC29" s="3">
        <f t="shared" si="37"/>
        <v>6115.0599571182393</v>
      </c>
      <c r="CD29" s="3">
        <f t="shared" si="37"/>
        <v>6137.5316369328648</v>
      </c>
      <c r="CE29" s="3">
        <f t="shared" si="37"/>
        <v>6160.0858958878089</v>
      </c>
      <c r="CF29" s="3">
        <f t="shared" si="37"/>
        <v>6182.7230374454521</v>
      </c>
      <c r="CG29" s="3">
        <f t="shared" si="37"/>
        <v>6205.4433661836665</v>
      </c>
      <c r="CH29" s="3">
        <f t="shared" si="37"/>
        <v>6228.2471877997741</v>
      </c>
      <c r="CI29" s="3">
        <f t="shared" si="37"/>
        <v>6251.1348091135733</v>
      </c>
      <c r="CJ29" s="3">
        <f t="shared" si="37"/>
        <v>6274.1065380736254</v>
      </c>
      <c r="CK29" s="3">
        <f t="shared" si="37"/>
        <v>6297.1626837591175</v>
      </c>
      <c r="CL29" s="3">
        <f t="shared" si="37"/>
        <v>6320.3035563854501</v>
      </c>
      <c r="CM29" s="3">
        <f t="shared" si="37"/>
        <v>6343.5294673079625</v>
      </c>
      <c r="CN29" s="3">
        <f t="shared" si="37"/>
        <v>6366.8407290263567</v>
      </c>
      <c r="CO29" s="3">
        <f t="shared" si="37"/>
        <v>6390.2376551884227</v>
      </c>
      <c r="CP29" s="3">
        <f t="shared" si="37"/>
        <v>6413.7205605949275</v>
      </c>
      <c r="CQ29" s="3">
        <f t="shared" si="37"/>
        <v>6437.2897612026427</v>
      </c>
      <c r="CR29" s="3">
        <f t="shared" si="37"/>
        <v>6460.9455741303973</v>
      </c>
      <c r="CS29" s="3">
        <f t="shared" si="37"/>
        <v>6484.688317662105</v>
      </c>
      <c r="CT29" s="3">
        <f t="shared" si="37"/>
        <v>6508.518311250722</v>
      </c>
      <c r="CU29" s="3">
        <f t="shared" si="37"/>
        <v>6532.4358755238354</v>
      </c>
      <c r="CV29" s="3">
        <f t="shared" si="37"/>
        <v>6556.4413322869223</v>
      </c>
      <c r="CW29" s="3">
        <f t="shared" si="37"/>
        <v>6580.5350045282394</v>
      </c>
      <c r="CX29" s="3">
        <f t="shared" si="37"/>
        <v>6604.7172164227813</v>
      </c>
      <c r="CY29" s="3">
        <f t="shared" si="37"/>
        <v>6628.9882933369372</v>
      </c>
      <c r="CZ29" s="3">
        <f t="shared" si="37"/>
        <v>6653.3485618326813</v>
      </c>
      <c r="DA29" s="3">
        <f t="shared" si="37"/>
        <v>6677.7983496719971</v>
      </c>
      <c r="DB29" s="3">
        <f t="shared" si="37"/>
        <v>6702.3379858215339</v>
      </c>
      <c r="DC29" s="3">
        <f t="shared" si="37"/>
        <v>6726.9678004567977</v>
      </c>
      <c r="DD29" s="3">
        <f t="shared" si="37"/>
        <v>6751.688124966342</v>
      </c>
      <c r="DE29" s="3">
        <f t="shared" si="37"/>
        <v>6776.4992919568904</v>
      </c>
      <c r="DF29" s="3">
        <f t="shared" si="37"/>
        <v>6801.4016352570616</v>
      </c>
      <c r="DG29" s="3">
        <f t="shared" si="37"/>
        <v>6826.395489922259</v>
      </c>
      <c r="DH29" s="3">
        <f t="shared" si="37"/>
        <v>6851.481192239793</v>
      </c>
      <c r="DI29" s="3">
        <f t="shared" si="37"/>
        <v>6876.6590797319077</v>
      </c>
      <c r="DJ29" s="3">
        <f t="shared" si="37"/>
        <v>6901.9294911618344</v>
      </c>
      <c r="DK29" s="3">
        <f t="shared" si="37"/>
        <v>6927.2927665370516</v>
      </c>
      <c r="DL29" s="3">
        <f t="shared" si="37"/>
        <v>6952.7492471151054</v>
      </c>
      <c r="DM29" s="3">
        <f t="shared" si="37"/>
        <v>6978.2992754073348</v>
      </c>
      <c r="DN29" s="3">
        <f t="shared" si="37"/>
        <v>7003.9431951835286</v>
      </c>
      <c r="DO29" s="3">
        <f t="shared" si="37"/>
        <v>7029.6813514772803</v>
      </c>
      <c r="DP29" s="3">
        <f t="shared" si="37"/>
        <v>7055.5140905899461</v>
      </c>
      <c r="DQ29" s="3">
        <f t="shared" si="37"/>
        <v>7081.4417600948364</v>
      </c>
      <c r="DR29" s="3">
        <f t="shared" si="37"/>
        <v>7107.4647088435013</v>
      </c>
      <c r="DS29" s="3">
        <f t="shared" si="37"/>
        <v>7133.5832869687583</v>
      </c>
      <c r="DT29" s="3">
        <f t="shared" si="37"/>
        <v>7159.7978458905127</v>
      </c>
      <c r="DU29" s="3">
        <f t="shared" si="37"/>
        <v>7186.1087383199483</v>
      </c>
      <c r="DV29" s="3">
        <f t="shared" si="37"/>
        <v>7212.5163182639517</v>
      </c>
      <c r="DW29" s="3">
        <f t="shared" si="37"/>
        <v>7239.0209410311654</v>
      </c>
      <c r="DX29" s="3">
        <f t="shared" si="37"/>
        <v>7265.6229632352479</v>
      </c>
      <c r="DY29" s="3">
        <f t="shared" si="37"/>
        <v>7292.322742800694</v>
      </c>
      <c r="DZ29" s="3">
        <f t="shared" si="37"/>
        <v>7319.1206389667932</v>
      </c>
      <c r="EA29" s="3">
        <f t="shared" si="37"/>
        <v>7346.0170122939162</v>
      </c>
      <c r="EB29" s="3">
        <f t="shared" ref="EB29:GM29" si="38">EB28-EA28</f>
        <v>7373.0122246663086</v>
      </c>
      <c r="EC29" s="3">
        <f t="shared" si="38"/>
        <v>7400.1066392990761</v>
      </c>
      <c r="ED29" s="3">
        <f t="shared" si="38"/>
        <v>7427.3006207414437</v>
      </c>
      <c r="EE29" s="3">
        <f t="shared" si="38"/>
        <v>7454.5945348825771</v>
      </c>
      <c r="EF29" s="3">
        <f t="shared" si="38"/>
        <v>7481.9887489557732</v>
      </c>
      <c r="EG29" s="3">
        <f t="shared" si="38"/>
        <v>7509.4836315442808</v>
      </c>
      <c r="EH29" s="3">
        <f t="shared" si="38"/>
        <v>7537.0795525859576</v>
      </c>
      <c r="EI29" s="3">
        <f t="shared" si="38"/>
        <v>7564.7768833776936</v>
      </c>
      <c r="EJ29" s="3">
        <f t="shared" si="38"/>
        <v>7592.5759965807665</v>
      </c>
      <c r="EK29" s="3">
        <f t="shared" si="38"/>
        <v>7620.4772662266623</v>
      </c>
      <c r="EL29" s="3">
        <f t="shared" si="38"/>
        <v>7648.481067720335</v>
      </c>
      <c r="EM29" s="3">
        <f t="shared" si="38"/>
        <v>7676.5877778471913</v>
      </c>
      <c r="EN29" s="3">
        <f t="shared" si="38"/>
        <v>7704.7977747765835</v>
      </c>
      <c r="EO29" s="3">
        <f t="shared" si="38"/>
        <v>7733.1114380676299</v>
      </c>
      <c r="EP29" s="3">
        <f t="shared" si="38"/>
        <v>7761.5291486750357</v>
      </c>
      <c r="EQ29" s="3">
        <f t="shared" si="38"/>
        <v>7790.0512889521196</v>
      </c>
      <c r="ER29" s="3">
        <f t="shared" si="38"/>
        <v>7818.6782426587306</v>
      </c>
      <c r="ES29" s="3">
        <f t="shared" si="38"/>
        <v>7847.4103949638084</v>
      </c>
      <c r="ET29" s="3">
        <f t="shared" si="38"/>
        <v>7876.2481324523687</v>
      </c>
      <c r="EU29" s="3">
        <f t="shared" si="38"/>
        <v>7905.1918431296945</v>
      </c>
      <c r="EV29" s="3">
        <f t="shared" si="38"/>
        <v>7934.2419164269231</v>
      </c>
      <c r="EW29" s="3">
        <f t="shared" si="38"/>
        <v>7963.3987432066351</v>
      </c>
      <c r="EX29" s="3">
        <f t="shared" si="38"/>
        <v>7992.6627157679759</v>
      </c>
      <c r="EY29" s="3">
        <f t="shared" si="38"/>
        <v>8022.0342278503813</v>
      </c>
      <c r="EZ29" s="3">
        <f t="shared" si="38"/>
        <v>8051.5136746414937</v>
      </c>
      <c r="FA29" s="3">
        <f t="shared" si="38"/>
        <v>8081.1014527808875</v>
      </c>
      <c r="FB29" s="3">
        <f t="shared" si="38"/>
        <v>8110.7979603651911</v>
      </c>
      <c r="FC29" s="3">
        <f t="shared" si="38"/>
        <v>8140.6035969550721</v>
      </c>
      <c r="FD29" s="3">
        <f t="shared" si="38"/>
        <v>8170.5187635784969</v>
      </c>
      <c r="FE29" s="3">
        <f t="shared" si="38"/>
        <v>8200.5438627372496</v>
      </c>
      <c r="FF29" s="3">
        <f t="shared" si="38"/>
        <v>8230.6792984125204</v>
      </c>
      <c r="FG29" s="3">
        <f t="shared" si="38"/>
        <v>8260.9254760704935</v>
      </c>
      <c r="FH29" s="3">
        <f t="shared" si="38"/>
        <v>8291.2828026660718</v>
      </c>
      <c r="FI29" s="3">
        <f t="shared" si="38"/>
        <v>8321.7516866512597</v>
      </c>
      <c r="FJ29" s="3">
        <f t="shared" si="38"/>
        <v>8352.3325379774906</v>
      </c>
      <c r="FK29" s="3">
        <f t="shared" si="38"/>
        <v>8383.0257681035437</v>
      </c>
      <c r="FL29" s="3">
        <f t="shared" si="38"/>
        <v>8413.8317900002003</v>
      </c>
      <c r="FM29" s="3">
        <f t="shared" si="38"/>
        <v>8444.7510181558318</v>
      </c>
      <c r="FN29" s="3">
        <f t="shared" si="38"/>
        <v>8475.7838685815223</v>
      </c>
      <c r="FO29" s="3">
        <f t="shared" si="38"/>
        <v>8506.9307588180527</v>
      </c>
      <c r="FP29" s="3">
        <f t="shared" si="38"/>
        <v>8538.192107939627</v>
      </c>
      <c r="FQ29" s="3">
        <f t="shared" si="38"/>
        <v>8569.5683365603909</v>
      </c>
      <c r="FR29" s="3">
        <f t="shared" si="38"/>
        <v>8601.0598668414168</v>
      </c>
      <c r="FS29" s="3">
        <f t="shared" si="38"/>
        <v>8632.667122493498</v>
      </c>
      <c r="FT29" s="3">
        <f t="shared" si="38"/>
        <v>8664.3905287864618</v>
      </c>
      <c r="FU29" s="3">
        <f t="shared" si="38"/>
        <v>8696.2305125505663</v>
      </c>
      <c r="FV29" s="3">
        <f t="shared" si="38"/>
        <v>8728.1875021862797</v>
      </c>
      <c r="FW29" s="3">
        <f t="shared" si="38"/>
        <v>8760.2619276680052</v>
      </c>
      <c r="FX29" s="3">
        <f t="shared" si="38"/>
        <v>8792.4542205501348</v>
      </c>
      <c r="FY29" s="3">
        <f t="shared" si="38"/>
        <v>8824.7648139726371</v>
      </c>
      <c r="FZ29" s="3">
        <f t="shared" si="38"/>
        <v>8857.1941426680423</v>
      </c>
      <c r="GA29" s="3">
        <f t="shared" si="38"/>
        <v>8889.7426429647021</v>
      </c>
      <c r="GB29" s="3">
        <f t="shared" si="38"/>
        <v>8922.410752796568</v>
      </c>
      <c r="GC29" s="3">
        <f t="shared" si="38"/>
        <v>8955.19891170552</v>
      </c>
      <c r="GD29" s="3">
        <f t="shared" si="38"/>
        <v>8988.1075608492829</v>
      </c>
      <c r="GE29" s="3">
        <f t="shared" si="38"/>
        <v>9021.1371430060826</v>
      </c>
      <c r="GF29" s="3">
        <f t="shared" si="38"/>
        <v>9054.2881025816314</v>
      </c>
      <c r="GG29" s="3">
        <f t="shared" si="38"/>
        <v>9087.5608856151812</v>
      </c>
      <c r="GH29" s="3">
        <f t="shared" si="38"/>
        <v>9120.955939784646</v>
      </c>
      <c r="GI29" s="3">
        <f t="shared" si="38"/>
        <v>9154.4737144131213</v>
      </c>
      <c r="GJ29" s="3">
        <f t="shared" si="38"/>
        <v>9188.1146604749374</v>
      </c>
      <c r="GK29" s="3">
        <f t="shared" si="38"/>
        <v>9221.8792306017131</v>
      </c>
      <c r="GL29" s="3">
        <f t="shared" si="38"/>
        <v>9255.7678790879436</v>
      </c>
      <c r="GM29" s="3">
        <f t="shared" si="38"/>
        <v>9289.7810618984513</v>
      </c>
      <c r="GN29" s="3">
        <f t="shared" ref="GN29:IY29" si="39">GN28-GM28</f>
        <v>9323.9192366725765</v>
      </c>
      <c r="GO29" s="3">
        <f t="shared" si="39"/>
        <v>9358.1828627325594</v>
      </c>
      <c r="GP29" s="3">
        <f t="shared" si="39"/>
        <v>9392.5724010872655</v>
      </c>
      <c r="GQ29" s="3">
        <f t="shared" si="39"/>
        <v>9427.0883144410327</v>
      </c>
      <c r="GR29" s="3">
        <f t="shared" si="39"/>
        <v>9461.731067197863</v>
      </c>
      <c r="GS29" s="3">
        <f t="shared" si="39"/>
        <v>9496.5011254679412</v>
      </c>
      <c r="GT29" s="3">
        <f t="shared" si="39"/>
        <v>9531.3989570750855</v>
      </c>
      <c r="GU29" s="3">
        <f t="shared" si="39"/>
        <v>9566.4250315618701</v>
      </c>
      <c r="GV29" s="3">
        <f t="shared" si="39"/>
        <v>9601.5798201966099</v>
      </c>
      <c r="GW29" s="3">
        <f t="shared" si="39"/>
        <v>9636.8637959789485</v>
      </c>
      <c r="GX29" s="3">
        <f t="shared" si="39"/>
        <v>9672.2774336468428</v>
      </c>
      <c r="GY29" s="3">
        <f t="shared" si="39"/>
        <v>9707.8212096835487</v>
      </c>
      <c r="GZ29" s="3">
        <f t="shared" si="39"/>
        <v>9743.4956023227423</v>
      </c>
      <c r="HA29" s="3">
        <f t="shared" si="39"/>
        <v>9779.301091555506</v>
      </c>
      <c r="HB29" s="3">
        <f t="shared" si="39"/>
        <v>9815.238159136381</v>
      </c>
      <c r="HC29" s="3">
        <f t="shared" si="39"/>
        <v>9851.3072885908186</v>
      </c>
      <c r="HD29" s="3">
        <f t="shared" si="39"/>
        <v>9887.5089652216993</v>
      </c>
      <c r="HE29" s="3">
        <f t="shared" si="39"/>
        <v>9923.8436761139892</v>
      </c>
      <c r="HF29" s="3">
        <f t="shared" si="39"/>
        <v>9960.3119101435877</v>
      </c>
      <c r="HG29" s="3">
        <f t="shared" si="39"/>
        <v>9996.9141579819843</v>
      </c>
      <c r="HH29" s="3">
        <f t="shared" si="39"/>
        <v>10033.650912105106</v>
      </c>
      <c r="HI29" s="3">
        <f t="shared" si="39"/>
        <v>10070.522666797973</v>
      </c>
      <c r="HJ29" s="3">
        <f t="shared" si="39"/>
        <v>10107.529918161221</v>
      </c>
      <c r="HK29" s="3">
        <f t="shared" si="39"/>
        <v>10144.673164119478</v>
      </c>
      <c r="HL29" s="3">
        <f t="shared" si="39"/>
        <v>10181.952904427424</v>
      </c>
      <c r="HM29" s="3">
        <f t="shared" si="39"/>
        <v>10219.369640675373</v>
      </c>
      <c r="HN29" s="3">
        <f t="shared" si="39"/>
        <v>10256.92387629766</v>
      </c>
      <c r="HO29" s="3">
        <f t="shared" si="39"/>
        <v>10294.616116577759</v>
      </c>
      <c r="HP29" s="3">
        <f t="shared" si="39"/>
        <v>10332.446868656669</v>
      </c>
      <c r="HQ29" s="3">
        <f t="shared" si="39"/>
        <v>10370.416641538963</v>
      </c>
      <c r="HR29" s="3">
        <f t="shared" si="39"/>
        <v>10408.525946099777</v>
      </c>
      <c r="HS29" s="3">
        <f t="shared" si="39"/>
        <v>10446.775295091327</v>
      </c>
      <c r="HT29" s="3">
        <f t="shared" si="39"/>
        <v>10485.165203149896</v>
      </c>
      <c r="HU29" s="3">
        <f t="shared" si="39"/>
        <v>10523.696186803747</v>
      </c>
      <c r="HV29" s="3">
        <f t="shared" si="39"/>
        <v>10562.368764478248</v>
      </c>
      <c r="HW29" s="3">
        <f t="shared" si="39"/>
        <v>10601.183456504717</v>
      </c>
      <c r="HX29" s="3">
        <f t="shared" si="39"/>
        <v>10640.140785126481</v>
      </c>
      <c r="HY29" s="3">
        <f t="shared" si="39"/>
        <v>10679.241274505854</v>
      </c>
      <c r="HZ29" s="3">
        <f t="shared" si="39"/>
        <v>10718.485450730659</v>
      </c>
      <c r="IA29" s="3">
        <f t="shared" si="39"/>
        <v>10757.873841823544</v>
      </c>
      <c r="IB29" s="3">
        <f t="shared" si="39"/>
        <v>10797.40697774617</v>
      </c>
      <c r="IC29" s="3">
        <f t="shared" si="39"/>
        <v>10837.085390408523</v>
      </c>
      <c r="ID29" s="3">
        <f t="shared" si="39"/>
        <v>10876.909613674507</v>
      </c>
      <c r="IE29" s="3">
        <f t="shared" si="39"/>
        <v>10916.880183370318</v>
      </c>
      <c r="IF29" s="3">
        <f t="shared" si="39"/>
        <v>10956.997637291905</v>
      </c>
      <c r="IG29" s="3">
        <f t="shared" si="39"/>
        <v>10997.262515210081</v>
      </c>
      <c r="IH29" s="3">
        <f t="shared" si="39"/>
        <v>11037.675358879846</v>
      </c>
      <c r="II29" s="3">
        <f t="shared" si="39"/>
        <v>11078.23671204783</v>
      </c>
      <c r="IJ29" s="3">
        <f t="shared" si="39"/>
        <v>11118.947120457422</v>
      </c>
      <c r="IK29" s="3">
        <f t="shared" si="39"/>
        <v>11159.807131858543</v>
      </c>
      <c r="IL29" s="3">
        <f t="shared" si="39"/>
        <v>11200.817296013702</v>
      </c>
      <c r="IM29" s="3">
        <f t="shared" si="39"/>
        <v>11241.978164705914</v>
      </c>
      <c r="IN29" s="3">
        <f t="shared" si="39"/>
        <v>11283.29029174475</v>
      </c>
      <c r="IO29" s="3">
        <f t="shared" si="39"/>
        <v>11324.754232977051</v>
      </c>
      <c r="IP29" s="3">
        <f t="shared" si="39"/>
        <v>11366.37054628972</v>
      </c>
      <c r="IQ29" s="3">
        <f t="shared" si="39"/>
        <v>11408.139791622292</v>
      </c>
      <c r="IR29" s="3">
        <f t="shared" si="39"/>
        <v>11450.062530969735</v>
      </c>
      <c r="IS29" s="3">
        <f t="shared" si="39"/>
        <v>11492.139328394085</v>
      </c>
      <c r="IT29" s="3">
        <f t="shared" si="39"/>
        <v>11534.370750029571</v>
      </c>
      <c r="IU29" s="3">
        <f t="shared" si="39"/>
        <v>11576.757364089601</v>
      </c>
      <c r="IV29" s="3">
        <f t="shared" si="39"/>
        <v>11619.299740877934</v>
      </c>
      <c r="IW29" s="3">
        <f t="shared" si="39"/>
        <v>11661.998452791944</v>
      </c>
      <c r="IX29" s="3">
        <f t="shared" si="39"/>
        <v>11704.85407433426</v>
      </c>
      <c r="IY29" s="3">
        <f t="shared" si="39"/>
        <v>11747.867182117421</v>
      </c>
      <c r="IZ29" s="3">
        <f t="shared" ref="IZ29:LK29" si="40">IZ28-IY28</f>
        <v>11791.038354873192</v>
      </c>
      <c r="JA29" s="3">
        <f t="shared" si="40"/>
        <v>11834.368173460942</v>
      </c>
      <c r="JB29" s="3">
        <f t="shared" si="40"/>
        <v>11877.857220872771</v>
      </c>
      <c r="JC29" s="3">
        <f t="shared" si="40"/>
        <v>11921.506082245149</v>
      </c>
      <c r="JD29" s="3">
        <f t="shared" si="40"/>
        <v>11965.315344863571</v>
      </c>
      <c r="JE29" s="3">
        <f t="shared" si="40"/>
        <v>12009.285598171875</v>
      </c>
      <c r="JF29" s="3">
        <f t="shared" si="40"/>
        <v>12053.417433780618</v>
      </c>
      <c r="JG29" s="3">
        <f t="shared" si="40"/>
        <v>12097.7114454736</v>
      </c>
      <c r="JH29" s="3">
        <f t="shared" si="40"/>
        <v>12142.168229217175</v>
      </c>
      <c r="JI29" s="3">
        <f t="shared" si="40"/>
        <v>12186.788383167703</v>
      </c>
      <c r="JJ29" s="3">
        <f t="shared" si="40"/>
        <v>12231.572507679462</v>
      </c>
      <c r="JK29" s="3">
        <f t="shared" si="40"/>
        <v>12276.521205312572</v>
      </c>
      <c r="JL29" s="3">
        <f t="shared" si="40"/>
        <v>12321.635080842767</v>
      </c>
      <c r="JM29" s="3">
        <f t="shared" si="40"/>
        <v>12366.914741266519</v>
      </c>
      <c r="JN29" s="3">
        <f t="shared" si="40"/>
        <v>12412.360795812216</v>
      </c>
      <c r="JO29" s="3">
        <f t="shared" si="40"/>
        <v>12457.973855946213</v>
      </c>
      <c r="JP29" s="3">
        <f t="shared" si="40"/>
        <v>12503.754535382614</v>
      </c>
      <c r="JQ29" s="3">
        <f t="shared" si="40"/>
        <v>12549.703450089786</v>
      </c>
      <c r="JR29" s="3">
        <f t="shared" si="40"/>
        <v>12595.821218301076</v>
      </c>
      <c r="JS29" s="3">
        <f t="shared" si="40"/>
        <v>12642.108460519928</v>
      </c>
      <c r="JT29" s="3">
        <f t="shared" si="40"/>
        <v>12688.565799531993</v>
      </c>
      <c r="JU29" s="3">
        <f t="shared" si="40"/>
        <v>12735.193860410247</v>
      </c>
      <c r="JV29" s="3">
        <f t="shared" si="40"/>
        <v>12781.993270524777</v>
      </c>
      <c r="JW29" s="3">
        <f t="shared" si="40"/>
        <v>12828.964659551624</v>
      </c>
      <c r="JX29" s="3">
        <f t="shared" si="40"/>
        <v>12876.108659480698</v>
      </c>
      <c r="JY29" s="3">
        <f t="shared" si="40"/>
        <v>12923.425904623698</v>
      </c>
      <c r="JZ29" s="3">
        <f t="shared" si="40"/>
        <v>12970.917031623889</v>
      </c>
      <c r="KA29" s="3">
        <f t="shared" si="40"/>
        <v>13018.582679464016</v>
      </c>
      <c r="KB29" s="3">
        <f t="shared" si="40"/>
        <v>13066.423489474691</v>
      </c>
      <c r="KC29" s="3">
        <f t="shared" si="40"/>
        <v>13114.440105343703</v>
      </c>
      <c r="KD29" s="3">
        <f t="shared" si="40"/>
        <v>13162.633173124399</v>
      </c>
      <c r="KE29" s="3">
        <f t="shared" si="40"/>
        <v>13211.003341243602</v>
      </c>
      <c r="KF29" s="3">
        <f t="shared" si="40"/>
        <v>13259.551260511391</v>
      </c>
      <c r="KG29" s="3">
        <f t="shared" si="40"/>
        <v>13308.277584129013</v>
      </c>
      <c r="KH29" s="3">
        <f t="shared" si="40"/>
        <v>13357.182967698667</v>
      </c>
      <c r="KI29" s="3">
        <f t="shared" si="40"/>
        <v>13406.268069231883</v>
      </c>
      <c r="KJ29" s="3">
        <f t="shared" si="40"/>
        <v>13455.533549157437</v>
      </c>
      <c r="KK29" s="3">
        <f t="shared" si="40"/>
        <v>13504.9800703316</v>
      </c>
      <c r="KL29" s="3">
        <f t="shared" si="40"/>
        <v>13554.60829804698</v>
      </c>
      <c r="KM29" s="3">
        <f t="shared" si="40"/>
        <v>13604.418900039513</v>
      </c>
      <c r="KN29" s="3">
        <f t="shared" si="40"/>
        <v>13654.412546501029</v>
      </c>
      <c r="KO29" s="3">
        <f t="shared" si="40"/>
        <v>13704.589910084382</v>
      </c>
      <c r="KP29" s="3">
        <f t="shared" si="40"/>
        <v>13754.951665915083</v>
      </c>
      <c r="KQ29" s="3">
        <f t="shared" si="40"/>
        <v>13805.49849159969</v>
      </c>
      <c r="KR29" s="3">
        <f t="shared" si="40"/>
        <v>13856.231067234185</v>
      </c>
      <c r="KS29" s="3">
        <f t="shared" si="40"/>
        <v>13907.150075414684</v>
      </c>
      <c r="KT29" s="3">
        <f t="shared" si="40"/>
        <v>13958.256201244891</v>
      </c>
      <c r="KU29" s="3">
        <f t="shared" si="40"/>
        <v>14009.550132347271</v>
      </c>
      <c r="KV29" s="3">
        <f t="shared" si="40"/>
        <v>14061.03255886957</v>
      </c>
      <c r="KW29" s="3">
        <f t="shared" si="40"/>
        <v>14112.704173496459</v>
      </c>
      <c r="KX29" s="3">
        <f t="shared" si="40"/>
        <v>14164.56567145884</v>
      </c>
      <c r="KY29" s="3">
        <f t="shared" si="40"/>
        <v>14216.617750541307</v>
      </c>
      <c r="KZ29" s="3">
        <f t="shared" si="40"/>
        <v>14268.861111093778</v>
      </c>
      <c r="LA29" s="3">
        <f t="shared" si="40"/>
        <v>14321.296456038021</v>
      </c>
      <c r="LB29" s="3">
        <f t="shared" si="40"/>
        <v>14373.924490881152</v>
      </c>
      <c r="LC29" s="3">
        <f t="shared" si="40"/>
        <v>14426.745923721697</v>
      </c>
      <c r="LD29" s="3">
        <f t="shared" si="40"/>
        <v>14479.761465259828</v>
      </c>
      <c r="LE29" s="3">
        <f t="shared" si="40"/>
        <v>14532.971828808542</v>
      </c>
      <c r="LF29" s="3">
        <f t="shared" si="40"/>
        <v>14586.377730301116</v>
      </c>
      <c r="LG29" s="3">
        <f t="shared" si="40"/>
        <v>14639.97988830274</v>
      </c>
      <c r="LH29" s="3">
        <f t="shared" si="40"/>
        <v>14693.77902401844</v>
      </c>
      <c r="LI29" s="3">
        <f t="shared" si="40"/>
        <v>14747.775861303788</v>
      </c>
      <c r="LJ29" s="3">
        <f t="shared" si="40"/>
        <v>14801.971126674674</v>
      </c>
      <c r="LK29" s="3">
        <f t="shared" si="40"/>
        <v>14856.365549315698</v>
      </c>
      <c r="LL29" s="3">
        <f t="shared" ref="LL29:MX29" si="41">LL28-LK28</f>
        <v>14910.959861092735</v>
      </c>
      <c r="LM29" s="3">
        <f t="shared" si="41"/>
        <v>14965.754796559922</v>
      </c>
      <c r="LN29" s="3">
        <f t="shared" si="41"/>
        <v>15020.751092970837</v>
      </c>
      <c r="LO29" s="3">
        <f t="shared" si="41"/>
        <v>15075.949490289204</v>
      </c>
      <c r="LP29" s="3">
        <f t="shared" si="41"/>
        <v>15131.350731196348</v>
      </c>
      <c r="LQ29" s="3">
        <f t="shared" si="41"/>
        <v>15186.955561104696</v>
      </c>
      <c r="LR29" s="3">
        <f t="shared" si="41"/>
        <v>15242.764728164766</v>
      </c>
      <c r="LS29" s="3">
        <f t="shared" si="41"/>
        <v>15298.778983276337</v>
      </c>
      <c r="LT29" s="3">
        <f t="shared" si="41"/>
        <v>15354.999080099165</v>
      </c>
      <c r="LU29" s="3">
        <f t="shared" si="41"/>
        <v>15411.425775062758</v>
      </c>
      <c r="LV29" s="3">
        <f t="shared" si="41"/>
        <v>15468.059827375226</v>
      </c>
      <c r="LW29" s="3">
        <f t="shared" si="41"/>
        <v>15524.901999034919</v>
      </c>
      <c r="LX29" s="3">
        <f t="shared" si="41"/>
        <v>15581.953054841608</v>
      </c>
      <c r="LY29" s="3">
        <f t="shared" si="41"/>
        <v>15639.213762405328</v>
      </c>
      <c r="LZ29" s="3">
        <f t="shared" si="41"/>
        <v>15696.684892154299</v>
      </c>
      <c r="MA29" s="3">
        <f t="shared" si="41"/>
        <v>15754.367217351682</v>
      </c>
      <c r="MB29" s="3">
        <f t="shared" si="41"/>
        <v>15812.261514100246</v>
      </c>
      <c r="MC29" s="3">
        <f t="shared" si="41"/>
        <v>15870.368561354466</v>
      </c>
      <c r="MD29" s="3">
        <f t="shared" si="41"/>
        <v>15928.689140931703</v>
      </c>
      <c r="ME29" s="3">
        <f t="shared" si="41"/>
        <v>15987.224037524313</v>
      </c>
      <c r="MF29" s="3">
        <f t="shared" si="41"/>
        <v>16045.974038704298</v>
      </c>
      <c r="MG29" s="3">
        <f t="shared" si="41"/>
        <v>16104.939934940077</v>
      </c>
      <c r="MH29" s="3">
        <f t="shared" si="41"/>
        <v>16164.122519606724</v>
      </c>
      <c r="MI29" s="3">
        <f t="shared" si="41"/>
        <v>16223.52258899156</v>
      </c>
      <c r="MJ29" s="3">
        <f t="shared" si="41"/>
        <v>16283.140942309983</v>
      </c>
      <c r="MK29" s="3">
        <f t="shared" si="41"/>
        <v>16342.978381712921</v>
      </c>
      <c r="ML29" s="3">
        <f t="shared" si="41"/>
        <v>16403.035712301731</v>
      </c>
      <c r="MM29" s="3">
        <f t="shared" si="41"/>
        <v>16463.313742132857</v>
      </c>
      <c r="MN29" s="3">
        <f t="shared" si="41"/>
        <v>16523.813282234594</v>
      </c>
      <c r="MO29" s="3">
        <f t="shared" si="41"/>
        <v>16584.535146615468</v>
      </c>
      <c r="MP29" s="3">
        <f t="shared" si="41"/>
        <v>16645.480152274482</v>
      </c>
      <c r="MQ29" s="3">
        <f t="shared" si="41"/>
        <v>16706.649119212292</v>
      </c>
      <c r="MR29" s="3">
        <f t="shared" si="41"/>
        <v>16768.042870445177</v>
      </c>
      <c r="MS29" s="3">
        <f t="shared" si="41"/>
        <v>16829.662232012488</v>
      </c>
      <c r="MT29" s="3">
        <f t="shared" si="41"/>
        <v>16891.508032988757</v>
      </c>
      <c r="MU29" s="3">
        <f t="shared" si="41"/>
        <v>16953.581105496734</v>
      </c>
      <c r="MV29" s="3">
        <f t="shared" si="41"/>
        <v>17015.882284713909</v>
      </c>
      <c r="MW29" s="3">
        <f t="shared" si="41"/>
        <v>17078.412408890203</v>
      </c>
      <c r="MX29" s="3">
        <f t="shared" si="41"/>
        <v>17141.172319355421</v>
      </c>
      <c r="MY29" s="111"/>
    </row>
    <row r="30" spans="1:365" x14ac:dyDescent="0.25">
      <c r="A30" s="111" t="s">
        <v>131</v>
      </c>
      <c r="C30" s="3">
        <f>C29+('Project Summary'!$C$7-'Project Summary'!$C$25)</f>
        <v>254593.51175054605</v>
      </c>
      <c r="D30" s="3">
        <f t="shared" ref="D30:BO30" si="42">D29+C30</f>
        <v>259203.90378125408</v>
      </c>
      <c r="E30" s="3">
        <f t="shared" si="42"/>
        <v>263831.23812393611</v>
      </c>
      <c r="F30" s="3">
        <f t="shared" si="42"/>
        <v>268475.5770383596</v>
      </c>
      <c r="G30" s="3">
        <f t="shared" si="42"/>
        <v>273136.98301308462</v>
      </c>
      <c r="H30" s="3">
        <f t="shared" si="42"/>
        <v>277815.51876630494</v>
      </c>
      <c r="I30" s="3">
        <f t="shared" si="42"/>
        <v>282511.24724669149</v>
      </c>
      <c r="J30" s="3">
        <f t="shared" si="42"/>
        <v>287224.23163423967</v>
      </c>
      <c r="K30" s="3">
        <f t="shared" si="42"/>
        <v>291954.53534111916</v>
      </c>
      <c r="L30" s="3">
        <f t="shared" si="42"/>
        <v>296702.22201252775</v>
      </c>
      <c r="M30" s="3">
        <f t="shared" si="42"/>
        <v>301467.35552754672</v>
      </c>
      <c r="N30" s="3">
        <f t="shared" si="42"/>
        <v>306250.00000000093</v>
      </c>
      <c r="O30" s="3">
        <f t="shared" si="42"/>
        <v>311050.21977932146</v>
      </c>
      <c r="P30" s="3">
        <f t="shared" si="42"/>
        <v>315868.07945141126</v>
      </c>
      <c r="Q30" s="3">
        <f t="shared" si="42"/>
        <v>320703.64383951412</v>
      </c>
      <c r="R30" s="3">
        <f t="shared" si="42"/>
        <v>325556.97800508677</v>
      </c>
      <c r="S30" s="3">
        <f t="shared" si="42"/>
        <v>330428.14724867442</v>
      </c>
      <c r="T30" s="3">
        <f t="shared" si="42"/>
        <v>335317.21711078961</v>
      </c>
      <c r="U30" s="3">
        <f t="shared" si="42"/>
        <v>340224.25337279355</v>
      </c>
      <c r="V30" s="3">
        <f t="shared" si="42"/>
        <v>345149.32205778128</v>
      </c>
      <c r="W30" s="3">
        <f t="shared" si="42"/>
        <v>350092.4894314704</v>
      </c>
      <c r="X30" s="3">
        <f t="shared" si="42"/>
        <v>355053.82200309238</v>
      </c>
      <c r="Y30" s="3">
        <f t="shared" si="42"/>
        <v>360033.3865262873</v>
      </c>
      <c r="Z30" s="3">
        <f t="shared" si="42"/>
        <v>365031.2500000021</v>
      </c>
      <c r="AA30" s="3">
        <f t="shared" si="42"/>
        <v>370047.47966939211</v>
      </c>
      <c r="AB30" s="3">
        <f t="shared" si="42"/>
        <v>375082.14302672609</v>
      </c>
      <c r="AC30" s="3">
        <f t="shared" si="42"/>
        <v>380135.30781229353</v>
      </c>
      <c r="AD30" s="3">
        <f t="shared" si="42"/>
        <v>385207.0420153169</v>
      </c>
      <c r="AE30" s="3">
        <f t="shared" si="42"/>
        <v>390297.41387486621</v>
      </c>
      <c r="AF30" s="3">
        <f t="shared" si="42"/>
        <v>395406.49188077659</v>
      </c>
      <c r="AG30" s="3">
        <f t="shared" si="42"/>
        <v>400534.34477457078</v>
      </c>
      <c r="AH30" s="3">
        <f t="shared" si="42"/>
        <v>405681.04155038297</v>
      </c>
      <c r="AI30" s="3">
        <f t="shared" si="42"/>
        <v>410846.65145588829</v>
      </c>
      <c r="AJ30" s="3">
        <f t="shared" si="42"/>
        <v>416031.24399323319</v>
      </c>
      <c r="AK30" s="3">
        <f t="shared" si="42"/>
        <v>421234.88891997188</v>
      </c>
      <c r="AL30" s="3">
        <f t="shared" si="42"/>
        <v>426457.65625000373</v>
      </c>
      <c r="AM30" s="3">
        <f t="shared" si="42"/>
        <v>431699.61625451641</v>
      </c>
      <c r="AN30" s="3">
        <f t="shared" si="42"/>
        <v>436960.83946293034</v>
      </c>
      <c r="AO30" s="3">
        <f t="shared" si="42"/>
        <v>442241.39666384831</v>
      </c>
      <c r="AP30" s="3">
        <f t="shared" si="42"/>
        <v>447541.35890600784</v>
      </c>
      <c r="AQ30" s="3">
        <f t="shared" si="42"/>
        <v>452860.79749923688</v>
      </c>
      <c r="AR30" s="3">
        <f t="shared" si="42"/>
        <v>458199.78401541337</v>
      </c>
      <c r="AS30" s="3">
        <f t="shared" si="42"/>
        <v>463558.39028942818</v>
      </c>
      <c r="AT30" s="3">
        <f t="shared" si="42"/>
        <v>468936.68842015206</v>
      </c>
      <c r="AU30" s="3">
        <f t="shared" si="42"/>
        <v>474334.75077140494</v>
      </c>
      <c r="AV30" s="3">
        <f t="shared" si="42"/>
        <v>479752.64997293032</v>
      </c>
      <c r="AW30" s="3">
        <f t="shared" si="42"/>
        <v>485190.45892137219</v>
      </c>
      <c r="AX30" s="3">
        <f t="shared" si="42"/>
        <v>490648.25078125554</v>
      </c>
      <c r="AY30" s="3">
        <f t="shared" si="42"/>
        <v>496126.09898597118</v>
      </c>
      <c r="AZ30" s="3">
        <f t="shared" si="42"/>
        <v>501624.07723876368</v>
      </c>
      <c r="BA30" s="3">
        <f t="shared" si="42"/>
        <v>507142.25951372297</v>
      </c>
      <c r="BB30" s="3">
        <f t="shared" si="42"/>
        <v>512680.72005677968</v>
      </c>
      <c r="BC30" s="3">
        <f t="shared" si="42"/>
        <v>518239.53338670381</v>
      </c>
      <c r="BD30" s="3">
        <f t="shared" si="42"/>
        <v>523818.77429610817</v>
      </c>
      <c r="BE30" s="3">
        <f t="shared" si="42"/>
        <v>529418.51785245375</v>
      </c>
      <c r="BF30" s="3">
        <f t="shared" si="42"/>
        <v>535038.83939906023</v>
      </c>
      <c r="BG30" s="3">
        <f t="shared" si="42"/>
        <v>540679.8145561195</v>
      </c>
      <c r="BH30" s="3">
        <f t="shared" si="42"/>
        <v>546341.51922171353</v>
      </c>
      <c r="BI30" s="3">
        <f t="shared" si="42"/>
        <v>552024.02957283519</v>
      </c>
      <c r="BJ30" s="3">
        <f t="shared" si="42"/>
        <v>557727.42206641333</v>
      </c>
      <c r="BK30" s="3">
        <f t="shared" si="42"/>
        <v>563451.77344034123</v>
      </c>
      <c r="BL30" s="3">
        <f t="shared" si="42"/>
        <v>569197.16071450943</v>
      </c>
      <c r="BM30" s="3">
        <f t="shared" si="42"/>
        <v>574963.66119184182</v>
      </c>
      <c r="BN30" s="3">
        <f t="shared" si="42"/>
        <v>580751.35245933593</v>
      </c>
      <c r="BO30" s="3">
        <f t="shared" si="42"/>
        <v>586560.31238910672</v>
      </c>
      <c r="BP30" s="3">
        <f t="shared" ref="BP30:EA30" si="43">BP29+BO30</f>
        <v>592390.6191394343</v>
      </c>
      <c r="BQ30" s="3">
        <f t="shared" si="43"/>
        <v>598242.35115581541</v>
      </c>
      <c r="BR30" s="3">
        <f t="shared" si="43"/>
        <v>604115.58717201906</v>
      </c>
      <c r="BS30" s="3">
        <f t="shared" si="43"/>
        <v>610010.40621114615</v>
      </c>
      <c r="BT30" s="3">
        <f t="shared" si="43"/>
        <v>615926.88758669212</v>
      </c>
      <c r="BU30" s="3">
        <f t="shared" si="43"/>
        <v>621865.11090361443</v>
      </c>
      <c r="BV30" s="3">
        <f t="shared" si="43"/>
        <v>627825.15605940367</v>
      </c>
      <c r="BW30" s="3">
        <f t="shared" si="43"/>
        <v>633807.10324515845</v>
      </c>
      <c r="BX30" s="3">
        <f t="shared" si="43"/>
        <v>639811.03294666414</v>
      </c>
      <c r="BY30" s="3">
        <f t="shared" si="43"/>
        <v>645837.02594547672</v>
      </c>
      <c r="BZ30" s="3">
        <f t="shared" si="43"/>
        <v>651885.1633200082</v>
      </c>
      <c r="CA30" s="3">
        <f t="shared" si="43"/>
        <v>657955.52644661884</v>
      </c>
      <c r="CB30" s="3">
        <f t="shared" si="43"/>
        <v>664048.19700071099</v>
      </c>
      <c r="CC30" s="3">
        <f t="shared" si="43"/>
        <v>670163.25695782923</v>
      </c>
      <c r="CD30" s="3">
        <f t="shared" si="43"/>
        <v>676300.7885947621</v>
      </c>
      <c r="CE30" s="3">
        <f t="shared" si="43"/>
        <v>682460.87449064991</v>
      </c>
      <c r="CF30" s="3">
        <f t="shared" si="43"/>
        <v>688643.59752809536</v>
      </c>
      <c r="CG30" s="3">
        <f t="shared" si="43"/>
        <v>694849.04089427902</v>
      </c>
      <c r="CH30" s="3">
        <f t="shared" si="43"/>
        <v>701077.2880820788</v>
      </c>
      <c r="CI30" s="3">
        <f t="shared" si="43"/>
        <v>707328.42289119237</v>
      </c>
      <c r="CJ30" s="3">
        <f t="shared" si="43"/>
        <v>713602.529429266</v>
      </c>
      <c r="CK30" s="3">
        <f t="shared" si="43"/>
        <v>719899.69211302511</v>
      </c>
      <c r="CL30" s="3">
        <f t="shared" si="43"/>
        <v>726219.99566941056</v>
      </c>
      <c r="CM30" s="3">
        <f t="shared" si="43"/>
        <v>732563.52513671853</v>
      </c>
      <c r="CN30" s="3">
        <f t="shared" si="43"/>
        <v>738930.36586574488</v>
      </c>
      <c r="CO30" s="3">
        <f t="shared" si="43"/>
        <v>745320.60352093331</v>
      </c>
      <c r="CP30" s="3">
        <f t="shared" si="43"/>
        <v>751734.32408152823</v>
      </c>
      <c r="CQ30" s="3">
        <f t="shared" si="43"/>
        <v>758171.61384273088</v>
      </c>
      <c r="CR30" s="3">
        <f t="shared" si="43"/>
        <v>764632.55941686127</v>
      </c>
      <c r="CS30" s="3">
        <f t="shared" si="43"/>
        <v>771117.24773452338</v>
      </c>
      <c r="CT30" s="3">
        <f t="shared" si="43"/>
        <v>777625.7660457741</v>
      </c>
      <c r="CU30" s="3">
        <f t="shared" si="43"/>
        <v>784158.20192129794</v>
      </c>
      <c r="CV30" s="3">
        <f t="shared" si="43"/>
        <v>790714.64325358486</v>
      </c>
      <c r="CW30" s="3">
        <f t="shared" si="43"/>
        <v>797295.1782581131</v>
      </c>
      <c r="CX30" s="3">
        <f t="shared" si="43"/>
        <v>803899.89547453588</v>
      </c>
      <c r="CY30" s="3">
        <f t="shared" si="43"/>
        <v>810528.88376787282</v>
      </c>
      <c r="CZ30" s="3">
        <f t="shared" si="43"/>
        <v>817182.2323297055</v>
      </c>
      <c r="DA30" s="3">
        <f t="shared" si="43"/>
        <v>823860.03067937749</v>
      </c>
      <c r="DB30" s="3">
        <f t="shared" si="43"/>
        <v>830562.36866519903</v>
      </c>
      <c r="DC30" s="3">
        <f t="shared" si="43"/>
        <v>837289.33646565583</v>
      </c>
      <c r="DD30" s="3">
        <f t="shared" si="43"/>
        <v>844041.02459062217</v>
      </c>
      <c r="DE30" s="3">
        <f t="shared" si="43"/>
        <v>850817.52388257906</v>
      </c>
      <c r="DF30" s="3">
        <f t="shared" si="43"/>
        <v>857618.92551783612</v>
      </c>
      <c r="DG30" s="3">
        <f t="shared" si="43"/>
        <v>864445.32100775838</v>
      </c>
      <c r="DH30" s="3">
        <f t="shared" si="43"/>
        <v>871296.80219999817</v>
      </c>
      <c r="DI30" s="3">
        <f t="shared" si="43"/>
        <v>878173.46127973008</v>
      </c>
      <c r="DJ30" s="3">
        <f t="shared" si="43"/>
        <v>885075.39077089191</v>
      </c>
      <c r="DK30" s="3">
        <f t="shared" si="43"/>
        <v>892002.68353742897</v>
      </c>
      <c r="DL30" s="3">
        <f t="shared" si="43"/>
        <v>898955.43278454407</v>
      </c>
      <c r="DM30" s="3">
        <f t="shared" si="43"/>
        <v>905933.73205995141</v>
      </c>
      <c r="DN30" s="3">
        <f t="shared" si="43"/>
        <v>912937.67525513493</v>
      </c>
      <c r="DO30" s="3">
        <f t="shared" si="43"/>
        <v>919967.35660661221</v>
      </c>
      <c r="DP30" s="3">
        <f t="shared" si="43"/>
        <v>927022.87069720216</v>
      </c>
      <c r="DQ30" s="3">
        <f t="shared" si="43"/>
        <v>934104.312457297</v>
      </c>
      <c r="DR30" s="3">
        <f t="shared" si="43"/>
        <v>941211.7771661405</v>
      </c>
      <c r="DS30" s="3">
        <f t="shared" si="43"/>
        <v>948345.36045310926</v>
      </c>
      <c r="DT30" s="3">
        <f t="shared" si="43"/>
        <v>955505.15829899977</v>
      </c>
      <c r="DU30" s="3">
        <f t="shared" si="43"/>
        <v>962691.26703731972</v>
      </c>
      <c r="DV30" s="3">
        <f t="shared" si="43"/>
        <v>969903.78335558367</v>
      </c>
      <c r="DW30" s="3">
        <f t="shared" si="43"/>
        <v>977142.80429661484</v>
      </c>
      <c r="DX30" s="3">
        <f t="shared" si="43"/>
        <v>984408.42725985008</v>
      </c>
      <c r="DY30" s="3">
        <f t="shared" si="43"/>
        <v>991700.75000265078</v>
      </c>
      <c r="DZ30" s="3">
        <f t="shared" si="43"/>
        <v>999019.87064161757</v>
      </c>
      <c r="EA30" s="3">
        <f t="shared" si="43"/>
        <v>1006365.8876539115</v>
      </c>
      <c r="EB30" s="3">
        <f t="shared" ref="EB30:GM30" si="44">EB29+EA30</f>
        <v>1013738.8998785778</v>
      </c>
      <c r="EC30" s="3">
        <f t="shared" si="44"/>
        <v>1021139.0065178769</v>
      </c>
      <c r="ED30" s="3">
        <f t="shared" si="44"/>
        <v>1028566.3071386183</v>
      </c>
      <c r="EE30" s="3">
        <f t="shared" si="44"/>
        <v>1036020.9016735009</v>
      </c>
      <c r="EF30" s="3">
        <f t="shared" si="44"/>
        <v>1043502.8904224567</v>
      </c>
      <c r="EG30" s="3">
        <f t="shared" si="44"/>
        <v>1051012.3740540009</v>
      </c>
      <c r="EH30" s="3">
        <f t="shared" si="44"/>
        <v>1058549.4536065869</v>
      </c>
      <c r="EI30" s="3">
        <f t="shared" si="44"/>
        <v>1066114.2304899646</v>
      </c>
      <c r="EJ30" s="3">
        <f t="shared" si="44"/>
        <v>1073706.8064865454</v>
      </c>
      <c r="EK30" s="3">
        <f t="shared" si="44"/>
        <v>1081327.283752772</v>
      </c>
      <c r="EL30" s="3">
        <f t="shared" si="44"/>
        <v>1088975.7648204924</v>
      </c>
      <c r="EM30" s="3">
        <f t="shared" si="44"/>
        <v>1096652.3525983396</v>
      </c>
      <c r="EN30" s="3">
        <f t="shared" si="44"/>
        <v>1104357.1503731161</v>
      </c>
      <c r="EO30" s="3">
        <f t="shared" si="44"/>
        <v>1112090.2618111838</v>
      </c>
      <c r="EP30" s="3">
        <f t="shared" si="44"/>
        <v>1119851.7909598588</v>
      </c>
      <c r="EQ30" s="3">
        <f t="shared" si="44"/>
        <v>1127641.8422488109</v>
      </c>
      <c r="ER30" s="3">
        <f t="shared" si="44"/>
        <v>1135460.5204914697</v>
      </c>
      <c r="ES30" s="3">
        <f t="shared" si="44"/>
        <v>1143307.9308864335</v>
      </c>
      <c r="ET30" s="3">
        <f t="shared" si="44"/>
        <v>1151184.1790188858</v>
      </c>
      <c r="EU30" s="3">
        <f t="shared" si="44"/>
        <v>1159089.3708620155</v>
      </c>
      <c r="EV30" s="3">
        <f t="shared" si="44"/>
        <v>1167023.6127784424</v>
      </c>
      <c r="EW30" s="3">
        <f t="shared" si="44"/>
        <v>1174987.0115216491</v>
      </c>
      <c r="EX30" s="3">
        <f t="shared" si="44"/>
        <v>1182979.6742374171</v>
      </c>
      <c r="EY30" s="3">
        <f t="shared" si="44"/>
        <v>1191001.7084652674</v>
      </c>
      <c r="EZ30" s="3">
        <f t="shared" si="44"/>
        <v>1199053.2221399089</v>
      </c>
      <c r="FA30" s="3">
        <f t="shared" si="44"/>
        <v>1207134.3235926898</v>
      </c>
      <c r="FB30" s="3">
        <f t="shared" si="44"/>
        <v>1215245.121553055</v>
      </c>
      <c r="FC30" s="3">
        <f t="shared" si="44"/>
        <v>1223385.7251500101</v>
      </c>
      <c r="FD30" s="3">
        <f t="shared" si="44"/>
        <v>1231556.2439135886</v>
      </c>
      <c r="FE30" s="3">
        <f t="shared" si="44"/>
        <v>1239756.7877763258</v>
      </c>
      <c r="FF30" s="3">
        <f t="shared" si="44"/>
        <v>1247987.4670747383</v>
      </c>
      <c r="FG30" s="3">
        <f t="shared" si="44"/>
        <v>1256248.3925508088</v>
      </c>
      <c r="FH30" s="3">
        <f t="shared" si="44"/>
        <v>1264539.6753534749</v>
      </c>
      <c r="FI30" s="3">
        <f t="shared" si="44"/>
        <v>1272861.4270401262</v>
      </c>
      <c r="FJ30" s="3">
        <f t="shared" si="44"/>
        <v>1281213.7595781037</v>
      </c>
      <c r="FK30" s="3">
        <f t="shared" si="44"/>
        <v>1289596.7853462072</v>
      </c>
      <c r="FL30" s="3">
        <f t="shared" si="44"/>
        <v>1298010.6171362074</v>
      </c>
      <c r="FM30" s="3">
        <f t="shared" si="44"/>
        <v>1306455.3681543632</v>
      </c>
      <c r="FN30" s="3">
        <f t="shared" si="44"/>
        <v>1314931.1520229448</v>
      </c>
      <c r="FO30" s="3">
        <f t="shared" si="44"/>
        <v>1323438.0827817628</v>
      </c>
      <c r="FP30" s="3">
        <f t="shared" si="44"/>
        <v>1331976.2748897024</v>
      </c>
      <c r="FQ30" s="3">
        <f t="shared" si="44"/>
        <v>1340545.8432262628</v>
      </c>
      <c r="FR30" s="3">
        <f t="shared" si="44"/>
        <v>1349146.9030931043</v>
      </c>
      <c r="FS30" s="3">
        <f t="shared" si="44"/>
        <v>1357779.5702155977</v>
      </c>
      <c r="FT30" s="3">
        <f t="shared" si="44"/>
        <v>1366443.9607443842</v>
      </c>
      <c r="FU30" s="3">
        <f t="shared" si="44"/>
        <v>1375140.1912569348</v>
      </c>
      <c r="FV30" s="3">
        <f t="shared" si="44"/>
        <v>1383868.3787591211</v>
      </c>
      <c r="FW30" s="3">
        <f t="shared" si="44"/>
        <v>1392628.6406867891</v>
      </c>
      <c r="FX30" s="3">
        <f t="shared" si="44"/>
        <v>1401421.0949073392</v>
      </c>
      <c r="FY30" s="3">
        <f t="shared" si="44"/>
        <v>1410245.8597213118</v>
      </c>
      <c r="FZ30" s="3">
        <f t="shared" si="44"/>
        <v>1419103.0538639799</v>
      </c>
      <c r="GA30" s="3">
        <f t="shared" si="44"/>
        <v>1427992.7965069446</v>
      </c>
      <c r="GB30" s="3">
        <f t="shared" si="44"/>
        <v>1436915.2072597411</v>
      </c>
      <c r="GC30" s="3">
        <f t="shared" si="44"/>
        <v>1445870.4061714467</v>
      </c>
      <c r="GD30" s="3">
        <f t="shared" si="44"/>
        <v>1454858.5137322959</v>
      </c>
      <c r="GE30" s="3">
        <f t="shared" si="44"/>
        <v>1463879.650875302</v>
      </c>
      <c r="GF30" s="3">
        <f t="shared" si="44"/>
        <v>1472933.9389778837</v>
      </c>
      <c r="GG30" s="3">
        <f t="shared" si="44"/>
        <v>1482021.4998634988</v>
      </c>
      <c r="GH30" s="3">
        <f t="shared" si="44"/>
        <v>1491142.4558032835</v>
      </c>
      <c r="GI30" s="3">
        <f t="shared" si="44"/>
        <v>1500296.9295176966</v>
      </c>
      <c r="GJ30" s="3">
        <f t="shared" si="44"/>
        <v>1509485.0441781715</v>
      </c>
      <c r="GK30" s="3">
        <f t="shared" si="44"/>
        <v>1518706.9234087733</v>
      </c>
      <c r="GL30" s="3">
        <f t="shared" si="44"/>
        <v>1527962.6912878612</v>
      </c>
      <c r="GM30" s="3">
        <f t="shared" si="44"/>
        <v>1537252.4723497597</v>
      </c>
      <c r="GN30" s="3">
        <f t="shared" ref="GN30:IY30" si="45">GN29+GM30</f>
        <v>1546576.3915864322</v>
      </c>
      <c r="GO30" s="3">
        <f t="shared" si="45"/>
        <v>1555934.5744491648</v>
      </c>
      <c r="GP30" s="3">
        <f t="shared" si="45"/>
        <v>1565327.1468502521</v>
      </c>
      <c r="GQ30" s="3">
        <f t="shared" si="45"/>
        <v>1574754.2351646931</v>
      </c>
      <c r="GR30" s="3">
        <f t="shared" si="45"/>
        <v>1584215.966231891</v>
      </c>
      <c r="GS30" s="3">
        <f t="shared" si="45"/>
        <v>1593712.4673573589</v>
      </c>
      <c r="GT30" s="3">
        <f t="shared" si="45"/>
        <v>1603243.866314434</v>
      </c>
      <c r="GU30" s="3">
        <f t="shared" si="45"/>
        <v>1612810.2913459959</v>
      </c>
      <c r="GV30" s="3">
        <f t="shared" si="45"/>
        <v>1622411.8711661925</v>
      </c>
      <c r="GW30" s="3">
        <f t="shared" si="45"/>
        <v>1632048.7349621714</v>
      </c>
      <c r="GX30" s="3">
        <f t="shared" si="45"/>
        <v>1641721.0123958183</v>
      </c>
      <c r="GY30" s="3">
        <f t="shared" si="45"/>
        <v>1651428.8336055018</v>
      </c>
      <c r="GZ30" s="3">
        <f t="shared" si="45"/>
        <v>1661172.3292078245</v>
      </c>
      <c r="HA30" s="3">
        <f t="shared" si="45"/>
        <v>1670951.63029938</v>
      </c>
      <c r="HB30" s="3">
        <f t="shared" si="45"/>
        <v>1680766.8684585164</v>
      </c>
      <c r="HC30" s="3">
        <f t="shared" si="45"/>
        <v>1690618.1757471072</v>
      </c>
      <c r="HD30" s="3">
        <f t="shared" si="45"/>
        <v>1700505.6847123289</v>
      </c>
      <c r="HE30" s="3">
        <f t="shared" si="45"/>
        <v>1710429.5283884429</v>
      </c>
      <c r="HF30" s="3">
        <f t="shared" si="45"/>
        <v>1720389.8402985865</v>
      </c>
      <c r="HG30" s="3">
        <f t="shared" si="45"/>
        <v>1730386.7544565685</v>
      </c>
      <c r="HH30" s="3">
        <f t="shared" si="45"/>
        <v>1740420.4053686736</v>
      </c>
      <c r="HI30" s="3">
        <f t="shared" si="45"/>
        <v>1750490.9280354716</v>
      </c>
      <c r="HJ30" s="3">
        <f t="shared" si="45"/>
        <v>1760598.4579536328</v>
      </c>
      <c r="HK30" s="3">
        <f t="shared" si="45"/>
        <v>1770743.1311177523</v>
      </c>
      <c r="HL30" s="3">
        <f t="shared" si="45"/>
        <v>1780925.0840221797</v>
      </c>
      <c r="HM30" s="3">
        <f t="shared" si="45"/>
        <v>1791144.4536628551</v>
      </c>
      <c r="HN30" s="3">
        <f t="shared" si="45"/>
        <v>1801401.3775391527</v>
      </c>
      <c r="HO30" s="3">
        <f t="shared" si="45"/>
        <v>1811695.9936557305</v>
      </c>
      <c r="HP30" s="3">
        <f t="shared" si="45"/>
        <v>1822028.4405243872</v>
      </c>
      <c r="HQ30" s="3">
        <f t="shared" si="45"/>
        <v>1832398.8571659261</v>
      </c>
      <c r="HR30" s="3">
        <f t="shared" si="45"/>
        <v>1842807.3831120259</v>
      </c>
      <c r="HS30" s="3">
        <f t="shared" si="45"/>
        <v>1853254.1584071172</v>
      </c>
      <c r="HT30" s="3">
        <f t="shared" si="45"/>
        <v>1863739.3236102671</v>
      </c>
      <c r="HU30" s="3">
        <f t="shared" si="45"/>
        <v>1874263.0197970709</v>
      </c>
      <c r="HV30" s="3">
        <f t="shared" si="45"/>
        <v>1884825.3885615491</v>
      </c>
      <c r="HW30" s="3">
        <f t="shared" si="45"/>
        <v>1895426.5720180538</v>
      </c>
      <c r="HX30" s="3">
        <f t="shared" si="45"/>
        <v>1906066.7128031803</v>
      </c>
      <c r="HY30" s="3">
        <f t="shared" si="45"/>
        <v>1916745.9540776862</v>
      </c>
      <c r="HZ30" s="3">
        <f t="shared" si="45"/>
        <v>1927464.4395284168</v>
      </c>
      <c r="IA30" s="3">
        <f t="shared" si="45"/>
        <v>1938222.3133702404</v>
      </c>
      <c r="IB30" s="3">
        <f t="shared" si="45"/>
        <v>1949019.7203479866</v>
      </c>
      <c r="IC30" s="3">
        <f t="shared" si="45"/>
        <v>1959856.8057383951</v>
      </c>
      <c r="ID30" s="3">
        <f t="shared" si="45"/>
        <v>1970733.7153520696</v>
      </c>
      <c r="IE30" s="3">
        <f t="shared" si="45"/>
        <v>1981650.5955354399</v>
      </c>
      <c r="IF30" s="3">
        <f t="shared" si="45"/>
        <v>1992607.5931727318</v>
      </c>
      <c r="IG30" s="3">
        <f t="shared" si="45"/>
        <v>2003604.8556879419</v>
      </c>
      <c r="IH30" s="3">
        <f t="shared" si="45"/>
        <v>2014642.5310468217</v>
      </c>
      <c r="II30" s="3">
        <f t="shared" si="45"/>
        <v>2025720.7677588696</v>
      </c>
      <c r="IJ30" s="3">
        <f t="shared" si="45"/>
        <v>2036839.714879327</v>
      </c>
      <c r="IK30" s="3">
        <f t="shared" si="45"/>
        <v>2047999.5220111855</v>
      </c>
      <c r="IL30" s="3">
        <f t="shared" si="45"/>
        <v>2059200.3393071992</v>
      </c>
      <c r="IM30" s="3">
        <f t="shared" si="45"/>
        <v>2070442.3174719051</v>
      </c>
      <c r="IN30" s="3">
        <f t="shared" si="45"/>
        <v>2081725.6077636499</v>
      </c>
      <c r="IO30" s="3">
        <f t="shared" si="45"/>
        <v>2093050.3619966269</v>
      </c>
      <c r="IP30" s="3">
        <f t="shared" si="45"/>
        <v>2104416.7325429167</v>
      </c>
      <c r="IQ30" s="3">
        <f t="shared" si="45"/>
        <v>2115824.872334539</v>
      </c>
      <c r="IR30" s="3">
        <f t="shared" si="45"/>
        <v>2127274.9348655087</v>
      </c>
      <c r="IS30" s="3">
        <f t="shared" si="45"/>
        <v>2138767.0741939028</v>
      </c>
      <c r="IT30" s="3">
        <f t="shared" si="45"/>
        <v>2150301.4449439324</v>
      </c>
      <c r="IU30" s="3">
        <f t="shared" si="45"/>
        <v>2161878.202308022</v>
      </c>
      <c r="IV30" s="3">
        <f t="shared" si="45"/>
        <v>2173497.5020488999</v>
      </c>
      <c r="IW30" s="3">
        <f t="shared" si="45"/>
        <v>2185159.5005016918</v>
      </c>
      <c r="IX30" s="3">
        <f t="shared" si="45"/>
        <v>2196864.3545760261</v>
      </c>
      <c r="IY30" s="3">
        <f t="shared" si="45"/>
        <v>2208612.2217581435</v>
      </c>
      <c r="IZ30" s="3">
        <f t="shared" ref="IZ30:LK30" si="46">IZ29+IY30</f>
        <v>2220403.2601130167</v>
      </c>
      <c r="JA30" s="3">
        <f t="shared" si="46"/>
        <v>2232237.6282864776</v>
      </c>
      <c r="JB30" s="3">
        <f t="shared" si="46"/>
        <v>2244115.4855073504</v>
      </c>
      <c r="JC30" s="3">
        <f t="shared" si="46"/>
        <v>2256036.9915895956</v>
      </c>
      <c r="JD30" s="3">
        <f t="shared" si="46"/>
        <v>2268002.3069344591</v>
      </c>
      <c r="JE30" s="3">
        <f t="shared" si="46"/>
        <v>2280011.592532631</v>
      </c>
      <c r="JF30" s="3">
        <f t="shared" si="46"/>
        <v>2292065.0099664116</v>
      </c>
      <c r="JG30" s="3">
        <f t="shared" si="46"/>
        <v>2304162.7214118852</v>
      </c>
      <c r="JH30" s="3">
        <f t="shared" si="46"/>
        <v>2316304.8896411024</v>
      </c>
      <c r="JI30" s="3">
        <f t="shared" si="46"/>
        <v>2328491.6780242701</v>
      </c>
      <c r="JJ30" s="3">
        <f t="shared" si="46"/>
        <v>2340723.2505319496</v>
      </c>
      <c r="JK30" s="3">
        <f t="shared" si="46"/>
        <v>2352999.7717372621</v>
      </c>
      <c r="JL30" s="3">
        <f t="shared" si="46"/>
        <v>2365321.4068181049</v>
      </c>
      <c r="JM30" s="3">
        <f t="shared" si="46"/>
        <v>2377688.3215593714</v>
      </c>
      <c r="JN30" s="3">
        <f t="shared" si="46"/>
        <v>2390100.6823551836</v>
      </c>
      <c r="JO30" s="3">
        <f t="shared" si="46"/>
        <v>2402558.6562111299</v>
      </c>
      <c r="JP30" s="3">
        <f t="shared" si="46"/>
        <v>2415062.4107465125</v>
      </c>
      <c r="JQ30" s="3">
        <f t="shared" si="46"/>
        <v>2427612.1141966023</v>
      </c>
      <c r="JR30" s="3">
        <f t="shared" si="46"/>
        <v>2440207.9354149033</v>
      </c>
      <c r="JS30" s="3">
        <f t="shared" si="46"/>
        <v>2452850.0438754233</v>
      </c>
      <c r="JT30" s="3">
        <f t="shared" si="46"/>
        <v>2465538.6096749553</v>
      </c>
      <c r="JU30" s="3">
        <f t="shared" si="46"/>
        <v>2478273.8035353655</v>
      </c>
      <c r="JV30" s="3">
        <f t="shared" si="46"/>
        <v>2491055.7968058903</v>
      </c>
      <c r="JW30" s="3">
        <f t="shared" si="46"/>
        <v>2503884.7614654419</v>
      </c>
      <c r="JX30" s="3">
        <f t="shared" si="46"/>
        <v>2516760.8701249226</v>
      </c>
      <c r="JY30" s="3">
        <f t="shared" si="46"/>
        <v>2529684.2960295463</v>
      </c>
      <c r="JZ30" s="3">
        <f t="shared" si="46"/>
        <v>2542655.2130611702</v>
      </c>
      <c r="KA30" s="3">
        <f t="shared" si="46"/>
        <v>2555673.7957406342</v>
      </c>
      <c r="KB30" s="3">
        <f t="shared" si="46"/>
        <v>2568740.2192301089</v>
      </c>
      <c r="KC30" s="3">
        <f t="shared" si="46"/>
        <v>2581854.6593354526</v>
      </c>
      <c r="KD30" s="3">
        <f t="shared" si="46"/>
        <v>2595017.292508577</v>
      </c>
      <c r="KE30" s="3">
        <f t="shared" si="46"/>
        <v>2608228.2958498206</v>
      </c>
      <c r="KF30" s="3">
        <f t="shared" si="46"/>
        <v>2621487.847110332</v>
      </c>
      <c r="KG30" s="3">
        <f t="shared" si="46"/>
        <v>2634796.124694461</v>
      </c>
      <c r="KH30" s="3">
        <f t="shared" si="46"/>
        <v>2648153.3076621597</v>
      </c>
      <c r="KI30" s="3">
        <f t="shared" si="46"/>
        <v>2661559.5757313916</v>
      </c>
      <c r="KJ30" s="3">
        <f t="shared" si="46"/>
        <v>2675015.109280549</v>
      </c>
      <c r="KK30" s="3">
        <f t="shared" si="46"/>
        <v>2688520.0893508806</v>
      </c>
      <c r="KL30" s="3">
        <f t="shared" si="46"/>
        <v>2702074.6976489276</v>
      </c>
      <c r="KM30" s="3">
        <f t="shared" si="46"/>
        <v>2715679.1165489671</v>
      </c>
      <c r="KN30" s="3">
        <f t="shared" si="46"/>
        <v>2729333.5290954681</v>
      </c>
      <c r="KO30" s="3">
        <f t="shared" si="46"/>
        <v>2743038.1190055525</v>
      </c>
      <c r="KP30" s="3">
        <f t="shared" si="46"/>
        <v>2756793.0706714676</v>
      </c>
      <c r="KQ30" s="3">
        <f t="shared" si="46"/>
        <v>2770598.5691630673</v>
      </c>
      <c r="KR30" s="3">
        <f t="shared" si="46"/>
        <v>2784454.8002303015</v>
      </c>
      <c r="KS30" s="3">
        <f t="shared" si="46"/>
        <v>2798361.9503057161</v>
      </c>
      <c r="KT30" s="3">
        <f t="shared" si="46"/>
        <v>2812320.206506961</v>
      </c>
      <c r="KU30" s="3">
        <f t="shared" si="46"/>
        <v>2826329.7566393083</v>
      </c>
      <c r="KV30" s="3">
        <f t="shared" si="46"/>
        <v>2840390.7891981779</v>
      </c>
      <c r="KW30" s="3">
        <f t="shared" si="46"/>
        <v>2854503.4933716743</v>
      </c>
      <c r="KX30" s="3">
        <f t="shared" si="46"/>
        <v>2868668.0590431332</v>
      </c>
      <c r="KY30" s="3">
        <f t="shared" si="46"/>
        <v>2882884.6767936745</v>
      </c>
      <c r="KZ30" s="3">
        <f t="shared" si="46"/>
        <v>2897153.5379047683</v>
      </c>
      <c r="LA30" s="3">
        <f t="shared" si="46"/>
        <v>2911474.8343608063</v>
      </c>
      <c r="LB30" s="3">
        <f t="shared" si="46"/>
        <v>2925848.7588516874</v>
      </c>
      <c r="LC30" s="3">
        <f t="shared" si="46"/>
        <v>2940275.5047754091</v>
      </c>
      <c r="LD30" s="3">
        <f t="shared" si="46"/>
        <v>2954755.2662406689</v>
      </c>
      <c r="LE30" s="3">
        <f t="shared" si="46"/>
        <v>2969288.2380694775</v>
      </c>
      <c r="LF30" s="3">
        <f t="shared" si="46"/>
        <v>2983874.6157997786</v>
      </c>
      <c r="LG30" s="3">
        <f t="shared" si="46"/>
        <v>2998514.5956880813</v>
      </c>
      <c r="LH30" s="3">
        <f t="shared" si="46"/>
        <v>3013208.3747120998</v>
      </c>
      <c r="LI30" s="3">
        <f t="shared" si="46"/>
        <v>3027956.1505734036</v>
      </c>
      <c r="LJ30" s="3">
        <f t="shared" si="46"/>
        <v>3042758.1217000782</v>
      </c>
      <c r="LK30" s="3">
        <f t="shared" si="46"/>
        <v>3057614.4872493939</v>
      </c>
      <c r="LL30" s="3">
        <f t="shared" ref="LL30:MX30" si="47">LL29+LK30</f>
        <v>3072525.4471104867</v>
      </c>
      <c r="LM30" s="3">
        <f t="shared" si="47"/>
        <v>3087491.2019070466</v>
      </c>
      <c r="LN30" s="3">
        <f t="shared" si="47"/>
        <v>3102511.9530000174</v>
      </c>
      <c r="LO30" s="3">
        <f t="shared" si="47"/>
        <v>3117587.9024903066</v>
      </c>
      <c r="LP30" s="3">
        <f t="shared" si="47"/>
        <v>3132719.253221503</v>
      </c>
      <c r="LQ30" s="3">
        <f t="shared" si="47"/>
        <v>3147906.2087826077</v>
      </c>
      <c r="LR30" s="3">
        <f t="shared" si="47"/>
        <v>3163148.9735107725</v>
      </c>
      <c r="LS30" s="3">
        <f t="shared" si="47"/>
        <v>3178447.7524940488</v>
      </c>
      <c r="LT30" s="3">
        <f t="shared" si="47"/>
        <v>3193802.751574148</v>
      </c>
      <c r="LU30" s="3">
        <f t="shared" si="47"/>
        <v>3209214.1773492107</v>
      </c>
      <c r="LV30" s="3">
        <f t="shared" si="47"/>
        <v>3224682.2371765859</v>
      </c>
      <c r="LW30" s="3">
        <f t="shared" si="47"/>
        <v>3240207.1391756209</v>
      </c>
      <c r="LX30" s="3">
        <f t="shared" si="47"/>
        <v>3255789.0922304625</v>
      </c>
      <c r="LY30" s="3">
        <f t="shared" si="47"/>
        <v>3271428.3059928678</v>
      </c>
      <c r="LZ30" s="3">
        <f t="shared" si="47"/>
        <v>3287124.9908850221</v>
      </c>
      <c r="MA30" s="3">
        <f t="shared" si="47"/>
        <v>3302879.3581023738</v>
      </c>
      <c r="MB30" s="3">
        <f t="shared" si="47"/>
        <v>3318691.619616474</v>
      </c>
      <c r="MC30" s="3">
        <f t="shared" si="47"/>
        <v>3334561.9881778285</v>
      </c>
      <c r="MD30" s="3">
        <f t="shared" si="47"/>
        <v>3350490.6773187602</v>
      </c>
      <c r="ME30" s="3">
        <f t="shared" si="47"/>
        <v>3366477.9013562845</v>
      </c>
      <c r="MF30" s="3">
        <f t="shared" si="47"/>
        <v>3382523.8753949888</v>
      </c>
      <c r="MG30" s="3">
        <f t="shared" si="47"/>
        <v>3398628.8153299289</v>
      </c>
      <c r="MH30" s="3">
        <f t="shared" si="47"/>
        <v>3414792.9378495356</v>
      </c>
      <c r="MI30" s="3">
        <f t="shared" si="47"/>
        <v>3431016.4604385272</v>
      </c>
      <c r="MJ30" s="3">
        <f t="shared" si="47"/>
        <v>3447299.6013808371</v>
      </c>
      <c r="MK30" s="3">
        <f t="shared" si="47"/>
        <v>3463642.5797625501</v>
      </c>
      <c r="ML30" s="3">
        <f t="shared" si="47"/>
        <v>3480045.6154748518</v>
      </c>
      <c r="MM30" s="3">
        <f t="shared" si="47"/>
        <v>3496508.9292169847</v>
      </c>
      <c r="MN30" s="3">
        <f t="shared" si="47"/>
        <v>3513032.7424992193</v>
      </c>
      <c r="MO30" s="3">
        <f t="shared" si="47"/>
        <v>3529617.2776458347</v>
      </c>
      <c r="MP30" s="3">
        <f t="shared" si="47"/>
        <v>3546262.7577981092</v>
      </c>
      <c r="MQ30" s="3">
        <f t="shared" si="47"/>
        <v>3562969.4069173215</v>
      </c>
      <c r="MR30" s="3">
        <f t="shared" si="47"/>
        <v>3579737.4497877667</v>
      </c>
      <c r="MS30" s="3">
        <f t="shared" si="47"/>
        <v>3596567.1120197792</v>
      </c>
      <c r="MT30" s="3">
        <f t="shared" si="47"/>
        <v>3613458.6200527679</v>
      </c>
      <c r="MU30" s="3">
        <f t="shared" si="47"/>
        <v>3630412.2011582647</v>
      </c>
      <c r="MV30" s="3">
        <f t="shared" si="47"/>
        <v>3647428.0834429786</v>
      </c>
      <c r="MW30" s="3">
        <f t="shared" si="47"/>
        <v>3664506.4958518688</v>
      </c>
      <c r="MX30" s="3">
        <f t="shared" si="47"/>
        <v>3681647.6681712242</v>
      </c>
      <c r="MY30" s="111"/>
      <c r="MZ30" s="42">
        <v>30</v>
      </c>
      <c r="NA30" t="s">
        <v>33</v>
      </c>
    </row>
    <row r="31" spans="1:365" x14ac:dyDescent="0.25">
      <c r="A31" s="111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0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/>
      <c r="JW31" s="30"/>
      <c r="JX31" s="30"/>
      <c r="JY31" s="30"/>
      <c r="JZ31" s="30"/>
      <c r="KA31" s="30"/>
      <c r="KB31" s="30"/>
      <c r="KC31" s="30"/>
      <c r="KD31" s="30"/>
      <c r="KE31" s="30"/>
      <c r="KF31" s="30"/>
      <c r="KG31" s="30"/>
      <c r="KH31" s="30"/>
      <c r="KI31" s="30"/>
      <c r="KJ31" s="30"/>
      <c r="KK31" s="30"/>
      <c r="KL31" s="30"/>
      <c r="KM31" s="30"/>
      <c r="KN31" s="30"/>
      <c r="KO31" s="30"/>
      <c r="KP31" s="30"/>
      <c r="KQ31" s="30"/>
      <c r="KR31" s="30"/>
      <c r="KS31" s="30"/>
      <c r="KT31" s="30"/>
      <c r="KU31" s="30"/>
      <c r="KV31" s="30"/>
      <c r="KW31" s="30"/>
      <c r="KX31" s="30"/>
      <c r="KY31" s="30"/>
      <c r="KZ31" s="30"/>
      <c r="LA31" s="30"/>
      <c r="LB31" s="30"/>
      <c r="LC31" s="30"/>
      <c r="LD31" s="30"/>
      <c r="LE31" s="30"/>
      <c r="LF31" s="30"/>
      <c r="LG31" s="30"/>
      <c r="LH31" s="30"/>
      <c r="LI31" s="30"/>
      <c r="LJ31" s="30"/>
      <c r="LK31" s="30"/>
      <c r="LL31" s="30"/>
      <c r="LM31" s="30"/>
      <c r="LN31" s="30"/>
      <c r="LO31" s="30"/>
      <c r="LP31" s="30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/>
      <c r="MC31" s="30"/>
      <c r="MD31" s="30"/>
      <c r="ME31" s="30"/>
      <c r="MF31" s="30"/>
      <c r="MG31" s="30"/>
      <c r="MH31" s="30"/>
      <c r="MI31" s="30"/>
      <c r="MJ31" s="30"/>
      <c r="MK31" s="30"/>
      <c r="ML31" s="30"/>
      <c r="MM31" s="30"/>
      <c r="MN31" s="30"/>
      <c r="MO31" s="30"/>
      <c r="MP31" s="30"/>
      <c r="MQ31" s="30"/>
      <c r="MR31" s="30"/>
      <c r="MS31" s="30"/>
      <c r="MT31" s="30"/>
      <c r="MU31" s="30"/>
      <c r="MV31" s="30"/>
      <c r="MW31" s="30"/>
      <c r="MX31" s="30"/>
      <c r="MY31" s="111"/>
      <c r="MZ31" s="42"/>
    </row>
    <row r="32" spans="1:365" x14ac:dyDescent="0.25">
      <c r="A32" s="229" t="s">
        <v>269</v>
      </c>
      <c r="MY32" s="229"/>
      <c r="MZ32" s="235">
        <v>3611469.1681712242</v>
      </c>
      <c r="NA32" t="s">
        <v>253</v>
      </c>
    </row>
    <row r="33" spans="1:365" x14ac:dyDescent="0.25">
      <c r="A33" s="111" t="s">
        <v>9</v>
      </c>
      <c r="C33" s="3">
        <f>C6</f>
        <v>13500</v>
      </c>
      <c r="D33" s="3">
        <f t="shared" ref="D33:BO33" si="48">D6</f>
        <v>13500</v>
      </c>
      <c r="E33" s="3">
        <f t="shared" si="48"/>
        <v>13500</v>
      </c>
      <c r="F33" s="3">
        <f t="shared" si="48"/>
        <v>13500</v>
      </c>
      <c r="G33" s="3">
        <f t="shared" si="48"/>
        <v>13500</v>
      </c>
      <c r="H33" s="3">
        <f t="shared" si="48"/>
        <v>13500</v>
      </c>
      <c r="I33" s="3">
        <f t="shared" si="48"/>
        <v>13500</v>
      </c>
      <c r="J33" s="3">
        <f t="shared" si="48"/>
        <v>13500</v>
      </c>
      <c r="K33" s="3">
        <f t="shared" si="48"/>
        <v>13500</v>
      </c>
      <c r="L33" s="3">
        <f t="shared" si="48"/>
        <v>13500</v>
      </c>
      <c r="M33" s="3">
        <f t="shared" si="48"/>
        <v>13500</v>
      </c>
      <c r="N33" s="3">
        <f t="shared" si="48"/>
        <v>13500</v>
      </c>
      <c r="O33" s="3">
        <f t="shared" si="48"/>
        <v>14107.499999999998</v>
      </c>
      <c r="P33" s="3">
        <f t="shared" si="48"/>
        <v>14107.499999999998</v>
      </c>
      <c r="Q33" s="3">
        <f t="shared" si="48"/>
        <v>14107.499999999998</v>
      </c>
      <c r="R33" s="3">
        <f t="shared" si="48"/>
        <v>14107.499999999998</v>
      </c>
      <c r="S33" s="3">
        <f t="shared" si="48"/>
        <v>14107.499999999998</v>
      </c>
      <c r="T33" s="3">
        <f t="shared" si="48"/>
        <v>14107.499999999998</v>
      </c>
      <c r="U33" s="3">
        <f t="shared" si="48"/>
        <v>14107.499999999998</v>
      </c>
      <c r="V33" s="3">
        <f t="shared" si="48"/>
        <v>14107.499999999998</v>
      </c>
      <c r="W33" s="3">
        <f t="shared" si="48"/>
        <v>14107.499999999998</v>
      </c>
      <c r="X33" s="3">
        <f t="shared" si="48"/>
        <v>14107.499999999998</v>
      </c>
      <c r="Y33" s="3">
        <f t="shared" si="48"/>
        <v>14107.499999999998</v>
      </c>
      <c r="Z33" s="3">
        <f t="shared" si="48"/>
        <v>14742.337499999998</v>
      </c>
      <c r="AA33" s="3">
        <f t="shared" si="48"/>
        <v>14742.337499999998</v>
      </c>
      <c r="AB33" s="3">
        <f t="shared" si="48"/>
        <v>14742.337499999998</v>
      </c>
      <c r="AC33" s="3">
        <f t="shared" si="48"/>
        <v>14742.337499999998</v>
      </c>
      <c r="AD33" s="3">
        <f t="shared" si="48"/>
        <v>14742.337499999998</v>
      </c>
      <c r="AE33" s="3">
        <f t="shared" si="48"/>
        <v>14742.337499999998</v>
      </c>
      <c r="AF33" s="3">
        <f t="shared" si="48"/>
        <v>14742.337499999998</v>
      </c>
      <c r="AG33" s="3">
        <f t="shared" si="48"/>
        <v>14742.337499999998</v>
      </c>
      <c r="AH33" s="3">
        <f t="shared" si="48"/>
        <v>14742.337499999998</v>
      </c>
      <c r="AI33" s="3">
        <f t="shared" si="48"/>
        <v>14742.337499999998</v>
      </c>
      <c r="AJ33" s="3">
        <f t="shared" si="48"/>
        <v>14742.337499999998</v>
      </c>
      <c r="AK33" s="3">
        <f t="shared" si="48"/>
        <v>14742.337499999998</v>
      </c>
      <c r="AL33" s="3">
        <f t="shared" si="48"/>
        <v>15405.742687499998</v>
      </c>
      <c r="AM33" s="3">
        <f t="shared" si="48"/>
        <v>15405.742687499998</v>
      </c>
      <c r="AN33" s="3">
        <f t="shared" si="48"/>
        <v>15405.742687499998</v>
      </c>
      <c r="AO33" s="3">
        <f t="shared" si="48"/>
        <v>15405.742687499998</v>
      </c>
      <c r="AP33" s="3">
        <f t="shared" si="48"/>
        <v>15405.742687499998</v>
      </c>
      <c r="AQ33" s="3">
        <f t="shared" si="48"/>
        <v>15405.742687499998</v>
      </c>
      <c r="AR33" s="3">
        <f t="shared" si="48"/>
        <v>15405.742687499998</v>
      </c>
      <c r="AS33" s="3">
        <f t="shared" si="48"/>
        <v>15405.742687499998</v>
      </c>
      <c r="AT33" s="3">
        <f t="shared" si="48"/>
        <v>15405.742687499998</v>
      </c>
      <c r="AU33" s="3">
        <f t="shared" si="48"/>
        <v>15405.742687499998</v>
      </c>
      <c r="AV33" s="3">
        <f t="shared" si="48"/>
        <v>15405.742687499998</v>
      </c>
      <c r="AW33" s="3">
        <f t="shared" si="48"/>
        <v>15405.742687499998</v>
      </c>
      <c r="AX33" s="3">
        <f t="shared" si="48"/>
        <v>16099.001108437493</v>
      </c>
      <c r="AY33" s="3">
        <f t="shared" si="48"/>
        <v>16099.001108437493</v>
      </c>
      <c r="AZ33" s="3">
        <f t="shared" si="48"/>
        <v>16099.001108437493</v>
      </c>
      <c r="BA33" s="3">
        <f t="shared" si="48"/>
        <v>16099.001108437493</v>
      </c>
      <c r="BB33" s="3">
        <f t="shared" si="48"/>
        <v>16099.001108437493</v>
      </c>
      <c r="BC33" s="3">
        <f t="shared" si="48"/>
        <v>16099.001108437493</v>
      </c>
      <c r="BD33" s="3">
        <f t="shared" si="48"/>
        <v>16099.001108437493</v>
      </c>
      <c r="BE33" s="3">
        <f t="shared" si="48"/>
        <v>16099.001108437493</v>
      </c>
      <c r="BF33" s="3">
        <f t="shared" si="48"/>
        <v>16099.001108437493</v>
      </c>
      <c r="BG33" s="3">
        <f t="shared" si="48"/>
        <v>16099.001108437493</v>
      </c>
      <c r="BH33" s="3">
        <f t="shared" si="48"/>
        <v>16099.001108437493</v>
      </c>
      <c r="BI33" s="3">
        <f t="shared" si="48"/>
        <v>16099.001108437493</v>
      </c>
      <c r="BJ33" s="3">
        <f t="shared" si="48"/>
        <v>16823.456158317182</v>
      </c>
      <c r="BK33" s="3">
        <f t="shared" si="48"/>
        <v>16823.456158317182</v>
      </c>
      <c r="BL33" s="3">
        <f t="shared" si="48"/>
        <v>16823.456158317182</v>
      </c>
      <c r="BM33" s="3">
        <f t="shared" si="48"/>
        <v>16823.456158317182</v>
      </c>
      <c r="BN33" s="3">
        <f t="shared" si="48"/>
        <v>16823.456158317182</v>
      </c>
      <c r="BO33" s="3">
        <f t="shared" si="48"/>
        <v>16823.456158317182</v>
      </c>
      <c r="BP33" s="3">
        <f t="shared" ref="BP33:EA33" si="49">BP6</f>
        <v>16823.456158317182</v>
      </c>
      <c r="BQ33" s="3">
        <f t="shared" si="49"/>
        <v>16823.456158317182</v>
      </c>
      <c r="BR33" s="3">
        <f t="shared" si="49"/>
        <v>16823.456158317182</v>
      </c>
      <c r="BS33" s="3">
        <f t="shared" si="49"/>
        <v>16823.456158317182</v>
      </c>
      <c r="BT33" s="3">
        <f t="shared" si="49"/>
        <v>16823.456158317182</v>
      </c>
      <c r="BU33" s="3">
        <f t="shared" si="49"/>
        <v>16823.456158317182</v>
      </c>
      <c r="BV33" s="3">
        <f t="shared" si="49"/>
        <v>17580.511685441448</v>
      </c>
      <c r="BW33" s="3">
        <f t="shared" si="49"/>
        <v>17580.511685441448</v>
      </c>
      <c r="BX33" s="3">
        <f t="shared" si="49"/>
        <v>17580.511685441448</v>
      </c>
      <c r="BY33" s="3">
        <f t="shared" si="49"/>
        <v>17580.511685441448</v>
      </c>
      <c r="BZ33" s="3">
        <f t="shared" si="49"/>
        <v>17580.511685441448</v>
      </c>
      <c r="CA33" s="3">
        <f t="shared" si="49"/>
        <v>17580.511685441448</v>
      </c>
      <c r="CB33" s="3">
        <f t="shared" si="49"/>
        <v>17580.511685441448</v>
      </c>
      <c r="CC33" s="3">
        <f t="shared" si="49"/>
        <v>17580.511685441448</v>
      </c>
      <c r="CD33" s="3">
        <f t="shared" si="49"/>
        <v>17580.511685441448</v>
      </c>
      <c r="CE33" s="3">
        <f t="shared" si="49"/>
        <v>17580.511685441448</v>
      </c>
      <c r="CF33" s="3">
        <f t="shared" si="49"/>
        <v>17580.511685441448</v>
      </c>
      <c r="CG33" s="3">
        <f t="shared" si="49"/>
        <v>17580.511685441448</v>
      </c>
      <c r="CH33" s="3">
        <f t="shared" si="49"/>
        <v>18371.634711286315</v>
      </c>
      <c r="CI33" s="3">
        <f t="shared" si="49"/>
        <v>18371.634711286315</v>
      </c>
      <c r="CJ33" s="3">
        <f t="shared" si="49"/>
        <v>18371.634711286315</v>
      </c>
      <c r="CK33" s="3">
        <f t="shared" si="49"/>
        <v>18371.634711286315</v>
      </c>
      <c r="CL33" s="3">
        <f t="shared" si="49"/>
        <v>18371.634711286315</v>
      </c>
      <c r="CM33" s="3">
        <f t="shared" si="49"/>
        <v>18371.634711286315</v>
      </c>
      <c r="CN33" s="3">
        <f t="shared" si="49"/>
        <v>18371.634711286315</v>
      </c>
      <c r="CO33" s="3">
        <f t="shared" si="49"/>
        <v>18371.634711286315</v>
      </c>
      <c r="CP33" s="3">
        <f t="shared" si="49"/>
        <v>18371.634711286315</v>
      </c>
      <c r="CQ33" s="3">
        <f t="shared" si="49"/>
        <v>18371.634711286315</v>
      </c>
      <c r="CR33" s="3">
        <f t="shared" si="49"/>
        <v>18371.634711286315</v>
      </c>
      <c r="CS33" s="3">
        <f t="shared" si="49"/>
        <v>18371.634711286315</v>
      </c>
      <c r="CT33" s="3">
        <f t="shared" si="49"/>
        <v>19198.358273294194</v>
      </c>
      <c r="CU33" s="3">
        <f t="shared" si="49"/>
        <v>19198.358273294194</v>
      </c>
      <c r="CV33" s="3">
        <f t="shared" si="49"/>
        <v>19198.358273294194</v>
      </c>
      <c r="CW33" s="3">
        <f t="shared" si="49"/>
        <v>19198.358273294194</v>
      </c>
      <c r="CX33" s="3">
        <f t="shared" si="49"/>
        <v>19198.358273294194</v>
      </c>
      <c r="CY33" s="3">
        <f t="shared" si="49"/>
        <v>19198.358273294194</v>
      </c>
      <c r="CZ33" s="3">
        <f t="shared" si="49"/>
        <v>19198.358273294194</v>
      </c>
      <c r="DA33" s="3">
        <f t="shared" si="49"/>
        <v>19198.358273294194</v>
      </c>
      <c r="DB33" s="3">
        <f t="shared" si="49"/>
        <v>19198.358273294194</v>
      </c>
      <c r="DC33" s="3">
        <f t="shared" si="49"/>
        <v>19198.358273294194</v>
      </c>
      <c r="DD33" s="3">
        <f t="shared" si="49"/>
        <v>19198.358273294194</v>
      </c>
      <c r="DE33" s="3">
        <f t="shared" si="49"/>
        <v>19198.358273294194</v>
      </c>
      <c r="DF33" s="3">
        <f t="shared" si="49"/>
        <v>20062.284395592433</v>
      </c>
      <c r="DG33" s="3">
        <f t="shared" si="49"/>
        <v>20062.284395592433</v>
      </c>
      <c r="DH33" s="3">
        <f t="shared" si="49"/>
        <v>20062.284395592433</v>
      </c>
      <c r="DI33" s="3">
        <f t="shared" si="49"/>
        <v>20062.284395592433</v>
      </c>
      <c r="DJ33" s="3">
        <f t="shared" si="49"/>
        <v>20062.284395592433</v>
      </c>
      <c r="DK33" s="3">
        <f t="shared" si="49"/>
        <v>20062.284395592433</v>
      </c>
      <c r="DL33" s="3">
        <f t="shared" si="49"/>
        <v>20062.284395592433</v>
      </c>
      <c r="DM33" s="3">
        <f t="shared" si="49"/>
        <v>20062.284395592433</v>
      </c>
      <c r="DN33" s="3">
        <f t="shared" si="49"/>
        <v>20062.284395592433</v>
      </c>
      <c r="DO33" s="3">
        <f t="shared" si="49"/>
        <v>20062.284395592433</v>
      </c>
      <c r="DP33" s="3">
        <f t="shared" si="49"/>
        <v>20062.284395592433</v>
      </c>
      <c r="DQ33" s="3">
        <f t="shared" si="49"/>
        <v>20062.284395592433</v>
      </c>
      <c r="DR33" s="3">
        <f t="shared" si="49"/>
        <v>20965.087193394087</v>
      </c>
      <c r="DS33" s="3">
        <f t="shared" si="49"/>
        <v>20965.087193394087</v>
      </c>
      <c r="DT33" s="3">
        <f t="shared" si="49"/>
        <v>20965.087193394087</v>
      </c>
      <c r="DU33" s="3">
        <f t="shared" si="49"/>
        <v>20965.087193394087</v>
      </c>
      <c r="DV33" s="3">
        <f t="shared" si="49"/>
        <v>20965.087193394087</v>
      </c>
      <c r="DW33" s="3">
        <f t="shared" si="49"/>
        <v>20965.087193394087</v>
      </c>
      <c r="DX33" s="3">
        <f t="shared" si="49"/>
        <v>20965.087193394087</v>
      </c>
      <c r="DY33" s="3">
        <f t="shared" si="49"/>
        <v>20965.087193394087</v>
      </c>
      <c r="DZ33" s="3">
        <f t="shared" si="49"/>
        <v>20965.087193394087</v>
      </c>
      <c r="EA33" s="3">
        <f t="shared" si="49"/>
        <v>20965.087193394087</v>
      </c>
      <c r="EB33" s="3">
        <f t="shared" ref="EB33:GM33" si="50">EB6</f>
        <v>20965.087193394087</v>
      </c>
      <c r="EC33" s="3">
        <f t="shared" si="50"/>
        <v>20965.087193394087</v>
      </c>
      <c r="ED33" s="3">
        <f t="shared" si="50"/>
        <v>21908.51611709682</v>
      </c>
      <c r="EE33" s="3">
        <f t="shared" si="50"/>
        <v>21908.51611709682</v>
      </c>
      <c r="EF33" s="3">
        <f t="shared" si="50"/>
        <v>21908.51611709682</v>
      </c>
      <c r="EG33" s="3">
        <f t="shared" si="50"/>
        <v>21908.51611709682</v>
      </c>
      <c r="EH33" s="3">
        <f t="shared" si="50"/>
        <v>21908.51611709682</v>
      </c>
      <c r="EI33" s="3">
        <f t="shared" si="50"/>
        <v>21908.51611709682</v>
      </c>
      <c r="EJ33" s="3">
        <f t="shared" si="50"/>
        <v>21908.51611709682</v>
      </c>
      <c r="EK33" s="3">
        <f t="shared" si="50"/>
        <v>21908.51611709682</v>
      </c>
      <c r="EL33" s="3">
        <f t="shared" si="50"/>
        <v>21908.51611709682</v>
      </c>
      <c r="EM33" s="3">
        <f t="shared" si="50"/>
        <v>21908.51611709682</v>
      </c>
      <c r="EN33" s="3">
        <f t="shared" si="50"/>
        <v>21908.51611709682</v>
      </c>
      <c r="EO33" s="3">
        <f t="shared" si="50"/>
        <v>21908.51611709682</v>
      </c>
      <c r="EP33" s="3">
        <f t="shared" si="50"/>
        <v>22894.399342366174</v>
      </c>
      <c r="EQ33" s="3">
        <f t="shared" si="50"/>
        <v>22894.399342366174</v>
      </c>
      <c r="ER33" s="3">
        <f t="shared" si="50"/>
        <v>22894.399342366174</v>
      </c>
      <c r="ES33" s="3">
        <f t="shared" si="50"/>
        <v>22894.399342366174</v>
      </c>
      <c r="ET33" s="3">
        <f t="shared" si="50"/>
        <v>22894.399342366174</v>
      </c>
      <c r="EU33" s="3">
        <f t="shared" si="50"/>
        <v>22894.399342366174</v>
      </c>
      <c r="EV33" s="3">
        <f t="shared" si="50"/>
        <v>22894.399342366174</v>
      </c>
      <c r="EW33" s="3">
        <f t="shared" si="50"/>
        <v>22894.399342366174</v>
      </c>
      <c r="EX33" s="3">
        <f t="shared" si="50"/>
        <v>22894.399342366174</v>
      </c>
      <c r="EY33" s="3">
        <f t="shared" si="50"/>
        <v>22894.399342366174</v>
      </c>
      <c r="EZ33" s="3">
        <f t="shared" si="50"/>
        <v>22894.399342366174</v>
      </c>
      <c r="FA33" s="3">
        <f t="shared" si="50"/>
        <v>22894.399342366174</v>
      </c>
      <c r="FB33" s="3">
        <f t="shared" si="50"/>
        <v>23924.647312772653</v>
      </c>
      <c r="FC33" s="3">
        <f t="shared" si="50"/>
        <v>23924.647312772653</v>
      </c>
      <c r="FD33" s="3">
        <f t="shared" si="50"/>
        <v>23924.647312772653</v>
      </c>
      <c r="FE33" s="3">
        <f t="shared" si="50"/>
        <v>23924.647312772653</v>
      </c>
      <c r="FF33" s="3">
        <f t="shared" si="50"/>
        <v>23924.647312772653</v>
      </c>
      <c r="FG33" s="3">
        <f t="shared" si="50"/>
        <v>23924.647312772653</v>
      </c>
      <c r="FH33" s="3">
        <f t="shared" si="50"/>
        <v>23924.647312772653</v>
      </c>
      <c r="FI33" s="3">
        <f t="shared" si="50"/>
        <v>23924.647312772653</v>
      </c>
      <c r="FJ33" s="3">
        <f t="shared" si="50"/>
        <v>23924.647312772653</v>
      </c>
      <c r="FK33" s="3">
        <f t="shared" si="50"/>
        <v>23924.647312772653</v>
      </c>
      <c r="FL33" s="3">
        <f t="shared" si="50"/>
        <v>23924.647312772653</v>
      </c>
      <c r="FM33" s="3">
        <f t="shared" si="50"/>
        <v>23924.647312772653</v>
      </c>
      <c r="FN33" s="3">
        <f t="shared" si="50"/>
        <v>25001.256441847414</v>
      </c>
      <c r="FO33" s="3">
        <f t="shared" si="50"/>
        <v>25001.256441847414</v>
      </c>
      <c r="FP33" s="3">
        <f t="shared" si="50"/>
        <v>25001.256441847414</v>
      </c>
      <c r="FQ33" s="3">
        <f t="shared" si="50"/>
        <v>25001.256441847414</v>
      </c>
      <c r="FR33" s="3">
        <f t="shared" si="50"/>
        <v>25001.256441847414</v>
      </c>
      <c r="FS33" s="3">
        <f t="shared" si="50"/>
        <v>25001.256441847414</v>
      </c>
      <c r="FT33" s="3">
        <f t="shared" si="50"/>
        <v>25001.256441847414</v>
      </c>
      <c r="FU33" s="3">
        <f t="shared" si="50"/>
        <v>25001.256441847414</v>
      </c>
      <c r="FV33" s="3">
        <f t="shared" si="50"/>
        <v>25001.256441847414</v>
      </c>
      <c r="FW33" s="3">
        <f t="shared" si="50"/>
        <v>25001.256441847414</v>
      </c>
      <c r="FX33" s="3">
        <f t="shared" si="50"/>
        <v>25001.256441847414</v>
      </c>
      <c r="FY33" s="3">
        <f t="shared" si="50"/>
        <v>25001.256441847414</v>
      </c>
      <c r="FZ33" s="3">
        <f t="shared" si="50"/>
        <v>26126.312981730553</v>
      </c>
      <c r="GA33" s="3">
        <f t="shared" si="50"/>
        <v>26126.312981730553</v>
      </c>
      <c r="GB33" s="3">
        <f t="shared" si="50"/>
        <v>26126.312981730553</v>
      </c>
      <c r="GC33" s="3">
        <f t="shared" si="50"/>
        <v>26126.312981730553</v>
      </c>
      <c r="GD33" s="3">
        <f t="shared" si="50"/>
        <v>26126.312981730553</v>
      </c>
      <c r="GE33" s="3">
        <f t="shared" si="50"/>
        <v>26126.312981730553</v>
      </c>
      <c r="GF33" s="3">
        <f t="shared" si="50"/>
        <v>26126.312981730553</v>
      </c>
      <c r="GG33" s="3">
        <f t="shared" si="50"/>
        <v>26126.312981730553</v>
      </c>
      <c r="GH33" s="3">
        <f t="shared" si="50"/>
        <v>26126.312981730553</v>
      </c>
      <c r="GI33" s="3">
        <f t="shared" si="50"/>
        <v>26126.312981730553</v>
      </c>
      <c r="GJ33" s="3">
        <f t="shared" si="50"/>
        <v>26126.312981730553</v>
      </c>
      <c r="GK33" s="3">
        <f t="shared" si="50"/>
        <v>26126.312981730553</v>
      </c>
      <c r="GL33" s="3">
        <f t="shared" si="50"/>
        <v>27301.997065908414</v>
      </c>
      <c r="GM33" s="3">
        <f t="shared" si="50"/>
        <v>27301.997065908414</v>
      </c>
      <c r="GN33" s="3">
        <f t="shared" ref="GN33:IY33" si="51">GN6</f>
        <v>27301.997065908414</v>
      </c>
      <c r="GO33" s="3">
        <f t="shared" si="51"/>
        <v>27301.997065908414</v>
      </c>
      <c r="GP33" s="3">
        <f t="shared" si="51"/>
        <v>27301.997065908414</v>
      </c>
      <c r="GQ33" s="3">
        <f t="shared" si="51"/>
        <v>27301.997065908414</v>
      </c>
      <c r="GR33" s="3">
        <f t="shared" si="51"/>
        <v>27301.997065908414</v>
      </c>
      <c r="GS33" s="3">
        <f t="shared" si="51"/>
        <v>27301.997065908414</v>
      </c>
      <c r="GT33" s="3">
        <f t="shared" si="51"/>
        <v>27301.997065908414</v>
      </c>
      <c r="GU33" s="3">
        <f t="shared" si="51"/>
        <v>27301.997065908414</v>
      </c>
      <c r="GV33" s="3">
        <f t="shared" si="51"/>
        <v>27301.997065908414</v>
      </c>
      <c r="GW33" s="3">
        <f t="shared" si="51"/>
        <v>27301.997065908414</v>
      </c>
      <c r="GX33" s="3">
        <f t="shared" si="51"/>
        <v>28530.586933874292</v>
      </c>
      <c r="GY33" s="3">
        <f t="shared" si="51"/>
        <v>28530.586933874292</v>
      </c>
      <c r="GZ33" s="3">
        <f t="shared" si="51"/>
        <v>28530.586933874292</v>
      </c>
      <c r="HA33" s="3">
        <f t="shared" si="51"/>
        <v>28530.586933874292</v>
      </c>
      <c r="HB33" s="3">
        <f t="shared" si="51"/>
        <v>28530.586933874292</v>
      </c>
      <c r="HC33" s="3">
        <f t="shared" si="51"/>
        <v>28530.586933874292</v>
      </c>
      <c r="HD33" s="3">
        <f t="shared" si="51"/>
        <v>28530.586933874292</v>
      </c>
      <c r="HE33" s="3">
        <f t="shared" si="51"/>
        <v>28530.586933874292</v>
      </c>
      <c r="HF33" s="3">
        <f t="shared" si="51"/>
        <v>28530.586933874292</v>
      </c>
      <c r="HG33" s="3">
        <f t="shared" si="51"/>
        <v>28530.586933874292</v>
      </c>
      <c r="HH33" s="3">
        <f t="shared" si="51"/>
        <v>28530.586933874292</v>
      </c>
      <c r="HI33" s="3">
        <f t="shared" si="51"/>
        <v>28530.586933874292</v>
      </c>
      <c r="HJ33" s="3">
        <f t="shared" si="51"/>
        <v>29814.463345898632</v>
      </c>
      <c r="HK33" s="3">
        <f t="shared" si="51"/>
        <v>29814.463345898632</v>
      </c>
      <c r="HL33" s="3">
        <f t="shared" si="51"/>
        <v>29814.463345898632</v>
      </c>
      <c r="HM33" s="3">
        <f t="shared" si="51"/>
        <v>29814.463345898632</v>
      </c>
      <c r="HN33" s="3">
        <f t="shared" si="51"/>
        <v>29814.463345898632</v>
      </c>
      <c r="HO33" s="3">
        <f t="shared" si="51"/>
        <v>29814.463345898632</v>
      </c>
      <c r="HP33" s="3">
        <f t="shared" si="51"/>
        <v>29814.463345898632</v>
      </c>
      <c r="HQ33" s="3">
        <f t="shared" si="51"/>
        <v>29814.463345898632</v>
      </c>
      <c r="HR33" s="3">
        <f t="shared" si="51"/>
        <v>29814.463345898632</v>
      </c>
      <c r="HS33" s="3">
        <f t="shared" si="51"/>
        <v>29814.463345898632</v>
      </c>
      <c r="HT33" s="3">
        <f t="shared" si="51"/>
        <v>29814.463345898632</v>
      </c>
      <c r="HU33" s="3">
        <f t="shared" si="51"/>
        <v>29814.463345898632</v>
      </c>
      <c r="HV33" s="3">
        <f t="shared" si="51"/>
        <v>31156.114196464066</v>
      </c>
      <c r="HW33" s="3">
        <f t="shared" si="51"/>
        <v>31156.114196464066</v>
      </c>
      <c r="HX33" s="3">
        <f t="shared" si="51"/>
        <v>31156.114196464066</v>
      </c>
      <c r="HY33" s="3">
        <f t="shared" si="51"/>
        <v>31156.114196464066</v>
      </c>
      <c r="HZ33" s="3">
        <f t="shared" si="51"/>
        <v>31156.114196464066</v>
      </c>
      <c r="IA33" s="3">
        <f t="shared" si="51"/>
        <v>31156.114196464066</v>
      </c>
      <c r="IB33" s="3">
        <f t="shared" si="51"/>
        <v>31156.114196464066</v>
      </c>
      <c r="IC33" s="3">
        <f t="shared" si="51"/>
        <v>31156.114196464066</v>
      </c>
      <c r="ID33" s="3">
        <f t="shared" si="51"/>
        <v>31156.114196464066</v>
      </c>
      <c r="IE33" s="3">
        <f t="shared" si="51"/>
        <v>31156.114196464066</v>
      </c>
      <c r="IF33" s="3">
        <f t="shared" si="51"/>
        <v>31156.114196464066</v>
      </c>
      <c r="IG33" s="3">
        <f t="shared" si="51"/>
        <v>31156.114196464066</v>
      </c>
      <c r="IH33" s="3">
        <f t="shared" si="51"/>
        <v>32558.139335304943</v>
      </c>
      <c r="II33" s="3">
        <f t="shared" si="51"/>
        <v>32558.139335304943</v>
      </c>
      <c r="IJ33" s="3">
        <f t="shared" si="51"/>
        <v>32558.139335304943</v>
      </c>
      <c r="IK33" s="3">
        <f t="shared" si="51"/>
        <v>32558.139335304943</v>
      </c>
      <c r="IL33" s="3">
        <f t="shared" si="51"/>
        <v>32558.139335304943</v>
      </c>
      <c r="IM33" s="3">
        <f t="shared" si="51"/>
        <v>32558.139335304943</v>
      </c>
      <c r="IN33" s="3">
        <f t="shared" si="51"/>
        <v>32558.139335304943</v>
      </c>
      <c r="IO33" s="3">
        <f t="shared" si="51"/>
        <v>32558.139335304943</v>
      </c>
      <c r="IP33" s="3">
        <f t="shared" si="51"/>
        <v>32558.139335304943</v>
      </c>
      <c r="IQ33" s="3">
        <f t="shared" si="51"/>
        <v>32558.139335304943</v>
      </c>
      <c r="IR33" s="3">
        <f t="shared" si="51"/>
        <v>32558.139335304943</v>
      </c>
      <c r="IS33" s="3">
        <f t="shared" si="51"/>
        <v>32558.139335304943</v>
      </c>
      <c r="IT33" s="3">
        <f t="shared" si="51"/>
        <v>34023.255605393671</v>
      </c>
      <c r="IU33" s="3">
        <f t="shared" si="51"/>
        <v>34023.255605393671</v>
      </c>
      <c r="IV33" s="3">
        <f t="shared" si="51"/>
        <v>34023.255605393671</v>
      </c>
      <c r="IW33" s="3">
        <f t="shared" si="51"/>
        <v>34023.255605393671</v>
      </c>
      <c r="IX33" s="3">
        <f t="shared" si="51"/>
        <v>34023.255605393671</v>
      </c>
      <c r="IY33" s="3">
        <f t="shared" si="51"/>
        <v>34023.255605393671</v>
      </c>
      <c r="IZ33" s="3">
        <f t="shared" ref="IZ33:LK33" si="52">IZ6</f>
        <v>34023.255605393671</v>
      </c>
      <c r="JA33" s="3">
        <f t="shared" si="52"/>
        <v>34023.255605393671</v>
      </c>
      <c r="JB33" s="3">
        <f t="shared" si="52"/>
        <v>34023.255605393671</v>
      </c>
      <c r="JC33" s="3">
        <f t="shared" si="52"/>
        <v>34023.255605393671</v>
      </c>
      <c r="JD33" s="3">
        <f t="shared" si="52"/>
        <v>34023.255605393671</v>
      </c>
      <c r="JE33" s="3">
        <f t="shared" si="52"/>
        <v>34023.255605393671</v>
      </c>
      <c r="JF33" s="3">
        <f t="shared" si="52"/>
        <v>35554.302107636373</v>
      </c>
      <c r="JG33" s="3">
        <f t="shared" si="52"/>
        <v>35554.302107636373</v>
      </c>
      <c r="JH33" s="3">
        <f t="shared" si="52"/>
        <v>35554.302107636373</v>
      </c>
      <c r="JI33" s="3">
        <f t="shared" si="52"/>
        <v>35554.302107636373</v>
      </c>
      <c r="JJ33" s="3">
        <f t="shared" si="52"/>
        <v>35554.302107636373</v>
      </c>
      <c r="JK33" s="3">
        <f t="shared" si="52"/>
        <v>35554.302107636373</v>
      </c>
      <c r="JL33" s="3">
        <f t="shared" si="52"/>
        <v>35554.302107636373</v>
      </c>
      <c r="JM33" s="3">
        <f t="shared" si="52"/>
        <v>35554.302107636373</v>
      </c>
      <c r="JN33" s="3">
        <f t="shared" si="52"/>
        <v>35554.302107636373</v>
      </c>
      <c r="JO33" s="3">
        <f t="shared" si="52"/>
        <v>35554.302107636373</v>
      </c>
      <c r="JP33" s="3">
        <f t="shared" si="52"/>
        <v>35554.302107636373</v>
      </c>
      <c r="JQ33" s="3">
        <f t="shared" si="52"/>
        <v>35554.302107636373</v>
      </c>
      <c r="JR33" s="3">
        <f t="shared" si="52"/>
        <v>37154.24570248001</v>
      </c>
      <c r="JS33" s="3">
        <f t="shared" si="52"/>
        <v>37154.24570248001</v>
      </c>
      <c r="JT33" s="3">
        <f t="shared" si="52"/>
        <v>37154.24570248001</v>
      </c>
      <c r="JU33" s="3">
        <f t="shared" si="52"/>
        <v>37154.24570248001</v>
      </c>
      <c r="JV33" s="3">
        <f t="shared" si="52"/>
        <v>37154.24570248001</v>
      </c>
      <c r="JW33" s="3">
        <f t="shared" si="52"/>
        <v>37154.24570248001</v>
      </c>
      <c r="JX33" s="3">
        <f t="shared" si="52"/>
        <v>37154.24570248001</v>
      </c>
      <c r="JY33" s="3">
        <f t="shared" si="52"/>
        <v>37154.24570248001</v>
      </c>
      <c r="JZ33" s="3">
        <f t="shared" si="52"/>
        <v>37154.24570248001</v>
      </c>
      <c r="KA33" s="3">
        <f t="shared" si="52"/>
        <v>37154.24570248001</v>
      </c>
      <c r="KB33" s="3">
        <f t="shared" si="52"/>
        <v>37154.24570248001</v>
      </c>
      <c r="KC33" s="3">
        <f t="shared" si="52"/>
        <v>37154.24570248001</v>
      </c>
      <c r="KD33" s="3">
        <f t="shared" si="52"/>
        <v>38826.186759091601</v>
      </c>
      <c r="KE33" s="3">
        <f t="shared" si="52"/>
        <v>38826.186759091601</v>
      </c>
      <c r="KF33" s="3">
        <f t="shared" si="52"/>
        <v>38826.186759091601</v>
      </c>
      <c r="KG33" s="3">
        <f t="shared" si="52"/>
        <v>38826.186759091601</v>
      </c>
      <c r="KH33" s="3">
        <f t="shared" si="52"/>
        <v>38826.186759091601</v>
      </c>
      <c r="KI33" s="3">
        <f t="shared" si="52"/>
        <v>38826.186759091601</v>
      </c>
      <c r="KJ33" s="3">
        <f t="shared" si="52"/>
        <v>38826.186759091601</v>
      </c>
      <c r="KK33" s="3">
        <f t="shared" si="52"/>
        <v>38826.186759091601</v>
      </c>
      <c r="KL33" s="3">
        <f t="shared" si="52"/>
        <v>38826.186759091601</v>
      </c>
      <c r="KM33" s="3">
        <f t="shared" si="52"/>
        <v>38826.186759091601</v>
      </c>
      <c r="KN33" s="3">
        <f t="shared" si="52"/>
        <v>38826.186759091601</v>
      </c>
      <c r="KO33" s="3">
        <f t="shared" si="52"/>
        <v>38826.186759091601</v>
      </c>
      <c r="KP33" s="3">
        <f t="shared" si="52"/>
        <v>40573.365163250724</v>
      </c>
      <c r="KQ33" s="3">
        <f t="shared" si="52"/>
        <v>40573.365163250724</v>
      </c>
      <c r="KR33" s="3">
        <f t="shared" si="52"/>
        <v>40573.365163250724</v>
      </c>
      <c r="KS33" s="3">
        <f t="shared" si="52"/>
        <v>40573.365163250724</v>
      </c>
      <c r="KT33" s="3">
        <f t="shared" si="52"/>
        <v>40573.365163250724</v>
      </c>
      <c r="KU33" s="3">
        <f t="shared" si="52"/>
        <v>40573.365163250724</v>
      </c>
      <c r="KV33" s="3">
        <f t="shared" si="52"/>
        <v>40573.365163250724</v>
      </c>
      <c r="KW33" s="3">
        <f t="shared" si="52"/>
        <v>40573.365163250724</v>
      </c>
      <c r="KX33" s="3">
        <f t="shared" si="52"/>
        <v>40573.365163250724</v>
      </c>
      <c r="KY33" s="3">
        <f t="shared" si="52"/>
        <v>40573.365163250724</v>
      </c>
      <c r="KZ33" s="3">
        <f t="shared" si="52"/>
        <v>40573.365163250724</v>
      </c>
      <c r="LA33" s="3">
        <f t="shared" si="52"/>
        <v>40573.365163250724</v>
      </c>
      <c r="LB33" s="3">
        <f t="shared" si="52"/>
        <v>42399.166595596995</v>
      </c>
      <c r="LC33" s="3">
        <f t="shared" si="52"/>
        <v>42399.166595596995</v>
      </c>
      <c r="LD33" s="3">
        <f t="shared" si="52"/>
        <v>42399.166595596995</v>
      </c>
      <c r="LE33" s="3">
        <f t="shared" si="52"/>
        <v>42399.166595596995</v>
      </c>
      <c r="LF33" s="3">
        <f t="shared" si="52"/>
        <v>42399.166595596995</v>
      </c>
      <c r="LG33" s="3">
        <f t="shared" si="52"/>
        <v>42399.166595596995</v>
      </c>
      <c r="LH33" s="3">
        <f t="shared" si="52"/>
        <v>42399.166595596995</v>
      </c>
      <c r="LI33" s="3">
        <f t="shared" si="52"/>
        <v>42399.166595596995</v>
      </c>
      <c r="LJ33" s="3">
        <f t="shared" si="52"/>
        <v>42399.166595596995</v>
      </c>
      <c r="LK33" s="3">
        <f t="shared" si="52"/>
        <v>42399.166595596995</v>
      </c>
      <c r="LL33" s="3">
        <f t="shared" ref="LL33:MX33" si="53">LL6</f>
        <v>42399.166595596995</v>
      </c>
      <c r="LM33" s="3">
        <f t="shared" si="53"/>
        <v>42399.166595596995</v>
      </c>
      <c r="LN33" s="3">
        <f t="shared" si="53"/>
        <v>44307.129092398856</v>
      </c>
      <c r="LO33" s="3">
        <f t="shared" si="53"/>
        <v>44307.129092398856</v>
      </c>
      <c r="LP33" s="3">
        <f t="shared" si="53"/>
        <v>44307.129092398856</v>
      </c>
      <c r="LQ33" s="3">
        <f t="shared" si="53"/>
        <v>44307.129092398856</v>
      </c>
      <c r="LR33" s="3">
        <f t="shared" si="53"/>
        <v>44307.129092398856</v>
      </c>
      <c r="LS33" s="3">
        <f t="shared" si="53"/>
        <v>44307.129092398856</v>
      </c>
      <c r="LT33" s="3">
        <f t="shared" si="53"/>
        <v>44307.129092398856</v>
      </c>
      <c r="LU33" s="3">
        <f t="shared" si="53"/>
        <v>44307.129092398856</v>
      </c>
      <c r="LV33" s="3">
        <f t="shared" si="53"/>
        <v>44307.129092398856</v>
      </c>
      <c r="LW33" s="3">
        <f t="shared" si="53"/>
        <v>44307.129092398856</v>
      </c>
      <c r="LX33" s="3">
        <f t="shared" si="53"/>
        <v>44307.129092398856</v>
      </c>
      <c r="LY33" s="3">
        <f t="shared" si="53"/>
        <v>44307.129092398856</v>
      </c>
      <c r="LZ33" s="3">
        <f t="shared" si="53"/>
        <v>46300.949901556793</v>
      </c>
      <c r="MA33" s="3">
        <f t="shared" si="53"/>
        <v>46300.949901556793</v>
      </c>
      <c r="MB33" s="3">
        <f t="shared" si="53"/>
        <v>46300.949901556793</v>
      </c>
      <c r="MC33" s="3">
        <f t="shared" si="53"/>
        <v>46300.949901556793</v>
      </c>
      <c r="MD33" s="3">
        <f t="shared" si="53"/>
        <v>46300.949901556793</v>
      </c>
      <c r="ME33" s="3">
        <f t="shared" si="53"/>
        <v>46300.949901556793</v>
      </c>
      <c r="MF33" s="3">
        <f t="shared" si="53"/>
        <v>46300.949901556793</v>
      </c>
      <c r="MG33" s="3">
        <f t="shared" si="53"/>
        <v>46300.949901556793</v>
      </c>
      <c r="MH33" s="3">
        <f t="shared" si="53"/>
        <v>46300.949901556793</v>
      </c>
      <c r="MI33" s="3">
        <f t="shared" si="53"/>
        <v>46300.949901556793</v>
      </c>
      <c r="MJ33" s="3">
        <f t="shared" si="53"/>
        <v>46300.949901556793</v>
      </c>
      <c r="MK33" s="3">
        <f t="shared" si="53"/>
        <v>46300.949901556793</v>
      </c>
      <c r="ML33" s="3">
        <f t="shared" si="53"/>
        <v>48384.492647126863</v>
      </c>
      <c r="MM33" s="3">
        <f t="shared" si="53"/>
        <v>48384.492647126863</v>
      </c>
      <c r="MN33" s="3">
        <f t="shared" si="53"/>
        <v>48384.492647126863</v>
      </c>
      <c r="MO33" s="3">
        <f t="shared" si="53"/>
        <v>48384.492647126863</v>
      </c>
      <c r="MP33" s="3">
        <f t="shared" si="53"/>
        <v>48384.492647126863</v>
      </c>
      <c r="MQ33" s="3">
        <f t="shared" si="53"/>
        <v>48384.492647126863</v>
      </c>
      <c r="MR33" s="3">
        <f t="shared" si="53"/>
        <v>48384.492647126863</v>
      </c>
      <c r="MS33" s="3">
        <f t="shared" si="53"/>
        <v>48384.492647126863</v>
      </c>
      <c r="MT33" s="3">
        <f t="shared" si="53"/>
        <v>48384.492647126863</v>
      </c>
      <c r="MU33" s="3">
        <f t="shared" si="53"/>
        <v>48384.492647126863</v>
      </c>
      <c r="MV33" s="3">
        <f t="shared" si="53"/>
        <v>48384.492647126863</v>
      </c>
      <c r="MW33" s="3">
        <f t="shared" si="53"/>
        <v>48384.492647126863</v>
      </c>
      <c r="MX33" s="3">
        <f t="shared" si="53"/>
        <v>50561.794816247551</v>
      </c>
      <c r="MY33" s="111"/>
      <c r="MZ33" s="235">
        <v>809867.67737480788</v>
      </c>
      <c r="NA33" t="s">
        <v>254</v>
      </c>
    </row>
    <row r="34" spans="1:365" ht="16.5" customHeight="1" x14ac:dyDescent="0.25">
      <c r="A34" s="111" t="s">
        <v>249</v>
      </c>
      <c r="C34" s="3">
        <f>SUM(C9:C18)</f>
        <v>5055.9451338129093</v>
      </c>
      <c r="D34" s="3">
        <f t="shared" ref="D34:BO34" si="54">SUM(D9:D18)</f>
        <v>5055.9451338129093</v>
      </c>
      <c r="E34" s="3">
        <f t="shared" si="54"/>
        <v>5055.9451338129093</v>
      </c>
      <c r="F34" s="3">
        <f t="shared" si="54"/>
        <v>5055.9451338129093</v>
      </c>
      <c r="G34" s="3">
        <f t="shared" si="54"/>
        <v>5055.9451338129093</v>
      </c>
      <c r="H34" s="3">
        <f t="shared" si="54"/>
        <v>5055.9451338129093</v>
      </c>
      <c r="I34" s="3">
        <f t="shared" si="54"/>
        <v>5055.9451338129093</v>
      </c>
      <c r="J34" s="3">
        <f t="shared" si="54"/>
        <v>5055.9451338129093</v>
      </c>
      <c r="K34" s="3">
        <f t="shared" si="54"/>
        <v>5055.9451338129093</v>
      </c>
      <c r="L34" s="3">
        <f t="shared" si="54"/>
        <v>5055.9451338129093</v>
      </c>
      <c r="M34" s="3">
        <f t="shared" si="54"/>
        <v>5055.9451338129093</v>
      </c>
      <c r="N34" s="3">
        <f t="shared" si="54"/>
        <v>5055.9451338129093</v>
      </c>
      <c r="O34" s="3">
        <f t="shared" si="54"/>
        <v>5283.4626648344902</v>
      </c>
      <c r="P34" s="3">
        <f t="shared" si="54"/>
        <v>5283.4626648344902</v>
      </c>
      <c r="Q34" s="3">
        <f t="shared" si="54"/>
        <v>5283.4626648344902</v>
      </c>
      <c r="R34" s="3">
        <f t="shared" si="54"/>
        <v>5283.4626648344902</v>
      </c>
      <c r="S34" s="3">
        <f t="shared" si="54"/>
        <v>5283.4626648344902</v>
      </c>
      <c r="T34" s="3">
        <f t="shared" si="54"/>
        <v>5283.4626648344902</v>
      </c>
      <c r="U34" s="3">
        <f t="shared" si="54"/>
        <v>5283.4626648344902</v>
      </c>
      <c r="V34" s="3">
        <f t="shared" si="54"/>
        <v>5283.4626648344902</v>
      </c>
      <c r="W34" s="3">
        <f t="shared" si="54"/>
        <v>5283.4626648344902</v>
      </c>
      <c r="X34" s="3">
        <f t="shared" si="54"/>
        <v>5283.4626648344902</v>
      </c>
      <c r="Y34" s="3">
        <f t="shared" si="54"/>
        <v>5283.4626648344902</v>
      </c>
      <c r="Z34" s="3">
        <f t="shared" si="54"/>
        <v>5283.4626648344902</v>
      </c>
      <c r="AA34" s="3">
        <f t="shared" si="54"/>
        <v>5521.2184847520411</v>
      </c>
      <c r="AB34" s="3">
        <f t="shared" si="54"/>
        <v>5521.2184847520411</v>
      </c>
      <c r="AC34" s="3">
        <f t="shared" si="54"/>
        <v>5521.2184847520411</v>
      </c>
      <c r="AD34" s="3">
        <f t="shared" si="54"/>
        <v>5521.2184847520411</v>
      </c>
      <c r="AE34" s="3">
        <f t="shared" si="54"/>
        <v>5521.2184847520411</v>
      </c>
      <c r="AF34" s="3">
        <f t="shared" si="54"/>
        <v>5521.2184847520411</v>
      </c>
      <c r="AG34" s="3">
        <f t="shared" si="54"/>
        <v>5521.2184847520411</v>
      </c>
      <c r="AH34" s="3">
        <f t="shared" si="54"/>
        <v>5521.2184847520411</v>
      </c>
      <c r="AI34" s="3">
        <f t="shared" si="54"/>
        <v>5521.2184847520411</v>
      </c>
      <c r="AJ34" s="3">
        <f t="shared" si="54"/>
        <v>5521.2184847520411</v>
      </c>
      <c r="AK34" s="3">
        <f t="shared" si="54"/>
        <v>5521.2184847520411</v>
      </c>
      <c r="AL34" s="3">
        <f t="shared" si="54"/>
        <v>5521.2184847520411</v>
      </c>
      <c r="AM34" s="3">
        <f t="shared" si="54"/>
        <v>5769.6733165658843</v>
      </c>
      <c r="AN34" s="3">
        <f t="shared" si="54"/>
        <v>5769.6733165658843</v>
      </c>
      <c r="AO34" s="3">
        <f t="shared" si="54"/>
        <v>5769.6733165658843</v>
      </c>
      <c r="AP34" s="3">
        <f t="shared" si="54"/>
        <v>5769.6733165658843</v>
      </c>
      <c r="AQ34" s="3">
        <f t="shared" si="54"/>
        <v>5769.6733165658843</v>
      </c>
      <c r="AR34" s="3">
        <f t="shared" si="54"/>
        <v>5769.6733165658843</v>
      </c>
      <c r="AS34" s="3">
        <f t="shared" si="54"/>
        <v>5769.6733165658843</v>
      </c>
      <c r="AT34" s="3">
        <f t="shared" si="54"/>
        <v>5769.6733165658843</v>
      </c>
      <c r="AU34" s="3">
        <f t="shared" si="54"/>
        <v>5769.6733165658843</v>
      </c>
      <c r="AV34" s="3">
        <f t="shared" si="54"/>
        <v>5769.6733165658843</v>
      </c>
      <c r="AW34" s="3">
        <f t="shared" si="54"/>
        <v>5769.6733165658843</v>
      </c>
      <c r="AX34" s="3">
        <f t="shared" si="54"/>
        <v>5769.6733165658843</v>
      </c>
      <c r="AY34" s="3">
        <f t="shared" si="54"/>
        <v>6029.3086158113465</v>
      </c>
      <c r="AZ34" s="3">
        <f t="shared" si="54"/>
        <v>6029.3086158113465</v>
      </c>
      <c r="BA34" s="3">
        <f t="shared" si="54"/>
        <v>6029.3086158113465</v>
      </c>
      <c r="BB34" s="3">
        <f t="shared" si="54"/>
        <v>6029.3086158113465</v>
      </c>
      <c r="BC34" s="3">
        <f t="shared" si="54"/>
        <v>6029.3086158113465</v>
      </c>
      <c r="BD34" s="3">
        <f t="shared" si="54"/>
        <v>6029.3086158113465</v>
      </c>
      <c r="BE34" s="3">
        <f t="shared" si="54"/>
        <v>6029.3086158113465</v>
      </c>
      <c r="BF34" s="3">
        <f t="shared" si="54"/>
        <v>6029.3086158113465</v>
      </c>
      <c r="BG34" s="3">
        <f t="shared" si="54"/>
        <v>6029.3086158113465</v>
      </c>
      <c r="BH34" s="3">
        <f t="shared" si="54"/>
        <v>6029.3086158113465</v>
      </c>
      <c r="BI34" s="3">
        <f t="shared" si="54"/>
        <v>6029.3086158113465</v>
      </c>
      <c r="BJ34" s="3">
        <f t="shared" si="54"/>
        <v>6029.3086158113465</v>
      </c>
      <c r="BK34" s="3">
        <f t="shared" si="54"/>
        <v>6300.6275035228573</v>
      </c>
      <c r="BL34" s="3">
        <f t="shared" si="54"/>
        <v>6300.6275035228573</v>
      </c>
      <c r="BM34" s="3">
        <f t="shared" si="54"/>
        <v>6300.6275035228573</v>
      </c>
      <c r="BN34" s="3">
        <f t="shared" si="54"/>
        <v>6300.6275035228573</v>
      </c>
      <c r="BO34" s="3">
        <f t="shared" si="54"/>
        <v>6300.6275035228573</v>
      </c>
      <c r="BP34" s="3">
        <f t="shared" ref="BP34:EA34" si="55">SUM(BP9:BP18)</f>
        <v>6300.6275035228573</v>
      </c>
      <c r="BQ34" s="3">
        <f t="shared" si="55"/>
        <v>6300.6275035228573</v>
      </c>
      <c r="BR34" s="3">
        <f t="shared" si="55"/>
        <v>6300.6275035228573</v>
      </c>
      <c r="BS34" s="3">
        <f t="shared" si="55"/>
        <v>6300.6275035228573</v>
      </c>
      <c r="BT34" s="3">
        <f t="shared" si="55"/>
        <v>6300.6275035228573</v>
      </c>
      <c r="BU34" s="3">
        <f t="shared" si="55"/>
        <v>6300.6275035228573</v>
      </c>
      <c r="BV34" s="3">
        <f t="shared" si="55"/>
        <v>6300.6275035228573</v>
      </c>
      <c r="BW34" s="3">
        <f t="shared" si="55"/>
        <v>6584.1557411813847</v>
      </c>
      <c r="BX34" s="3">
        <f t="shared" si="55"/>
        <v>6584.1557411813847</v>
      </c>
      <c r="BY34" s="3">
        <f t="shared" si="55"/>
        <v>6584.1557411813847</v>
      </c>
      <c r="BZ34" s="3">
        <f t="shared" si="55"/>
        <v>6584.1557411813847</v>
      </c>
      <c r="CA34" s="3">
        <f t="shared" si="55"/>
        <v>6584.1557411813847</v>
      </c>
      <c r="CB34" s="3">
        <f t="shared" si="55"/>
        <v>6584.1557411813847</v>
      </c>
      <c r="CC34" s="3">
        <f t="shared" si="55"/>
        <v>6584.1557411813847</v>
      </c>
      <c r="CD34" s="3">
        <f t="shared" si="55"/>
        <v>6584.1557411813847</v>
      </c>
      <c r="CE34" s="3">
        <f t="shared" si="55"/>
        <v>6584.1557411813847</v>
      </c>
      <c r="CF34" s="3">
        <f t="shared" si="55"/>
        <v>6584.1557411813847</v>
      </c>
      <c r="CG34" s="3">
        <f t="shared" si="55"/>
        <v>6584.1557411813847</v>
      </c>
      <c r="CH34" s="3">
        <f t="shared" si="55"/>
        <v>6584.1557411813847</v>
      </c>
      <c r="CI34" s="3">
        <f t="shared" si="55"/>
        <v>6880.4427495345462</v>
      </c>
      <c r="CJ34" s="3">
        <f t="shared" si="55"/>
        <v>6880.4427495345462</v>
      </c>
      <c r="CK34" s="3">
        <f t="shared" si="55"/>
        <v>6880.4427495345462</v>
      </c>
      <c r="CL34" s="3">
        <f t="shared" si="55"/>
        <v>6880.4427495345462</v>
      </c>
      <c r="CM34" s="3">
        <f t="shared" si="55"/>
        <v>6880.4427495345462</v>
      </c>
      <c r="CN34" s="3">
        <f t="shared" si="55"/>
        <v>6880.4427495345462</v>
      </c>
      <c r="CO34" s="3">
        <f t="shared" si="55"/>
        <v>6880.4427495345462</v>
      </c>
      <c r="CP34" s="3">
        <f t="shared" si="55"/>
        <v>6880.4427495345462</v>
      </c>
      <c r="CQ34" s="3">
        <f t="shared" si="55"/>
        <v>6880.4427495345462</v>
      </c>
      <c r="CR34" s="3">
        <f t="shared" si="55"/>
        <v>6880.4427495345462</v>
      </c>
      <c r="CS34" s="3">
        <f t="shared" si="55"/>
        <v>6880.4427495345462</v>
      </c>
      <c r="CT34" s="3">
        <f t="shared" si="55"/>
        <v>6880.4427495345462</v>
      </c>
      <c r="CU34" s="3">
        <f t="shared" si="55"/>
        <v>7190.0626732635983</v>
      </c>
      <c r="CV34" s="3">
        <f t="shared" si="55"/>
        <v>7190.0626732635983</v>
      </c>
      <c r="CW34" s="3">
        <f t="shared" si="55"/>
        <v>7190.0626732635983</v>
      </c>
      <c r="CX34" s="3">
        <f t="shared" si="55"/>
        <v>7190.0626732635983</v>
      </c>
      <c r="CY34" s="3">
        <f t="shared" si="55"/>
        <v>7190.0626732635983</v>
      </c>
      <c r="CZ34" s="3">
        <f t="shared" si="55"/>
        <v>7190.0626732635983</v>
      </c>
      <c r="DA34" s="3">
        <f t="shared" si="55"/>
        <v>7190.0626732635983</v>
      </c>
      <c r="DB34" s="3">
        <f t="shared" si="55"/>
        <v>7190.0626732635983</v>
      </c>
      <c r="DC34" s="3">
        <f t="shared" si="55"/>
        <v>7190.0626732635983</v>
      </c>
      <c r="DD34" s="3">
        <f t="shared" si="55"/>
        <v>7190.0626732635983</v>
      </c>
      <c r="DE34" s="3">
        <f t="shared" si="55"/>
        <v>7190.0626732635983</v>
      </c>
      <c r="DF34" s="3">
        <f t="shared" si="55"/>
        <v>7190.0626732635983</v>
      </c>
      <c r="DG34" s="3">
        <f t="shared" si="55"/>
        <v>7513.6154935604609</v>
      </c>
      <c r="DH34" s="3">
        <f t="shared" si="55"/>
        <v>7513.6154935604609</v>
      </c>
      <c r="DI34" s="3">
        <f t="shared" si="55"/>
        <v>7513.6154935604609</v>
      </c>
      <c r="DJ34" s="3">
        <f t="shared" si="55"/>
        <v>7513.6154935604609</v>
      </c>
      <c r="DK34" s="3">
        <f t="shared" si="55"/>
        <v>7513.6154935604609</v>
      </c>
      <c r="DL34" s="3">
        <f t="shared" si="55"/>
        <v>7513.6154935604609</v>
      </c>
      <c r="DM34" s="3">
        <f t="shared" si="55"/>
        <v>7513.6154935604609</v>
      </c>
      <c r="DN34" s="3">
        <f t="shared" si="55"/>
        <v>7513.6154935604609</v>
      </c>
      <c r="DO34" s="3">
        <f t="shared" si="55"/>
        <v>7513.6154935604609</v>
      </c>
      <c r="DP34" s="3">
        <f t="shared" si="55"/>
        <v>7513.6154935604609</v>
      </c>
      <c r="DQ34" s="3">
        <f t="shared" si="55"/>
        <v>7513.6154935604609</v>
      </c>
      <c r="DR34" s="3">
        <f t="shared" si="55"/>
        <v>7513.6154935604609</v>
      </c>
      <c r="DS34" s="3">
        <f t="shared" si="55"/>
        <v>7851.7281907706802</v>
      </c>
      <c r="DT34" s="3">
        <f t="shared" si="55"/>
        <v>7851.7281907706802</v>
      </c>
      <c r="DU34" s="3">
        <f t="shared" si="55"/>
        <v>7851.7281907706802</v>
      </c>
      <c r="DV34" s="3">
        <f t="shared" si="55"/>
        <v>7851.7281907706802</v>
      </c>
      <c r="DW34" s="3">
        <f t="shared" si="55"/>
        <v>7851.7281907706802</v>
      </c>
      <c r="DX34" s="3">
        <f t="shared" si="55"/>
        <v>7851.7281907706802</v>
      </c>
      <c r="DY34" s="3">
        <f t="shared" si="55"/>
        <v>7851.7281907706802</v>
      </c>
      <c r="DZ34" s="3">
        <f t="shared" si="55"/>
        <v>7851.7281907706802</v>
      </c>
      <c r="EA34" s="3">
        <f t="shared" si="55"/>
        <v>7851.7281907706802</v>
      </c>
      <c r="EB34" s="3">
        <f t="shared" ref="EB34:GM34" si="56">SUM(EB9:EB18)</f>
        <v>7851.7281907706802</v>
      </c>
      <c r="EC34" s="3">
        <f t="shared" si="56"/>
        <v>7851.7281907706802</v>
      </c>
      <c r="ED34" s="3">
        <f t="shared" si="56"/>
        <v>7851.7281907706802</v>
      </c>
      <c r="EE34" s="3">
        <f t="shared" si="56"/>
        <v>8205.0559593553608</v>
      </c>
      <c r="EF34" s="3">
        <f t="shared" si="56"/>
        <v>8205.0559593553608</v>
      </c>
      <c r="EG34" s="3">
        <f t="shared" si="56"/>
        <v>8205.0559593553608</v>
      </c>
      <c r="EH34" s="3">
        <f t="shared" si="56"/>
        <v>8205.0559593553608</v>
      </c>
      <c r="EI34" s="3">
        <f t="shared" si="56"/>
        <v>8205.0559593553608</v>
      </c>
      <c r="EJ34" s="3">
        <f t="shared" si="56"/>
        <v>8205.0559593553608</v>
      </c>
      <c r="EK34" s="3">
        <f t="shared" si="56"/>
        <v>8205.0559593553608</v>
      </c>
      <c r="EL34" s="3">
        <f t="shared" si="56"/>
        <v>8205.0559593553608</v>
      </c>
      <c r="EM34" s="3">
        <f t="shared" si="56"/>
        <v>8205.0559593553608</v>
      </c>
      <c r="EN34" s="3">
        <f t="shared" si="56"/>
        <v>8205.0559593553608</v>
      </c>
      <c r="EO34" s="3">
        <f t="shared" si="56"/>
        <v>8205.0559593553608</v>
      </c>
      <c r="EP34" s="3">
        <f t="shared" si="56"/>
        <v>8205.0559593553608</v>
      </c>
      <c r="EQ34" s="3">
        <f t="shared" si="56"/>
        <v>8574.2834775263491</v>
      </c>
      <c r="ER34" s="3">
        <f t="shared" si="56"/>
        <v>8574.2834775263491</v>
      </c>
      <c r="ES34" s="3">
        <f t="shared" si="56"/>
        <v>8574.2834775263491</v>
      </c>
      <c r="ET34" s="3">
        <f t="shared" si="56"/>
        <v>8574.2834775263491</v>
      </c>
      <c r="EU34" s="3">
        <f t="shared" si="56"/>
        <v>8574.2834775263491</v>
      </c>
      <c r="EV34" s="3">
        <f t="shared" si="56"/>
        <v>8574.2834775263491</v>
      </c>
      <c r="EW34" s="3">
        <f t="shared" si="56"/>
        <v>8574.2834775263491</v>
      </c>
      <c r="EX34" s="3">
        <f t="shared" si="56"/>
        <v>8574.2834775263491</v>
      </c>
      <c r="EY34" s="3">
        <f t="shared" si="56"/>
        <v>8574.2834775263491</v>
      </c>
      <c r="EZ34" s="3">
        <f t="shared" si="56"/>
        <v>8574.2834775263491</v>
      </c>
      <c r="FA34" s="3">
        <f t="shared" si="56"/>
        <v>8574.2834775263491</v>
      </c>
      <c r="FB34" s="3">
        <f t="shared" si="56"/>
        <v>8574.2834775263491</v>
      </c>
      <c r="FC34" s="3">
        <f t="shared" si="56"/>
        <v>8960.126234015037</v>
      </c>
      <c r="FD34" s="3">
        <f t="shared" si="56"/>
        <v>8960.126234015037</v>
      </c>
      <c r="FE34" s="3">
        <f t="shared" si="56"/>
        <v>8960.126234015037</v>
      </c>
      <c r="FF34" s="3">
        <f t="shared" si="56"/>
        <v>8960.126234015037</v>
      </c>
      <c r="FG34" s="3">
        <f t="shared" si="56"/>
        <v>8960.126234015037</v>
      </c>
      <c r="FH34" s="3">
        <f t="shared" si="56"/>
        <v>8960.126234015037</v>
      </c>
      <c r="FI34" s="3">
        <f t="shared" si="56"/>
        <v>8960.126234015037</v>
      </c>
      <c r="FJ34" s="3">
        <f t="shared" si="56"/>
        <v>8960.126234015037</v>
      </c>
      <c r="FK34" s="3">
        <f t="shared" si="56"/>
        <v>8960.126234015037</v>
      </c>
      <c r="FL34" s="3">
        <f t="shared" si="56"/>
        <v>8960.126234015037</v>
      </c>
      <c r="FM34" s="3">
        <f t="shared" si="56"/>
        <v>8960.126234015037</v>
      </c>
      <c r="FN34" s="3">
        <f t="shared" si="56"/>
        <v>8960.126234015037</v>
      </c>
      <c r="FO34" s="3">
        <f t="shared" si="56"/>
        <v>9363.3319145457117</v>
      </c>
      <c r="FP34" s="3">
        <f t="shared" si="56"/>
        <v>9363.3319145457117</v>
      </c>
      <c r="FQ34" s="3">
        <f t="shared" si="56"/>
        <v>9363.3319145457117</v>
      </c>
      <c r="FR34" s="3">
        <f t="shared" si="56"/>
        <v>9363.3319145457117</v>
      </c>
      <c r="FS34" s="3">
        <f t="shared" si="56"/>
        <v>9363.3319145457117</v>
      </c>
      <c r="FT34" s="3">
        <f t="shared" si="56"/>
        <v>9363.3319145457117</v>
      </c>
      <c r="FU34" s="3">
        <f t="shared" si="56"/>
        <v>9363.3319145457117</v>
      </c>
      <c r="FV34" s="3">
        <f t="shared" si="56"/>
        <v>9363.3319145457117</v>
      </c>
      <c r="FW34" s="3">
        <f t="shared" si="56"/>
        <v>9363.3319145457117</v>
      </c>
      <c r="FX34" s="3">
        <f t="shared" si="56"/>
        <v>9363.3319145457117</v>
      </c>
      <c r="FY34" s="3">
        <f t="shared" si="56"/>
        <v>9363.3319145457117</v>
      </c>
      <c r="FZ34" s="3">
        <f t="shared" si="56"/>
        <v>9363.3319145457117</v>
      </c>
      <c r="GA34" s="3">
        <f t="shared" si="56"/>
        <v>9784.6818507002699</v>
      </c>
      <c r="GB34" s="3">
        <f t="shared" si="56"/>
        <v>9784.6818507002699</v>
      </c>
      <c r="GC34" s="3">
        <f t="shared" si="56"/>
        <v>9784.6818507002699</v>
      </c>
      <c r="GD34" s="3">
        <f t="shared" si="56"/>
        <v>9784.6818507002699</v>
      </c>
      <c r="GE34" s="3">
        <f t="shared" si="56"/>
        <v>9784.6818507002699</v>
      </c>
      <c r="GF34" s="3">
        <f t="shared" si="56"/>
        <v>9784.6818507002699</v>
      </c>
      <c r="GG34" s="3">
        <f t="shared" si="56"/>
        <v>9784.6818507002699</v>
      </c>
      <c r="GH34" s="3">
        <f t="shared" si="56"/>
        <v>9784.6818507002699</v>
      </c>
      <c r="GI34" s="3">
        <f t="shared" si="56"/>
        <v>9784.6818507002699</v>
      </c>
      <c r="GJ34" s="3">
        <f t="shared" si="56"/>
        <v>9784.6818507002699</v>
      </c>
      <c r="GK34" s="3">
        <f t="shared" si="56"/>
        <v>9784.6818507002699</v>
      </c>
      <c r="GL34" s="3">
        <f t="shared" si="56"/>
        <v>9784.6818507002699</v>
      </c>
      <c r="GM34" s="3">
        <f t="shared" si="56"/>
        <v>10224.992533981778</v>
      </c>
      <c r="GN34" s="3">
        <f t="shared" ref="GN34:IY34" si="57">SUM(GN9:GN18)</f>
        <v>10224.992533981778</v>
      </c>
      <c r="GO34" s="3">
        <f t="shared" si="57"/>
        <v>10224.992533981778</v>
      </c>
      <c r="GP34" s="3">
        <f t="shared" si="57"/>
        <v>10224.992533981778</v>
      </c>
      <c r="GQ34" s="3">
        <f t="shared" si="57"/>
        <v>10224.992533981778</v>
      </c>
      <c r="GR34" s="3">
        <f t="shared" si="57"/>
        <v>10224.992533981778</v>
      </c>
      <c r="GS34" s="3">
        <f t="shared" si="57"/>
        <v>10224.992533981778</v>
      </c>
      <c r="GT34" s="3">
        <f t="shared" si="57"/>
        <v>10224.992533981778</v>
      </c>
      <c r="GU34" s="3">
        <f t="shared" si="57"/>
        <v>10224.992533981778</v>
      </c>
      <c r="GV34" s="3">
        <f t="shared" si="57"/>
        <v>10224.992533981778</v>
      </c>
      <c r="GW34" s="3">
        <f t="shared" si="57"/>
        <v>10224.992533981778</v>
      </c>
      <c r="GX34" s="3">
        <f t="shared" si="57"/>
        <v>10224.992533981778</v>
      </c>
      <c r="GY34" s="3">
        <f t="shared" si="57"/>
        <v>10685.117198010958</v>
      </c>
      <c r="GZ34" s="3">
        <f t="shared" si="57"/>
        <v>10685.117198010958</v>
      </c>
      <c r="HA34" s="3">
        <f t="shared" si="57"/>
        <v>10685.117198010958</v>
      </c>
      <c r="HB34" s="3">
        <f t="shared" si="57"/>
        <v>10685.117198010958</v>
      </c>
      <c r="HC34" s="3">
        <f t="shared" si="57"/>
        <v>10685.117198010958</v>
      </c>
      <c r="HD34" s="3">
        <f t="shared" si="57"/>
        <v>10685.117198010958</v>
      </c>
      <c r="HE34" s="3">
        <f t="shared" si="57"/>
        <v>10685.117198010958</v>
      </c>
      <c r="HF34" s="3">
        <f t="shared" si="57"/>
        <v>10685.117198010958</v>
      </c>
      <c r="HG34" s="3">
        <f t="shared" si="57"/>
        <v>10685.117198010958</v>
      </c>
      <c r="HH34" s="3">
        <f t="shared" si="57"/>
        <v>10685.117198010958</v>
      </c>
      <c r="HI34" s="3">
        <f t="shared" si="57"/>
        <v>10685.117198010958</v>
      </c>
      <c r="HJ34" s="3">
        <f t="shared" si="57"/>
        <v>10685.117198010958</v>
      </c>
      <c r="HK34" s="3">
        <f t="shared" si="57"/>
        <v>11165.947471921449</v>
      </c>
      <c r="HL34" s="3">
        <f t="shared" si="57"/>
        <v>11165.947471921449</v>
      </c>
      <c r="HM34" s="3">
        <f t="shared" si="57"/>
        <v>11165.947471921449</v>
      </c>
      <c r="HN34" s="3">
        <f t="shared" si="57"/>
        <v>11165.947471921449</v>
      </c>
      <c r="HO34" s="3">
        <f t="shared" si="57"/>
        <v>11165.947471921449</v>
      </c>
      <c r="HP34" s="3">
        <f t="shared" si="57"/>
        <v>11165.947471921449</v>
      </c>
      <c r="HQ34" s="3">
        <f t="shared" si="57"/>
        <v>11165.947471921449</v>
      </c>
      <c r="HR34" s="3">
        <f t="shared" si="57"/>
        <v>11165.947471921449</v>
      </c>
      <c r="HS34" s="3">
        <f t="shared" si="57"/>
        <v>11165.947471921449</v>
      </c>
      <c r="HT34" s="3">
        <f t="shared" si="57"/>
        <v>11165.947471921449</v>
      </c>
      <c r="HU34" s="3">
        <f t="shared" si="57"/>
        <v>11165.947471921449</v>
      </c>
      <c r="HV34" s="3">
        <f t="shared" si="57"/>
        <v>11165.947471921449</v>
      </c>
      <c r="HW34" s="3">
        <f t="shared" si="57"/>
        <v>11668.415108157913</v>
      </c>
      <c r="HX34" s="3">
        <f t="shared" si="57"/>
        <v>11668.415108157913</v>
      </c>
      <c r="HY34" s="3">
        <f t="shared" si="57"/>
        <v>11668.415108157913</v>
      </c>
      <c r="HZ34" s="3">
        <f t="shared" si="57"/>
        <v>11668.415108157913</v>
      </c>
      <c r="IA34" s="3">
        <f t="shared" si="57"/>
        <v>11668.415108157913</v>
      </c>
      <c r="IB34" s="3">
        <f t="shared" si="57"/>
        <v>11668.415108157913</v>
      </c>
      <c r="IC34" s="3">
        <f t="shared" si="57"/>
        <v>11668.415108157913</v>
      </c>
      <c r="ID34" s="3">
        <f t="shared" si="57"/>
        <v>11668.415108157913</v>
      </c>
      <c r="IE34" s="3">
        <f t="shared" si="57"/>
        <v>11668.415108157913</v>
      </c>
      <c r="IF34" s="3">
        <f t="shared" si="57"/>
        <v>11668.415108157913</v>
      </c>
      <c r="IG34" s="3">
        <f t="shared" si="57"/>
        <v>11668.415108157913</v>
      </c>
      <c r="IH34" s="3">
        <f t="shared" si="57"/>
        <v>11668.415108157913</v>
      </c>
      <c r="II34" s="3">
        <f t="shared" si="57"/>
        <v>12193.493788025015</v>
      </c>
      <c r="IJ34" s="3">
        <f t="shared" si="57"/>
        <v>12193.493788025015</v>
      </c>
      <c r="IK34" s="3">
        <f t="shared" si="57"/>
        <v>12193.493788025015</v>
      </c>
      <c r="IL34" s="3">
        <f t="shared" si="57"/>
        <v>12193.493788025015</v>
      </c>
      <c r="IM34" s="3">
        <f t="shared" si="57"/>
        <v>12193.493788025015</v>
      </c>
      <c r="IN34" s="3">
        <f t="shared" si="57"/>
        <v>12193.493788025015</v>
      </c>
      <c r="IO34" s="3">
        <f t="shared" si="57"/>
        <v>12193.493788025015</v>
      </c>
      <c r="IP34" s="3">
        <f t="shared" si="57"/>
        <v>12193.493788025015</v>
      </c>
      <c r="IQ34" s="3">
        <f t="shared" si="57"/>
        <v>12193.493788025015</v>
      </c>
      <c r="IR34" s="3">
        <f t="shared" si="57"/>
        <v>12193.493788025015</v>
      </c>
      <c r="IS34" s="3">
        <f t="shared" si="57"/>
        <v>12193.493788025015</v>
      </c>
      <c r="IT34" s="3">
        <f t="shared" si="57"/>
        <v>12193.493788025015</v>
      </c>
      <c r="IU34" s="3">
        <f t="shared" si="57"/>
        <v>12742.201008486141</v>
      </c>
      <c r="IV34" s="3">
        <f t="shared" si="57"/>
        <v>12742.201008486141</v>
      </c>
      <c r="IW34" s="3">
        <f t="shared" si="57"/>
        <v>12742.201008486141</v>
      </c>
      <c r="IX34" s="3">
        <f t="shared" si="57"/>
        <v>12742.201008486141</v>
      </c>
      <c r="IY34" s="3">
        <f t="shared" si="57"/>
        <v>12742.201008486141</v>
      </c>
      <c r="IZ34" s="3">
        <f t="shared" ref="IZ34:LK34" si="58">SUM(IZ9:IZ18)</f>
        <v>12742.201008486141</v>
      </c>
      <c r="JA34" s="3">
        <f t="shared" si="58"/>
        <v>12742.201008486141</v>
      </c>
      <c r="JB34" s="3">
        <f t="shared" si="58"/>
        <v>12742.201008486141</v>
      </c>
      <c r="JC34" s="3">
        <f t="shared" si="58"/>
        <v>12742.201008486141</v>
      </c>
      <c r="JD34" s="3">
        <f t="shared" si="58"/>
        <v>12742.201008486141</v>
      </c>
      <c r="JE34" s="3">
        <f t="shared" si="58"/>
        <v>12742.201008486141</v>
      </c>
      <c r="JF34" s="3">
        <f t="shared" si="58"/>
        <v>12742.201008486141</v>
      </c>
      <c r="JG34" s="3">
        <f t="shared" si="58"/>
        <v>13315.600053868015</v>
      </c>
      <c r="JH34" s="3">
        <f t="shared" si="58"/>
        <v>13315.600053868015</v>
      </c>
      <c r="JI34" s="3">
        <f t="shared" si="58"/>
        <v>13315.600053868015</v>
      </c>
      <c r="JJ34" s="3">
        <f t="shared" si="58"/>
        <v>13315.600053868015</v>
      </c>
      <c r="JK34" s="3">
        <f t="shared" si="58"/>
        <v>13315.600053868015</v>
      </c>
      <c r="JL34" s="3">
        <f t="shared" si="58"/>
        <v>13315.600053868015</v>
      </c>
      <c r="JM34" s="3">
        <f t="shared" si="58"/>
        <v>13315.600053868015</v>
      </c>
      <c r="JN34" s="3">
        <f t="shared" si="58"/>
        <v>13315.600053868015</v>
      </c>
      <c r="JO34" s="3">
        <f t="shared" si="58"/>
        <v>13315.600053868015</v>
      </c>
      <c r="JP34" s="3">
        <f t="shared" si="58"/>
        <v>13315.600053868015</v>
      </c>
      <c r="JQ34" s="3">
        <f t="shared" si="58"/>
        <v>13315.600053868015</v>
      </c>
      <c r="JR34" s="3">
        <f t="shared" si="58"/>
        <v>13315.600053868015</v>
      </c>
      <c r="JS34" s="3">
        <f t="shared" si="58"/>
        <v>13914.802056292076</v>
      </c>
      <c r="JT34" s="3">
        <f t="shared" si="58"/>
        <v>13914.802056292076</v>
      </c>
      <c r="JU34" s="3">
        <f t="shared" si="58"/>
        <v>13914.802056292076</v>
      </c>
      <c r="JV34" s="3">
        <f t="shared" si="58"/>
        <v>13914.802056292076</v>
      </c>
      <c r="JW34" s="3">
        <f t="shared" si="58"/>
        <v>13914.802056292076</v>
      </c>
      <c r="JX34" s="3">
        <f t="shared" si="58"/>
        <v>13914.802056292076</v>
      </c>
      <c r="JY34" s="3">
        <f t="shared" si="58"/>
        <v>13914.802056292076</v>
      </c>
      <c r="JZ34" s="3">
        <f t="shared" si="58"/>
        <v>13914.802056292076</v>
      </c>
      <c r="KA34" s="3">
        <f t="shared" si="58"/>
        <v>13914.802056292076</v>
      </c>
      <c r="KB34" s="3">
        <f t="shared" si="58"/>
        <v>13914.802056292076</v>
      </c>
      <c r="KC34" s="3">
        <f t="shared" si="58"/>
        <v>13914.802056292076</v>
      </c>
      <c r="KD34" s="3">
        <f t="shared" si="58"/>
        <v>13914.802056292076</v>
      </c>
      <c r="KE34" s="3">
        <f t="shared" si="58"/>
        <v>14540.968148825214</v>
      </c>
      <c r="KF34" s="3">
        <f t="shared" si="58"/>
        <v>14540.968148825214</v>
      </c>
      <c r="KG34" s="3">
        <f t="shared" si="58"/>
        <v>14540.968148825214</v>
      </c>
      <c r="KH34" s="3">
        <f t="shared" si="58"/>
        <v>14540.968148825214</v>
      </c>
      <c r="KI34" s="3">
        <f t="shared" si="58"/>
        <v>14540.968148825214</v>
      </c>
      <c r="KJ34" s="3">
        <f t="shared" si="58"/>
        <v>14540.968148825214</v>
      </c>
      <c r="KK34" s="3">
        <f t="shared" si="58"/>
        <v>14540.968148825214</v>
      </c>
      <c r="KL34" s="3">
        <f t="shared" si="58"/>
        <v>14540.968148825214</v>
      </c>
      <c r="KM34" s="3">
        <f t="shared" si="58"/>
        <v>14540.968148825214</v>
      </c>
      <c r="KN34" s="3">
        <f t="shared" si="58"/>
        <v>14540.968148825214</v>
      </c>
      <c r="KO34" s="3">
        <f t="shared" si="58"/>
        <v>14540.968148825214</v>
      </c>
      <c r="KP34" s="3">
        <f t="shared" si="58"/>
        <v>14540.968148825214</v>
      </c>
      <c r="KQ34" s="3">
        <f t="shared" si="58"/>
        <v>15195.311715522352</v>
      </c>
      <c r="KR34" s="3">
        <f t="shared" si="58"/>
        <v>15195.311715522352</v>
      </c>
      <c r="KS34" s="3">
        <f t="shared" si="58"/>
        <v>15195.311715522352</v>
      </c>
      <c r="KT34" s="3">
        <f t="shared" si="58"/>
        <v>15195.311715522352</v>
      </c>
      <c r="KU34" s="3">
        <f t="shared" si="58"/>
        <v>15195.311715522352</v>
      </c>
      <c r="KV34" s="3">
        <f t="shared" si="58"/>
        <v>15195.311715522352</v>
      </c>
      <c r="KW34" s="3">
        <f t="shared" si="58"/>
        <v>15195.311715522352</v>
      </c>
      <c r="KX34" s="3">
        <f t="shared" si="58"/>
        <v>15195.311715522352</v>
      </c>
      <c r="KY34" s="3">
        <f t="shared" si="58"/>
        <v>15195.311715522352</v>
      </c>
      <c r="KZ34" s="3">
        <f t="shared" si="58"/>
        <v>15195.311715522352</v>
      </c>
      <c r="LA34" s="3">
        <f t="shared" si="58"/>
        <v>15195.311715522352</v>
      </c>
      <c r="LB34" s="3">
        <f t="shared" si="58"/>
        <v>15195.311715522352</v>
      </c>
      <c r="LC34" s="3">
        <f t="shared" si="58"/>
        <v>15879.10074272085</v>
      </c>
      <c r="LD34" s="3">
        <f t="shared" si="58"/>
        <v>15879.10074272085</v>
      </c>
      <c r="LE34" s="3">
        <f t="shared" si="58"/>
        <v>15879.10074272085</v>
      </c>
      <c r="LF34" s="3">
        <f t="shared" si="58"/>
        <v>15879.10074272085</v>
      </c>
      <c r="LG34" s="3">
        <f t="shared" si="58"/>
        <v>15879.10074272085</v>
      </c>
      <c r="LH34" s="3">
        <f t="shared" si="58"/>
        <v>15879.10074272085</v>
      </c>
      <c r="LI34" s="3">
        <f t="shared" si="58"/>
        <v>15879.10074272085</v>
      </c>
      <c r="LJ34" s="3">
        <f t="shared" si="58"/>
        <v>15879.10074272085</v>
      </c>
      <c r="LK34" s="3">
        <f t="shared" si="58"/>
        <v>15879.10074272085</v>
      </c>
      <c r="LL34" s="3">
        <f t="shared" ref="LL34:MX34" si="59">SUM(LL9:LL18)</f>
        <v>15879.10074272085</v>
      </c>
      <c r="LM34" s="3">
        <f t="shared" si="59"/>
        <v>15879.10074272085</v>
      </c>
      <c r="LN34" s="3">
        <f t="shared" si="59"/>
        <v>15879.10074272085</v>
      </c>
      <c r="LO34" s="3">
        <f t="shared" si="59"/>
        <v>16593.660276143288</v>
      </c>
      <c r="LP34" s="3">
        <f t="shared" si="59"/>
        <v>16593.660276143288</v>
      </c>
      <c r="LQ34" s="3">
        <f t="shared" si="59"/>
        <v>16593.660276143288</v>
      </c>
      <c r="LR34" s="3">
        <f t="shared" si="59"/>
        <v>16593.660276143288</v>
      </c>
      <c r="LS34" s="3">
        <f t="shared" si="59"/>
        <v>16593.660276143288</v>
      </c>
      <c r="LT34" s="3">
        <f t="shared" si="59"/>
        <v>16593.660276143288</v>
      </c>
      <c r="LU34" s="3">
        <f t="shared" si="59"/>
        <v>16593.660276143288</v>
      </c>
      <c r="LV34" s="3">
        <f t="shared" si="59"/>
        <v>16593.660276143288</v>
      </c>
      <c r="LW34" s="3">
        <f t="shared" si="59"/>
        <v>16593.660276143288</v>
      </c>
      <c r="LX34" s="3">
        <f t="shared" si="59"/>
        <v>16593.660276143288</v>
      </c>
      <c r="LY34" s="3">
        <f t="shared" si="59"/>
        <v>16593.660276143288</v>
      </c>
      <c r="LZ34" s="3">
        <f t="shared" si="59"/>
        <v>16593.660276143288</v>
      </c>
      <c r="MA34" s="3">
        <f t="shared" si="59"/>
        <v>17340.374988569733</v>
      </c>
      <c r="MB34" s="3">
        <f t="shared" si="59"/>
        <v>17340.374988569733</v>
      </c>
      <c r="MC34" s="3">
        <f t="shared" si="59"/>
        <v>17340.374988569733</v>
      </c>
      <c r="MD34" s="3">
        <f t="shared" si="59"/>
        <v>17340.374988569733</v>
      </c>
      <c r="ME34" s="3">
        <f t="shared" si="59"/>
        <v>17340.374988569733</v>
      </c>
      <c r="MF34" s="3">
        <f t="shared" si="59"/>
        <v>17340.374988569733</v>
      </c>
      <c r="MG34" s="3">
        <f t="shared" si="59"/>
        <v>17340.374988569733</v>
      </c>
      <c r="MH34" s="3">
        <f t="shared" si="59"/>
        <v>17340.374988569733</v>
      </c>
      <c r="MI34" s="3">
        <f t="shared" si="59"/>
        <v>17340.374988569733</v>
      </c>
      <c r="MJ34" s="3">
        <f t="shared" si="59"/>
        <v>17340.374988569733</v>
      </c>
      <c r="MK34" s="3">
        <f t="shared" si="59"/>
        <v>17340.374988569733</v>
      </c>
      <c r="ML34" s="3">
        <f t="shared" si="59"/>
        <v>17340.374988569733</v>
      </c>
      <c r="MM34" s="3">
        <f t="shared" si="59"/>
        <v>18120.691863055374</v>
      </c>
      <c r="MN34" s="3">
        <f t="shared" si="59"/>
        <v>18120.691863055374</v>
      </c>
      <c r="MO34" s="3">
        <f t="shared" si="59"/>
        <v>18120.691863055374</v>
      </c>
      <c r="MP34" s="3">
        <f t="shared" si="59"/>
        <v>18120.691863055374</v>
      </c>
      <c r="MQ34" s="3">
        <f t="shared" si="59"/>
        <v>18120.691863055374</v>
      </c>
      <c r="MR34" s="3">
        <f t="shared" si="59"/>
        <v>18120.691863055374</v>
      </c>
      <c r="MS34" s="3">
        <f t="shared" si="59"/>
        <v>18120.691863055374</v>
      </c>
      <c r="MT34" s="3">
        <f t="shared" si="59"/>
        <v>18120.691863055374</v>
      </c>
      <c r="MU34" s="3">
        <f t="shared" si="59"/>
        <v>18120.691863055374</v>
      </c>
      <c r="MV34" s="3">
        <f t="shared" si="59"/>
        <v>18120.691863055374</v>
      </c>
      <c r="MW34" s="3">
        <f t="shared" si="59"/>
        <v>18120.691863055374</v>
      </c>
      <c r="MX34" s="3">
        <f t="shared" si="59"/>
        <v>18120.691863055374</v>
      </c>
      <c r="MY34" s="111"/>
      <c r="MZ34" s="267">
        <v>2801601.4907964161</v>
      </c>
      <c r="NA34" t="s">
        <v>260</v>
      </c>
    </row>
    <row r="35" spans="1:365" ht="16.5" customHeight="1" x14ac:dyDescent="0.25">
      <c r="A35" s="111" t="s">
        <v>270</v>
      </c>
      <c r="C35" s="3">
        <f>C23</f>
        <v>9300.8236188654173</v>
      </c>
      <c r="D35" s="3">
        <f t="shared" ref="D35:BO35" si="60">D23</f>
        <v>9297.6217671855229</v>
      </c>
      <c r="E35" s="3">
        <f t="shared" si="60"/>
        <v>9294.3901356478982</v>
      </c>
      <c r="F35" s="3">
        <f t="shared" si="60"/>
        <v>9291.1284472753414</v>
      </c>
      <c r="G35" s="3">
        <f t="shared" si="60"/>
        <v>9287.8364225145324</v>
      </c>
      <c r="H35" s="3">
        <f t="shared" si="60"/>
        <v>9284.513779212075</v>
      </c>
      <c r="I35" s="3">
        <f t="shared" si="60"/>
        <v>9281.1602325903114</v>
      </c>
      <c r="J35" s="3">
        <f t="shared" si="60"/>
        <v>9277.7754952229207</v>
      </c>
      <c r="K35" s="3">
        <f t="shared" si="60"/>
        <v>9274.3592770102805</v>
      </c>
      <c r="L35" s="3">
        <f t="shared" si="60"/>
        <v>9270.9112851546033</v>
      </c>
      <c r="M35" s="3">
        <f t="shared" si="60"/>
        <v>9267.4312241348343</v>
      </c>
      <c r="N35" s="3">
        <f t="shared" si="60"/>
        <v>9263.9187956813385</v>
      </c>
      <c r="O35" s="3">
        <f t="shared" si="60"/>
        <v>9260.3736987503235</v>
      </c>
      <c r="P35" s="3">
        <f t="shared" si="60"/>
        <v>9256.7956294980395</v>
      </c>
      <c r="Q35" s="3">
        <f t="shared" si="60"/>
        <v>9253.1842812547457</v>
      </c>
      <c r="R35" s="3">
        <f t="shared" si="60"/>
        <v>9249.5393444984147</v>
      </c>
      <c r="S35" s="3">
        <f t="shared" si="60"/>
        <v>9245.8605068282104</v>
      </c>
      <c r="T35" s="3">
        <f t="shared" si="60"/>
        <v>9242.1474529377138</v>
      </c>
      <c r="U35" s="3">
        <f t="shared" si="60"/>
        <v>9238.3998645878928</v>
      </c>
      <c r="V35" s="3">
        <f t="shared" si="60"/>
        <v>9234.6174205798361</v>
      </c>
      <c r="W35" s="3">
        <f t="shared" si="60"/>
        <v>9230.7997967272113</v>
      </c>
      <c r="X35" s="3">
        <f t="shared" si="60"/>
        <v>9226.9466658284909</v>
      </c>
      <c r="Y35" s="3">
        <f t="shared" si="60"/>
        <v>9223.0576976388984</v>
      </c>
      <c r="Z35" s="3">
        <f t="shared" si="60"/>
        <v>9219.1325588421169</v>
      </c>
      <c r="AA35" s="3">
        <f t="shared" si="60"/>
        <v>9215.1709130217059</v>
      </c>
      <c r="AB35" s="3">
        <f t="shared" si="60"/>
        <v>9211.1724206322797</v>
      </c>
      <c r="AC35" s="3">
        <f t="shared" si="60"/>
        <v>9207.1367389703992</v>
      </c>
      <c r="AD35" s="3">
        <f t="shared" si="60"/>
        <v>9203.0635221451994</v>
      </c>
      <c r="AE35" s="3">
        <f t="shared" si="60"/>
        <v>9198.9524210487452</v>
      </c>
      <c r="AF35" s="3">
        <f t="shared" si="60"/>
        <v>9194.8030833261146</v>
      </c>
      <c r="AG35" s="3">
        <f t="shared" si="60"/>
        <v>9190.6151533451903</v>
      </c>
      <c r="AH35" s="3">
        <f t="shared" si="60"/>
        <v>9186.3882721661867</v>
      </c>
      <c r="AI35" s="3">
        <f t="shared" si="60"/>
        <v>9182.1220775108777</v>
      </c>
      <c r="AJ35" s="3">
        <f t="shared" si="60"/>
        <v>9177.816203731556</v>
      </c>
      <c r="AK35" s="3">
        <f t="shared" si="60"/>
        <v>9173.4702817796897</v>
      </c>
      <c r="AL35" s="3">
        <f t="shared" si="60"/>
        <v>9169.0839391742848</v>
      </c>
      <c r="AM35" s="3">
        <f t="shared" si="60"/>
        <v>9164.6567999699764</v>
      </c>
      <c r="AN35" s="3">
        <f t="shared" si="60"/>
        <v>9160.1884847247929</v>
      </c>
      <c r="AO35" s="3">
        <f t="shared" si="60"/>
        <v>9155.6786104676412</v>
      </c>
      <c r="AP35" s="3">
        <f t="shared" si="60"/>
        <v>9151.1267906654793</v>
      </c>
      <c r="AQ35" s="3">
        <f t="shared" si="60"/>
        <v>9146.5326351901931</v>
      </c>
      <c r="AR35" s="3">
        <f t="shared" si="60"/>
        <v>9141.8957502851536</v>
      </c>
      <c r="AS35" s="3">
        <f t="shared" si="60"/>
        <v>9137.2157385314695</v>
      </c>
      <c r="AT35" s="3">
        <f t="shared" si="60"/>
        <v>9132.4921988139322</v>
      </c>
      <c r="AU35" s="3">
        <f t="shared" si="60"/>
        <v>9127.7247262866258</v>
      </c>
      <c r="AV35" s="3">
        <f t="shared" si="60"/>
        <v>9122.9129123382336</v>
      </c>
      <c r="AW35" s="3">
        <f t="shared" si="60"/>
        <v>9118.0563445570224</v>
      </c>
      <c r="AX35" s="3">
        <f t="shared" si="60"/>
        <v>9113.1546066954834</v>
      </c>
      <c r="AY35" s="3">
        <f t="shared" si="60"/>
        <v>9108.2072786346689</v>
      </c>
      <c r="AZ35" s="3">
        <f t="shared" si="60"/>
        <v>9103.2139363481765</v>
      </c>
      <c r="BA35" s="3">
        <f t="shared" si="60"/>
        <v>9098.1741518658091</v>
      </c>
      <c r="BB35" s="3">
        <f t="shared" si="60"/>
        <v>9093.0874932368915</v>
      </c>
      <c r="BC35" s="3">
        <f t="shared" si="60"/>
        <v>9087.9535244932595</v>
      </c>
      <c r="BD35" s="3">
        <f t="shared" si="60"/>
        <v>9082.7718056118774</v>
      </c>
      <c r="BE35" s="3">
        <f t="shared" si="60"/>
        <v>9077.5418924771384</v>
      </c>
      <c r="BF35" s="3">
        <f t="shared" si="60"/>
        <v>9072.2633368427887</v>
      </c>
      <c r="BG35" s="3">
        <f t="shared" si="60"/>
        <v>9066.9356862935238</v>
      </c>
      <c r="BH35" s="3">
        <f t="shared" si="60"/>
        <v>9061.5584842061962</v>
      </c>
      <c r="BI35" s="3">
        <f t="shared" si="60"/>
        <v>9056.1312697106914</v>
      </c>
      <c r="BJ35" s="3">
        <f t="shared" si="60"/>
        <v>9050.6535776504224</v>
      </c>
      <c r="BK35" s="3">
        <f t="shared" si="60"/>
        <v>9045.1249385424617</v>
      </c>
      <c r="BL35" s="3">
        <f t="shared" si="60"/>
        <v>9039.5448785373064</v>
      </c>
      <c r="BM35" s="3">
        <f t="shared" si="60"/>
        <v>9033.912919378261</v>
      </c>
      <c r="BN35" s="3">
        <f t="shared" si="60"/>
        <v>9028.2285783604475</v>
      </c>
      <c r="BO35" s="3">
        <f t="shared" si="60"/>
        <v>9022.4913682894385</v>
      </c>
      <c r="BP35" s="3">
        <f t="shared" ref="BP35:EA35" si="61">BP23</f>
        <v>9016.7007974394946</v>
      </c>
      <c r="BQ35" s="3">
        <f t="shared" si="61"/>
        <v>9010.8563695114208</v>
      </c>
      <c r="BR35" s="3">
        <f t="shared" si="61"/>
        <v>9004.9575835900378</v>
      </c>
      <c r="BS35" s="3">
        <f t="shared" si="61"/>
        <v>8999.0039341012325</v>
      </c>
      <c r="BT35" s="3">
        <f t="shared" si="61"/>
        <v>8992.9949107686443</v>
      </c>
      <c r="BU35" s="3">
        <f t="shared" si="61"/>
        <v>8986.9299985699181</v>
      </c>
      <c r="BV35" s="3">
        <f t="shared" si="61"/>
        <v>8980.8086776925666</v>
      </c>
      <c r="BW35" s="3">
        <f t="shared" si="61"/>
        <v>8974.6304234894214</v>
      </c>
      <c r="BX35" s="3">
        <f t="shared" si="61"/>
        <v>8968.3947064336589</v>
      </c>
      <c r="BY35" s="3">
        <f t="shared" si="61"/>
        <v>8962.100992073425</v>
      </c>
      <c r="BZ35" s="3">
        <f t="shared" si="61"/>
        <v>8955.7487409860187</v>
      </c>
      <c r="CA35" s="3">
        <f t="shared" si="61"/>
        <v>8949.3374087316661</v>
      </c>
      <c r="CB35" s="3">
        <f t="shared" si="61"/>
        <v>8942.8664458068524</v>
      </c>
      <c r="CC35" s="3">
        <f t="shared" si="61"/>
        <v>8936.3352975972321</v>
      </c>
      <c r="CD35" s="3">
        <f t="shared" si="61"/>
        <v>8929.7434043300855</v>
      </c>
      <c r="CE35" s="3">
        <f t="shared" si="61"/>
        <v>8923.0902010263453</v>
      </c>
      <c r="CF35" s="3">
        <f t="shared" si="61"/>
        <v>8916.3751174521785</v>
      </c>
      <c r="CG35" s="3">
        <f t="shared" si="61"/>
        <v>8909.597578070101</v>
      </c>
      <c r="CH35" s="3">
        <f t="shared" si="61"/>
        <v>8902.7570019896611</v>
      </c>
      <c r="CI35" s="3">
        <f t="shared" si="61"/>
        <v>8895.8528029176468</v>
      </c>
      <c r="CJ35" s="3">
        <f t="shared" si="61"/>
        <v>8888.8843891078322</v>
      </c>
      <c r="CK35" s="3">
        <f t="shared" si="61"/>
        <v>8881.8511633102698</v>
      </c>
      <c r="CL35" s="3">
        <f t="shared" si="61"/>
        <v>8874.7525227200931</v>
      </c>
      <c r="CM35" s="3">
        <f t="shared" si="61"/>
        <v>8867.5878589258555</v>
      </c>
      <c r="CN35" s="3">
        <f t="shared" si="61"/>
        <v>8860.3565578573762</v>
      </c>
      <c r="CO35" s="3">
        <f t="shared" si="61"/>
        <v>8853.0579997331242</v>
      </c>
      <c r="CP35" s="3">
        <f t="shared" si="61"/>
        <v>8845.6915590070894</v>
      </c>
      <c r="CQ35" s="3">
        <f t="shared" si="61"/>
        <v>8838.2566043151601</v>
      </c>
      <c r="CR35" s="3">
        <f t="shared" si="61"/>
        <v>8830.7524984210268</v>
      </c>
      <c r="CS35" s="3">
        <f t="shared" si="61"/>
        <v>8823.1785981615558</v>
      </c>
      <c r="CT35" s="3">
        <f t="shared" si="61"/>
        <v>8815.5342543916649</v>
      </c>
      <c r="CU35" s="3">
        <f t="shared" si="61"/>
        <v>8807.8188119286879</v>
      </c>
      <c r="CV35" s="3">
        <f t="shared" si="61"/>
        <v>8800.0316094962218</v>
      </c>
      <c r="CW35" s="3">
        <f t="shared" si="61"/>
        <v>8792.1719796674479</v>
      </c>
      <c r="CX35" s="3">
        <f t="shared" si="61"/>
        <v>8784.239248807924</v>
      </c>
      <c r="CY35" s="3">
        <f t="shared" si="61"/>
        <v>8776.2327370178609</v>
      </c>
      <c r="CZ35" s="3">
        <f t="shared" si="61"/>
        <v>8768.1517580738382</v>
      </c>
      <c r="DA35" s="3">
        <f t="shared" si="61"/>
        <v>8759.9956193699873</v>
      </c>
      <c r="DB35" s="3">
        <f t="shared" si="61"/>
        <v>8751.7636218586413</v>
      </c>
      <c r="DC35" s="3">
        <f t="shared" si="61"/>
        <v>8743.4550599904123</v>
      </c>
      <c r="DD35" s="3">
        <f t="shared" si="61"/>
        <v>8735.0692216537191</v>
      </c>
      <c r="DE35" s="3">
        <f t="shared" si="61"/>
        <v>8726.6053881137595</v>
      </c>
      <c r="DF35" s="3">
        <f t="shared" si="61"/>
        <v>8718.0628339509076</v>
      </c>
      <c r="DG35" s="3">
        <f t="shared" si="61"/>
        <v>8709.4408269985306</v>
      </c>
      <c r="DH35" s="3">
        <f t="shared" si="61"/>
        <v>8700.738628280249</v>
      </c>
      <c r="DI35" s="3">
        <f t="shared" si="61"/>
        <v>8691.9554919465918</v>
      </c>
      <c r="DJ35" s="3">
        <f t="shared" si="61"/>
        <v>8683.0906652110771</v>
      </c>
      <c r="DK35" s="3">
        <f t="shared" si="61"/>
        <v>8674.1433882856818</v>
      </c>
      <c r="DL35" s="3">
        <f t="shared" si="61"/>
        <v>8665.1128943157346</v>
      </c>
      <c r="DM35" s="3">
        <f t="shared" si="61"/>
        <v>8655.9984093141811</v>
      </c>
      <c r="DN35" s="3">
        <f t="shared" si="61"/>
        <v>8646.7991520952528</v>
      </c>
      <c r="DO35" s="3">
        <f t="shared" si="61"/>
        <v>8637.5143342075044</v>
      </c>
      <c r="DP35" s="3">
        <f t="shared" si="61"/>
        <v>8628.1431598662512</v>
      </c>
      <c r="DQ35" s="3">
        <f t="shared" si="61"/>
        <v>8618.6848258853461</v>
      </c>
      <c r="DR35" s="3">
        <f t="shared" si="61"/>
        <v>8609.1385216083581</v>
      </c>
      <c r="DS35" s="3">
        <f t="shared" si="61"/>
        <v>8599.5034288390762</v>
      </c>
      <c r="DT35" s="3">
        <f t="shared" si="61"/>
        <v>8589.7787217713976</v>
      </c>
      <c r="DU35" s="3">
        <f t="shared" si="61"/>
        <v>8579.9635669185373</v>
      </c>
      <c r="DV35" s="3">
        <f t="shared" si="61"/>
        <v>8570.0571230415972</v>
      </c>
      <c r="DW35" s="3">
        <f t="shared" si="61"/>
        <v>8560.0585410774675</v>
      </c>
      <c r="DX35" s="3">
        <f t="shared" si="61"/>
        <v>8549.9669640660522</v>
      </c>
      <c r="DY35" s="3">
        <f t="shared" si="61"/>
        <v>8539.7815270768169</v>
      </c>
      <c r="DZ35" s="3">
        <f t="shared" si="61"/>
        <v>8529.5013571346626</v>
      </c>
      <c r="EA35" s="3">
        <f t="shared" si="61"/>
        <v>8519.1255731451056</v>
      </c>
      <c r="EB35" s="3">
        <f t="shared" ref="EB35:GM35" si="62">EB23</f>
        <v>8508.6532858187547</v>
      </c>
      <c r="EC35" s="3">
        <f t="shared" si="62"/>
        <v>8498.083597595094</v>
      </c>
      <c r="ED35" s="3">
        <f t="shared" si="62"/>
        <v>8487.4156025655593</v>
      </c>
      <c r="EE35" s="3">
        <f t="shared" si="62"/>
        <v>8476.6483863958874</v>
      </c>
      <c r="EF35" s="3">
        <f t="shared" si="62"/>
        <v>8465.781026247756</v>
      </c>
      <c r="EG35" s="3">
        <f t="shared" si="62"/>
        <v>8454.8125906996847</v>
      </c>
      <c r="EH35" s="3">
        <f t="shared" si="62"/>
        <v>8443.7421396672053</v>
      </c>
      <c r="EI35" s="3">
        <f t="shared" si="62"/>
        <v>8432.5687243222892</v>
      </c>
      <c r="EJ35" s="3">
        <f t="shared" si="62"/>
        <v>8421.2913870120319</v>
      </c>
      <c r="EK35" s="3">
        <f t="shared" si="62"/>
        <v>8409.9091611765616</v>
      </c>
      <c r="EL35" s="3">
        <f t="shared" si="62"/>
        <v>8398.4210712662043</v>
      </c>
      <c r="EM35" s="3">
        <f t="shared" si="62"/>
        <v>8386.826132657874</v>
      </c>
      <c r="EN35" s="3">
        <f t="shared" si="62"/>
        <v>8375.1233515706754</v>
      </c>
      <c r="EO35" s="3">
        <f t="shared" si="62"/>
        <v>8363.3117249807365</v>
      </c>
      <c r="EP35" s="3">
        <f t="shared" si="62"/>
        <v>8351.390240535231</v>
      </c>
      <c r="EQ35" s="3">
        <f t="shared" si="62"/>
        <v>8339.3578764656231</v>
      </c>
      <c r="ER35" s="3">
        <f t="shared" si="62"/>
        <v>8327.213601500087</v>
      </c>
      <c r="ES35" s="3">
        <f t="shared" si="62"/>
        <v>8314.9563747751145</v>
      </c>
      <c r="ET35" s="3">
        <f t="shared" si="62"/>
        <v>8302.5851457463195</v>
      </c>
      <c r="EU35" s="3">
        <f t="shared" si="62"/>
        <v>8290.0988540983781</v>
      </c>
      <c r="EV35" s="3">
        <f t="shared" si="62"/>
        <v>8277.4964296541657</v>
      </c>
      <c r="EW35" s="3">
        <f t="shared" si="62"/>
        <v>8264.776792283028</v>
      </c>
      <c r="EX35" s="3">
        <f t="shared" si="62"/>
        <v>8251.9388518082051</v>
      </c>
      <c r="EY35" s="3">
        <f t="shared" si="62"/>
        <v>8238.981507913395</v>
      </c>
      <c r="EZ35" s="3">
        <f t="shared" si="62"/>
        <v>8225.9036500484526</v>
      </c>
      <c r="FA35" s="3">
        <f t="shared" si="62"/>
        <v>8212.704157334194</v>
      </c>
      <c r="FB35" s="3">
        <f t="shared" si="62"/>
        <v>8199.381898466343</v>
      </c>
      <c r="FC35" s="3">
        <f t="shared" si="62"/>
        <v>8185.935731618556</v>
      </c>
      <c r="FD35" s="3">
        <f t="shared" si="62"/>
        <v>8172.3645043445686</v>
      </c>
      <c r="FE35" s="3">
        <f t="shared" si="62"/>
        <v>8158.667053479413</v>
      </c>
      <c r="FF35" s="3">
        <f t="shared" si="62"/>
        <v>8144.842205039733</v>
      </c>
      <c r="FG35" s="3">
        <f t="shared" si="62"/>
        <v>8130.8887741231583</v>
      </c>
      <c r="FH35" s="3">
        <f t="shared" si="62"/>
        <v>8116.8055648067502</v>
      </c>
      <c r="FI35" s="3">
        <f t="shared" si="62"/>
        <v>8102.5913700445044</v>
      </c>
      <c r="FJ35" s="3">
        <f t="shared" si="62"/>
        <v>8088.2449715638895</v>
      </c>
      <c r="FK35" s="3">
        <f t="shared" si="62"/>
        <v>8073.76513976144</v>
      </c>
      <c r="FL35" s="3">
        <f t="shared" si="62"/>
        <v>8059.1506335973654</v>
      </c>
      <c r="FM35" s="3">
        <f t="shared" si="62"/>
        <v>8044.4002004891827</v>
      </c>
      <c r="FN35" s="3">
        <f t="shared" si="62"/>
        <v>8029.5125762043581</v>
      </c>
      <c r="FO35" s="3">
        <f t="shared" si="62"/>
        <v>8014.4864847519566</v>
      </c>
      <c r="FP35" s="3">
        <f t="shared" si="62"/>
        <v>7999.3206382732751</v>
      </c>
      <c r="FQ35" s="3">
        <f t="shared" si="62"/>
        <v>7984.0137369314643</v>
      </c>
      <c r="FR35" s="3">
        <f t="shared" si="62"/>
        <v>7968.564468800123</v>
      </c>
      <c r="FS35" s="3">
        <f t="shared" si="62"/>
        <v>7952.9715097508506</v>
      </c>
      <c r="FT35" s="3">
        <f t="shared" si="62"/>
        <v>7937.2335233397653</v>
      </c>
      <c r="FU35" s="3">
        <f t="shared" si="62"/>
        <v>7921.3491606929538</v>
      </c>
      <c r="FV35" s="3">
        <f t="shared" si="62"/>
        <v>7905.3170603908666</v>
      </c>
      <c r="FW35" s="3">
        <f t="shared" si="62"/>
        <v>7889.1358483516296</v>
      </c>
      <c r="FX35" s="3">
        <f t="shared" si="62"/>
        <v>7872.8041377132768</v>
      </c>
      <c r="FY35" s="3">
        <f t="shared" si="62"/>
        <v>7856.3205287148821</v>
      </c>
      <c r="FZ35" s="3">
        <f t="shared" si="62"/>
        <v>7839.6836085765908</v>
      </c>
      <c r="GA35" s="3">
        <f t="shared" si="62"/>
        <v>7822.8919513785313</v>
      </c>
      <c r="GB35" s="3">
        <f t="shared" si="62"/>
        <v>7805.9441179386058</v>
      </c>
      <c r="GC35" s="3">
        <f t="shared" si="62"/>
        <v>7788.8386556891328</v>
      </c>
      <c r="GD35" s="3">
        <f t="shared" si="62"/>
        <v>7771.574098552358</v>
      </c>
      <c r="GE35" s="3">
        <f t="shared" si="62"/>
        <v>7754.1489668147969</v>
      </c>
      <c r="GF35" s="3">
        <f t="shared" si="62"/>
        <v>7736.5617670004085</v>
      </c>
      <c r="GG35" s="3">
        <f t="shared" si="62"/>
        <v>7718.8109917425963</v>
      </c>
      <c r="GH35" s="3">
        <f t="shared" si="62"/>
        <v>7700.8951196550142</v>
      </c>
      <c r="GI35" s="3">
        <f t="shared" si="62"/>
        <v>7682.8126152011682</v>
      </c>
      <c r="GJ35" s="3">
        <f t="shared" si="62"/>
        <v>7664.5619285628072</v>
      </c>
      <c r="GK35" s="3">
        <f t="shared" si="62"/>
        <v>7646.1414955071014</v>
      </c>
      <c r="GL35" s="3">
        <f t="shared" si="62"/>
        <v>7627.5497372525606</v>
      </c>
      <c r="GM35" s="3">
        <f t="shared" si="62"/>
        <v>7608.7850603337301</v>
      </c>
      <c r="GN35" s="3">
        <f t="shared" ref="GN35:IY35" si="63">GN23</f>
        <v>7589.8458564646116</v>
      </c>
      <c r="GO35" s="3">
        <f t="shared" si="63"/>
        <v>7570.7305024008256</v>
      </c>
      <c r="GP35" s="3">
        <f t="shared" si="63"/>
        <v>7551.4373598004795</v>
      </c>
      <c r="GQ35" s="3">
        <f t="shared" si="63"/>
        <v>7531.9647750837539</v>
      </c>
      <c r="GR35" s="3">
        <f t="shared" si="63"/>
        <v>7512.3110792911748</v>
      </c>
      <c r="GS35" s="3">
        <f t="shared" si="63"/>
        <v>7492.4745879405709</v>
      </c>
      <c r="GT35" s="3">
        <f t="shared" si="63"/>
        <v>7472.4536008826981</v>
      </c>
      <c r="GU35" s="3">
        <f t="shared" si="63"/>
        <v>7452.2464021555234</v>
      </c>
      <c r="GV35" s="3">
        <f t="shared" si="63"/>
        <v>7431.8512598371562</v>
      </c>
      <c r="GW35" s="3">
        <f t="shared" si="63"/>
        <v>7411.2664258974046</v>
      </c>
      <c r="GX35" s="3">
        <f t="shared" si="63"/>
        <v>7390.4901360479553</v>
      </c>
      <c r="GY35" s="3">
        <f t="shared" si="63"/>
        <v>7369.5206095911617</v>
      </c>
      <c r="GZ35" s="3">
        <f t="shared" si="63"/>
        <v>7348.3560492674223</v>
      </c>
      <c r="HA35" s="3">
        <f t="shared" si="63"/>
        <v>7326.9946411011415</v>
      </c>
      <c r="HB35" s="3">
        <f t="shared" si="63"/>
        <v>7305.4345542452556</v>
      </c>
      <c r="HC35" s="3">
        <f t="shared" si="63"/>
        <v>7283.6739408243147</v>
      </c>
      <c r="HD35" s="3">
        <f t="shared" si="63"/>
        <v>7261.7109357761083</v>
      </c>
      <c r="HE35" s="3">
        <f t="shared" si="63"/>
        <v>7239.5436566918088</v>
      </c>
      <c r="HF35" s="3">
        <f t="shared" si="63"/>
        <v>7217.1702036546349</v>
      </c>
      <c r="HG35" s="3">
        <f t="shared" si="63"/>
        <v>7194.5886590770178</v>
      </c>
      <c r="HH35" s="3">
        <f t="shared" si="63"/>
        <v>7171.7970875362435</v>
      </c>
      <c r="HI35" s="3">
        <f t="shared" si="63"/>
        <v>7148.79353560857</v>
      </c>
      <c r="HJ35" s="3">
        <f t="shared" si="63"/>
        <v>7125.5760317018112</v>
      </c>
      <c r="HK35" s="3">
        <f t="shared" si="63"/>
        <v>7102.142585886344</v>
      </c>
      <c r="HL35" s="3">
        <f t="shared" si="63"/>
        <v>7078.4911897245656</v>
      </c>
      <c r="HM35" s="3">
        <f t="shared" si="63"/>
        <v>7054.619816098746</v>
      </c>
      <c r="HN35" s="3">
        <f t="shared" si="63"/>
        <v>7030.5264190372927</v>
      </c>
      <c r="HO35" s="3">
        <f t="shared" si="63"/>
        <v>7006.2089335393921</v>
      </c>
      <c r="HP35" s="3">
        <f t="shared" si="63"/>
        <v>6981.6652753980206</v>
      </c>
      <c r="HQ35" s="3">
        <f t="shared" si="63"/>
        <v>6956.8933410213158</v>
      </c>
      <c r="HR35" s="3">
        <f t="shared" si="63"/>
        <v>6931.891007252274</v>
      </c>
      <c r="HS35" s="3">
        <f t="shared" si="63"/>
        <v>6906.6561311867863</v>
      </c>
      <c r="HT35" s="3">
        <f t="shared" si="63"/>
        <v>6881.1865499899704</v>
      </c>
      <c r="HU35" s="3">
        <f t="shared" si="63"/>
        <v>6855.4800807107958</v>
      </c>
      <c r="HV35" s="3">
        <f t="shared" si="63"/>
        <v>6829.5345200949923</v>
      </c>
      <c r="HW35" s="3">
        <f t="shared" si="63"/>
        <v>6803.347644396209</v>
      </c>
      <c r="HX35" s="3">
        <f t="shared" si="63"/>
        <v>6776.9172091854216</v>
      </c>
      <c r="HY35" s="3">
        <f t="shared" si="63"/>
        <v>6750.2409491585695</v>
      </c>
      <c r="HZ35" s="3">
        <f t="shared" si="63"/>
        <v>6723.3165779423962</v>
      </c>
      <c r="IA35" s="3">
        <f t="shared" si="63"/>
        <v>6696.1417878984912</v>
      </c>
      <c r="IB35" s="3">
        <f t="shared" si="63"/>
        <v>6668.7142499255096</v>
      </c>
      <c r="IC35" s="3">
        <f t="shared" si="63"/>
        <v>6641.0316132595408</v>
      </c>
      <c r="ID35" s="3">
        <f t="shared" si="63"/>
        <v>6613.0915052726368</v>
      </c>
      <c r="IE35" s="3">
        <f t="shared" si="63"/>
        <v>6584.8915312694553</v>
      </c>
      <c r="IF35" s="3">
        <f t="shared" si="63"/>
        <v>6556.4292742820135</v>
      </c>
      <c r="IG35" s="3">
        <f t="shared" si="63"/>
        <v>6527.7022948625354</v>
      </c>
      <c r="IH35" s="3">
        <f t="shared" si="63"/>
        <v>6498.7081308743745</v>
      </c>
      <c r="II35" s="3">
        <f t="shared" si="63"/>
        <v>6469.4442972809829</v>
      </c>
      <c r="IJ35" s="3">
        <f t="shared" si="63"/>
        <v>6439.9082859329283</v>
      </c>
      <c r="IK35" s="3">
        <f t="shared" si="63"/>
        <v>6410.0975653529204</v>
      </c>
      <c r="IL35" s="3">
        <f t="shared" si="63"/>
        <v>6380.0095805188466</v>
      </c>
      <c r="IM35" s="3">
        <f t="shared" si="63"/>
        <v>6349.641752644784</v>
      </c>
      <c r="IN35" s="3">
        <f t="shared" si="63"/>
        <v>6318.991478959977</v>
      </c>
      <c r="IO35" s="3">
        <f t="shared" si="63"/>
        <v>6288.0561324857572</v>
      </c>
      <c r="IP35" s="3">
        <f t="shared" si="63"/>
        <v>6256.8330618103928</v>
      </c>
      <c r="IQ35" s="3">
        <f t="shared" si="63"/>
        <v>6225.3195908618363</v>
      </c>
      <c r="IR35" s="3">
        <f t="shared" si="63"/>
        <v>6193.513018678369</v>
      </c>
      <c r="IS35" s="3">
        <f t="shared" si="63"/>
        <v>6161.4106191771043</v>
      </c>
      <c r="IT35" s="3">
        <f t="shared" si="63"/>
        <v>6129.0096409203352</v>
      </c>
      <c r="IU35" s="3">
        <f t="shared" si="63"/>
        <v>6096.3073068797212</v>
      </c>
      <c r="IV35" s="3">
        <f t="shared" si="63"/>
        <v>6063.3008141982691</v>
      </c>
      <c r="IW35" s="3">
        <f t="shared" si="63"/>
        <v>6029.98733395011</v>
      </c>
      <c r="IX35" s="3">
        <f t="shared" si="63"/>
        <v>5996.3640108980326</v>
      </c>
      <c r="IY35" s="3">
        <f t="shared" si="63"/>
        <v>5962.4279632487678</v>
      </c>
      <c r="IZ35" s="3">
        <f t="shared" ref="IZ35:LK35" si="64">IZ23</f>
        <v>5928.1762824059961</v>
      </c>
      <c r="JA35" s="3">
        <f t="shared" si="64"/>
        <v>5893.6060327210553</v>
      </c>
      <c r="JB35" s="3">
        <f t="shared" si="64"/>
        <v>5858.7142512413348</v>
      </c>
      <c r="JC35" s="3">
        <f t="shared" si="64"/>
        <v>5823.4979474563233</v>
      </c>
      <c r="JD35" s="3">
        <f t="shared" si="64"/>
        <v>5787.9541030412993</v>
      </c>
      <c r="JE35" s="3">
        <f t="shared" si="64"/>
        <v>5752.0796715986353</v>
      </c>
      <c r="JF35" s="3">
        <f t="shared" si="64"/>
        <v>5715.8715783966954</v>
      </c>
      <c r="JG35" s="3">
        <f t="shared" si="64"/>
        <v>5679.3267201063081</v>
      </c>
      <c r="JH35" s="3">
        <f t="shared" si="64"/>
        <v>5642.4419645347862</v>
      </c>
      <c r="JI35" s="3">
        <f t="shared" si="64"/>
        <v>5605.2141503574694</v>
      </c>
      <c r="JJ35" s="3">
        <f t="shared" si="64"/>
        <v>5567.6400868467717</v>
      </c>
      <c r="JK35" s="3">
        <f t="shared" si="64"/>
        <v>5529.7165535987187</v>
      </c>
      <c r="JL35" s="3">
        <f t="shared" si="64"/>
        <v>5491.4403002569206</v>
      </c>
      <c r="JM35" s="3">
        <f t="shared" si="64"/>
        <v>5452.8080462340004</v>
      </c>
      <c r="JN35" s="3">
        <f t="shared" si="64"/>
        <v>5413.8164804304124</v>
      </c>
      <c r="JO35" s="3">
        <f t="shared" si="64"/>
        <v>5374.4622609506623</v>
      </c>
      <c r="JP35" s="3">
        <f t="shared" si="64"/>
        <v>5334.742014816874</v>
      </c>
      <c r="JQ35" s="3">
        <f t="shared" si="64"/>
        <v>5294.6523376796958</v>
      </c>
      <c r="JR35" s="3">
        <f t="shared" si="64"/>
        <v>5254.1897935265279</v>
      </c>
      <c r="JS35" s="3">
        <f t="shared" si="64"/>
        <v>5213.3509143870215</v>
      </c>
      <c r="JT35" s="3">
        <f t="shared" si="64"/>
        <v>5172.1322000358459</v>
      </c>
      <c r="JU35" s="3">
        <f t="shared" si="64"/>
        <v>5130.5301176926941</v>
      </c>
      <c r="JV35" s="3">
        <f t="shared" si="64"/>
        <v>5088.5411017194901</v>
      </c>
      <c r="JW35" s="3">
        <f t="shared" si="64"/>
        <v>5046.1615533147906</v>
      </c>
      <c r="JX35" s="3">
        <f t="shared" si="64"/>
        <v>5003.3878402053306</v>
      </c>
      <c r="JY35" s="3">
        <f t="shared" si="64"/>
        <v>4960.2162963347173</v>
      </c>
      <c r="JZ35" s="3">
        <f t="shared" si="64"/>
        <v>4916.6432215492086</v>
      </c>
      <c r="KA35" s="3">
        <f t="shared" si="64"/>
        <v>4872.6648812805879</v>
      </c>
      <c r="KB35" s="3">
        <f t="shared" si="64"/>
        <v>4828.277506226078</v>
      </c>
      <c r="KC35" s="3">
        <f t="shared" si="64"/>
        <v>4783.4772920252826</v>
      </c>
      <c r="KD35" s="3">
        <f t="shared" si="64"/>
        <v>4738.2603989341178</v>
      </c>
      <c r="KE35" s="3">
        <f t="shared" si="64"/>
        <v>4692.6229514957195</v>
      </c>
      <c r="KF35" s="3">
        <f t="shared" si="64"/>
        <v>4646.5610382082805</v>
      </c>
      <c r="KG35" s="3">
        <f t="shared" si="64"/>
        <v>4600.0707111898073</v>
      </c>
      <c r="KH35" s="3">
        <f t="shared" si="64"/>
        <v>4553.1479858397533</v>
      </c>
      <c r="KI35" s="3">
        <f t="shared" si="64"/>
        <v>4505.788840497501</v>
      </c>
      <c r="KJ35" s="3">
        <f t="shared" si="64"/>
        <v>4457.9892160976806</v>
      </c>
      <c r="KK35" s="3">
        <f t="shared" si="64"/>
        <v>4409.7450158222691</v>
      </c>
      <c r="KL35" s="3">
        <f t="shared" si="64"/>
        <v>4361.0521047494631</v>
      </c>
      <c r="KM35" s="3">
        <f t="shared" si="64"/>
        <v>4311.9063094992798</v>
      </c>
      <c r="KN35" s="3">
        <f t="shared" si="64"/>
        <v>4262.3034178758662</v>
      </c>
      <c r="KO35" s="3">
        <f t="shared" si="64"/>
        <v>4212.2391785064765</v>
      </c>
      <c r="KP35" s="3">
        <f t="shared" si="64"/>
        <v>4161.7093004770995</v>
      </c>
      <c r="KQ35" s="3">
        <f t="shared" si="64"/>
        <v>4110.7094529646893</v>
      </c>
      <c r="KR35" s="3">
        <f t="shared" si="64"/>
        <v>4059.2352648659762</v>
      </c>
      <c r="KS35" s="3">
        <f t="shared" si="64"/>
        <v>4007.2823244228334</v>
      </c>
      <c r="KT35" s="3">
        <f t="shared" si="64"/>
        <v>3954.8461788441473</v>
      </c>
      <c r="KU35" s="3">
        <f t="shared" si="64"/>
        <v>3901.9223339241807</v>
      </c>
      <c r="KV35" s="3">
        <f t="shared" si="64"/>
        <v>3848.5062536573814</v>
      </c>
      <c r="KW35" s="3">
        <f t="shared" si="64"/>
        <v>3794.5933598496094</v>
      </c>
      <c r="KX35" s="3">
        <f t="shared" si="64"/>
        <v>3740.1790317257482</v>
      </c>
      <c r="KY35" s="3">
        <f t="shared" si="64"/>
        <v>3685.2586055336683</v>
      </c>
      <c r="KZ35" s="3">
        <f t="shared" si="64"/>
        <v>3629.8273741445032</v>
      </c>
      <c r="LA35" s="3">
        <f t="shared" si="64"/>
        <v>3573.8805866492107</v>
      </c>
      <c r="LB35" s="3">
        <f t="shared" si="64"/>
        <v>3517.4134479513828</v>
      </c>
      <c r="LC35" s="3">
        <f t="shared" si="64"/>
        <v>3460.4211183562638</v>
      </c>
      <c r="LD35" s="3">
        <f t="shared" si="64"/>
        <v>3402.8987131559525</v>
      </c>
      <c r="LE35" s="3">
        <f t="shared" si="64"/>
        <v>3344.8413022107402</v>
      </c>
      <c r="LF35" s="3">
        <f t="shared" si="64"/>
        <v>3286.2439095265586</v>
      </c>
      <c r="LG35" s="3">
        <f t="shared" si="64"/>
        <v>3227.1015128284957</v>
      </c>
      <c r="LH35" s="3">
        <f t="shared" si="64"/>
        <v>3167.4090431303475</v>
      </c>
      <c r="LI35" s="3">
        <f t="shared" si="64"/>
        <v>3107.1613843001624</v>
      </c>
      <c r="LJ35" s="3">
        <f t="shared" si="64"/>
        <v>3046.3533726217479</v>
      </c>
      <c r="LK35" s="3">
        <f t="shared" si="64"/>
        <v>2984.9797963520987</v>
      </c>
      <c r="LL35" s="3">
        <f t="shared" ref="LL35:MX35" si="65">LL23</f>
        <v>2923.0353952747064</v>
      </c>
      <c r="LM35" s="3">
        <f t="shared" si="65"/>
        <v>2860.514860248717</v>
      </c>
      <c r="LN35" s="3">
        <f t="shared" si="65"/>
        <v>2797.4128327538938</v>
      </c>
      <c r="LO35" s="3">
        <f t="shared" si="65"/>
        <v>2733.7239044313487</v>
      </c>
      <c r="LP35" s="3">
        <f t="shared" si="65"/>
        <v>2669.4426166200005</v>
      </c>
      <c r="LQ35" s="3">
        <f t="shared" si="65"/>
        <v>2604.5634598887254</v>
      </c>
      <c r="LR35" s="3">
        <f t="shared" si="65"/>
        <v>2539.0808735641526</v>
      </c>
      <c r="LS35" s="3">
        <f t="shared" si="65"/>
        <v>2472.989245254068</v>
      </c>
      <c r="LT35" s="3">
        <f t="shared" si="65"/>
        <v>2406.2829103663871</v>
      </c>
      <c r="LU35" s="3">
        <f t="shared" si="65"/>
        <v>2338.9561516236549</v>
      </c>
      <c r="LV35" s="3">
        <f t="shared" si="65"/>
        <v>2271.0031985730266</v>
      </c>
      <c r="LW35" s="3">
        <f t="shared" si="65"/>
        <v>2202.4182270916936</v>
      </c>
      <c r="LX35" s="3">
        <f t="shared" si="65"/>
        <v>2133.1953588877077</v>
      </c>
      <c r="LY35" s="3">
        <f t="shared" si="65"/>
        <v>2063.3286609961647</v>
      </c>
      <c r="LZ35" s="3">
        <f t="shared" si="65"/>
        <v>1992.8121452706998</v>
      </c>
      <c r="MA35" s="3">
        <f t="shared" si="65"/>
        <v>1921.6397678702556</v>
      </c>
      <c r="MB35" s="3">
        <f t="shared" si="65"/>
        <v>1849.8054287410741</v>
      </c>
      <c r="MC35" s="3">
        <f t="shared" si="65"/>
        <v>1777.3029710938747</v>
      </c>
      <c r="MD35" s="3">
        <f t="shared" si="65"/>
        <v>1704.1261808761642</v>
      </c>
      <c r="ME35" s="3">
        <f t="shared" si="65"/>
        <v>1630.2687862396442</v>
      </c>
      <c r="MF35" s="3">
        <f t="shared" si="65"/>
        <v>1555.724457002661</v>
      </c>
      <c r="MG35" s="3">
        <f t="shared" si="65"/>
        <v>1480.4868041076579</v>
      </c>
      <c r="MH35" s="3">
        <f t="shared" si="65"/>
        <v>1404.5493790735809</v>
      </c>
      <c r="MI35" s="3">
        <f t="shared" si="65"/>
        <v>1327.9056734431913</v>
      </c>
      <c r="MJ35" s="3">
        <f t="shared" si="65"/>
        <v>1250.5491182252372</v>
      </c>
      <c r="MK35" s="3">
        <f t="shared" si="65"/>
        <v>1172.4730833314377</v>
      </c>
      <c r="ML35" s="3">
        <f t="shared" si="65"/>
        <v>1093.6708770082307</v>
      </c>
      <c r="MM35" s="3">
        <f t="shared" si="65"/>
        <v>1014.1357452632342</v>
      </c>
      <c r="MN35" s="3">
        <f t="shared" si="65"/>
        <v>933.86087128637405</v>
      </c>
      <c r="MO35" s="3">
        <f t="shared" si="65"/>
        <v>852.83937486562854</v>
      </c>
      <c r="MP35" s="3">
        <f t="shared" si="65"/>
        <v>771.06431179733727</v>
      </c>
      <c r="MQ35" s="3">
        <f t="shared" si="65"/>
        <v>688.52867329102628</v>
      </c>
      <c r="MR35" s="3">
        <f t="shared" si="65"/>
        <v>605.2253853686974</v>
      </c>
      <c r="MS35" s="3">
        <f t="shared" si="65"/>
        <v>521.14730825853155</v>
      </c>
      <c r="MT35" s="3">
        <f t="shared" si="65"/>
        <v>436.28723578295063</v>
      </c>
      <c r="MU35" s="3">
        <f t="shared" si="65"/>
        <v>350.63789474099025</v>
      </c>
      <c r="MV35" s="3">
        <f t="shared" si="65"/>
        <v>264.19194428492654</v>
      </c>
      <c r="MW35" s="3">
        <f t="shared" si="65"/>
        <v>176.94197529110576</v>
      </c>
      <c r="MX35" s="3">
        <f t="shared" si="65"/>
        <v>88.880509724921978</v>
      </c>
      <c r="MY35" s="111"/>
      <c r="MZ35" s="267"/>
    </row>
    <row r="36" spans="1:365" ht="16.5" customHeight="1" x14ac:dyDescent="0.25">
      <c r="A36" s="111" t="s">
        <v>271</v>
      </c>
      <c r="C36" s="3">
        <f>C33-C34-C35</f>
        <v>-856.76875267832656</v>
      </c>
      <c r="D36" s="3">
        <f t="shared" ref="D36:BO36" si="66">D33-D34-D35</f>
        <v>-853.56690099843217</v>
      </c>
      <c r="E36" s="3">
        <f t="shared" si="66"/>
        <v>-850.33526946080747</v>
      </c>
      <c r="F36" s="3">
        <f t="shared" si="66"/>
        <v>-847.07358108825065</v>
      </c>
      <c r="G36" s="3">
        <f t="shared" si="66"/>
        <v>-843.78155632744165</v>
      </c>
      <c r="H36" s="3">
        <f t="shared" si="66"/>
        <v>-840.45891302498421</v>
      </c>
      <c r="I36" s="3">
        <f t="shared" si="66"/>
        <v>-837.10536640322061</v>
      </c>
      <c r="J36" s="3">
        <f t="shared" si="66"/>
        <v>-833.72062903582992</v>
      </c>
      <c r="K36" s="3">
        <f t="shared" si="66"/>
        <v>-830.30441082318976</v>
      </c>
      <c r="L36" s="3">
        <f t="shared" si="66"/>
        <v>-826.85641896751258</v>
      </c>
      <c r="M36" s="3">
        <f t="shared" si="66"/>
        <v>-823.3763579477436</v>
      </c>
      <c r="N36" s="3">
        <f t="shared" si="66"/>
        <v>-819.86392949424771</v>
      </c>
      <c r="O36" s="3">
        <f t="shared" si="66"/>
        <v>-436.33636358481635</v>
      </c>
      <c r="P36" s="3">
        <f t="shared" si="66"/>
        <v>-432.75829433253239</v>
      </c>
      <c r="Q36" s="3">
        <f t="shared" si="66"/>
        <v>-429.14694608923855</v>
      </c>
      <c r="R36" s="3">
        <f t="shared" si="66"/>
        <v>-425.50200933290762</v>
      </c>
      <c r="S36" s="3">
        <f t="shared" si="66"/>
        <v>-421.82317166270332</v>
      </c>
      <c r="T36" s="3">
        <f t="shared" si="66"/>
        <v>-418.11011777220665</v>
      </c>
      <c r="U36" s="3">
        <f t="shared" si="66"/>
        <v>-414.36252942238571</v>
      </c>
      <c r="V36" s="3">
        <f t="shared" si="66"/>
        <v>-410.58008541432901</v>
      </c>
      <c r="W36" s="3">
        <f t="shared" si="66"/>
        <v>-406.76246156170419</v>
      </c>
      <c r="X36" s="3">
        <f t="shared" si="66"/>
        <v>-402.90933066298385</v>
      </c>
      <c r="Y36" s="3">
        <f t="shared" si="66"/>
        <v>-399.02036247339129</v>
      </c>
      <c r="Z36" s="3">
        <f t="shared" si="66"/>
        <v>239.74227632339171</v>
      </c>
      <c r="AA36" s="3">
        <f t="shared" si="66"/>
        <v>5.948102226251649</v>
      </c>
      <c r="AB36" s="3">
        <f t="shared" si="66"/>
        <v>9.9465946156778955</v>
      </c>
      <c r="AC36" s="3">
        <f t="shared" si="66"/>
        <v>13.982276277558412</v>
      </c>
      <c r="AD36" s="3">
        <f t="shared" si="66"/>
        <v>18.055493102758192</v>
      </c>
      <c r="AE36" s="3">
        <f t="shared" si="66"/>
        <v>22.166594199212341</v>
      </c>
      <c r="AF36" s="3">
        <f t="shared" si="66"/>
        <v>26.315931921843003</v>
      </c>
      <c r="AG36" s="3">
        <f t="shared" si="66"/>
        <v>30.503861902767312</v>
      </c>
      <c r="AH36" s="3">
        <f t="shared" si="66"/>
        <v>34.730743081770925</v>
      </c>
      <c r="AI36" s="3">
        <f t="shared" si="66"/>
        <v>38.996937737079861</v>
      </c>
      <c r="AJ36" s="3">
        <f t="shared" si="66"/>
        <v>43.302811516401562</v>
      </c>
      <c r="AK36" s="3">
        <f t="shared" si="66"/>
        <v>47.648733468267892</v>
      </c>
      <c r="AL36" s="3">
        <f t="shared" si="66"/>
        <v>715.44026357367329</v>
      </c>
      <c r="AM36" s="3">
        <f t="shared" si="66"/>
        <v>471.41257096413756</v>
      </c>
      <c r="AN36" s="3">
        <f t="shared" si="66"/>
        <v>475.88088620932103</v>
      </c>
      <c r="AO36" s="3">
        <f t="shared" si="66"/>
        <v>480.39076046647278</v>
      </c>
      <c r="AP36" s="3">
        <f t="shared" si="66"/>
        <v>484.94258026863463</v>
      </c>
      <c r="AQ36" s="3">
        <f t="shared" si="66"/>
        <v>489.53673574392087</v>
      </c>
      <c r="AR36" s="3">
        <f t="shared" si="66"/>
        <v>494.17362064896042</v>
      </c>
      <c r="AS36" s="3">
        <f t="shared" si="66"/>
        <v>498.85363240264451</v>
      </c>
      <c r="AT36" s="3">
        <f t="shared" si="66"/>
        <v>503.57717212018179</v>
      </c>
      <c r="AU36" s="3">
        <f t="shared" si="66"/>
        <v>508.34464464748817</v>
      </c>
      <c r="AV36" s="3">
        <f t="shared" si="66"/>
        <v>513.15645859588039</v>
      </c>
      <c r="AW36" s="3">
        <f t="shared" si="66"/>
        <v>518.01302637709159</v>
      </c>
      <c r="AX36" s="3">
        <f t="shared" si="66"/>
        <v>1216.1731851761251</v>
      </c>
      <c r="AY36" s="3">
        <f t="shared" si="66"/>
        <v>961.48521399147648</v>
      </c>
      <c r="AZ36" s="3">
        <f t="shared" si="66"/>
        <v>966.47855627796889</v>
      </c>
      <c r="BA36" s="3">
        <f t="shared" si="66"/>
        <v>971.51834076033629</v>
      </c>
      <c r="BB36" s="3">
        <f t="shared" si="66"/>
        <v>976.60499938925386</v>
      </c>
      <c r="BC36" s="3">
        <f t="shared" si="66"/>
        <v>981.73896813288593</v>
      </c>
      <c r="BD36" s="3">
        <f t="shared" si="66"/>
        <v>986.92068701426797</v>
      </c>
      <c r="BE36" s="3">
        <f t="shared" si="66"/>
        <v>992.150600149007</v>
      </c>
      <c r="BF36" s="3">
        <f t="shared" si="66"/>
        <v>997.42915578335669</v>
      </c>
      <c r="BG36" s="3">
        <f t="shared" si="66"/>
        <v>1002.7568063326216</v>
      </c>
      <c r="BH36" s="3">
        <f t="shared" si="66"/>
        <v>1008.1340084199492</v>
      </c>
      <c r="BI36" s="3">
        <f t="shared" si="66"/>
        <v>1013.561222915454</v>
      </c>
      <c r="BJ36" s="3">
        <f t="shared" si="66"/>
        <v>1743.4939648554118</v>
      </c>
      <c r="BK36" s="3">
        <f t="shared" si="66"/>
        <v>1477.7037162518627</v>
      </c>
      <c r="BL36" s="3">
        <f t="shared" si="66"/>
        <v>1483.283776257018</v>
      </c>
      <c r="BM36" s="3">
        <f t="shared" si="66"/>
        <v>1488.9157354160634</v>
      </c>
      <c r="BN36" s="3">
        <f t="shared" si="66"/>
        <v>1494.6000764338769</v>
      </c>
      <c r="BO36" s="3">
        <f t="shared" si="66"/>
        <v>1500.3372865048859</v>
      </c>
      <c r="BP36" s="3">
        <f t="shared" ref="BP36:EA36" si="67">BP33-BP34-BP35</f>
        <v>1506.1278573548298</v>
      </c>
      <c r="BQ36" s="3">
        <f t="shared" si="67"/>
        <v>1511.9722852829036</v>
      </c>
      <c r="BR36" s="3">
        <f t="shared" si="67"/>
        <v>1517.8710712042866</v>
      </c>
      <c r="BS36" s="3">
        <f t="shared" si="67"/>
        <v>1523.8247206930919</v>
      </c>
      <c r="BT36" s="3">
        <f t="shared" si="67"/>
        <v>1529.8337440256801</v>
      </c>
      <c r="BU36" s="3">
        <f t="shared" si="67"/>
        <v>1535.8986562244063</v>
      </c>
      <c r="BV36" s="3">
        <f t="shared" si="67"/>
        <v>2299.0755042260243</v>
      </c>
      <c r="BW36" s="3">
        <f t="shared" si="67"/>
        <v>2021.7255207706421</v>
      </c>
      <c r="BX36" s="3">
        <f t="shared" si="67"/>
        <v>2027.9612378264046</v>
      </c>
      <c r="BY36" s="3">
        <f t="shared" si="67"/>
        <v>2034.2549521866385</v>
      </c>
      <c r="BZ36" s="3">
        <f t="shared" si="67"/>
        <v>2040.6072032740449</v>
      </c>
      <c r="CA36" s="3">
        <f t="shared" si="67"/>
        <v>2047.0185355283975</v>
      </c>
      <c r="CB36" s="3">
        <f t="shared" si="67"/>
        <v>2053.4894984532111</v>
      </c>
      <c r="CC36" s="3">
        <f t="shared" si="67"/>
        <v>2060.0206466628315</v>
      </c>
      <c r="CD36" s="3">
        <f t="shared" si="67"/>
        <v>2066.6125399299781</v>
      </c>
      <c r="CE36" s="3">
        <f t="shared" si="67"/>
        <v>2073.2657432337182</v>
      </c>
      <c r="CF36" s="3">
        <f t="shared" si="67"/>
        <v>2079.980826807885</v>
      </c>
      <c r="CG36" s="3">
        <f t="shared" si="67"/>
        <v>2086.7583661899625</v>
      </c>
      <c r="CH36" s="3">
        <f t="shared" si="67"/>
        <v>2884.7219681152692</v>
      </c>
      <c r="CI36" s="3">
        <f t="shared" si="67"/>
        <v>2595.3391588341219</v>
      </c>
      <c r="CJ36" s="3">
        <f t="shared" si="67"/>
        <v>2602.3075726439365</v>
      </c>
      <c r="CK36" s="3">
        <f t="shared" si="67"/>
        <v>2609.3407984414989</v>
      </c>
      <c r="CL36" s="3">
        <f t="shared" si="67"/>
        <v>2616.4394390316756</v>
      </c>
      <c r="CM36" s="3">
        <f t="shared" si="67"/>
        <v>2623.6041028259133</v>
      </c>
      <c r="CN36" s="3">
        <f t="shared" si="67"/>
        <v>2630.8354038943926</v>
      </c>
      <c r="CO36" s="3">
        <f t="shared" si="67"/>
        <v>2638.1339620186445</v>
      </c>
      <c r="CP36" s="3">
        <f t="shared" si="67"/>
        <v>2645.5004027446794</v>
      </c>
      <c r="CQ36" s="3">
        <f t="shared" si="67"/>
        <v>2652.9353574366087</v>
      </c>
      <c r="CR36" s="3">
        <f t="shared" si="67"/>
        <v>2660.439463330742</v>
      </c>
      <c r="CS36" s="3">
        <f t="shared" si="67"/>
        <v>2668.013363590213</v>
      </c>
      <c r="CT36" s="3">
        <f t="shared" si="67"/>
        <v>3502.3812693679829</v>
      </c>
      <c r="CU36" s="3">
        <f t="shared" si="67"/>
        <v>3200.4767881019088</v>
      </c>
      <c r="CV36" s="3">
        <f t="shared" si="67"/>
        <v>3208.2639905343749</v>
      </c>
      <c r="CW36" s="3">
        <f t="shared" si="67"/>
        <v>3216.1236203631488</v>
      </c>
      <c r="CX36" s="3">
        <f t="shared" si="67"/>
        <v>3224.0563512226727</v>
      </c>
      <c r="CY36" s="3">
        <f t="shared" si="67"/>
        <v>3232.0628630127358</v>
      </c>
      <c r="CZ36" s="3">
        <f t="shared" si="67"/>
        <v>3240.1438419567585</v>
      </c>
      <c r="DA36" s="3">
        <f t="shared" si="67"/>
        <v>3248.2999806606094</v>
      </c>
      <c r="DB36" s="3">
        <f t="shared" si="67"/>
        <v>3256.5319781719554</v>
      </c>
      <c r="DC36" s="3">
        <f t="shared" si="67"/>
        <v>3264.8405400401844</v>
      </c>
      <c r="DD36" s="3">
        <f t="shared" si="67"/>
        <v>3273.2263783768776</v>
      </c>
      <c r="DE36" s="3">
        <f t="shared" si="67"/>
        <v>3281.6902119168371</v>
      </c>
      <c r="DF36" s="3">
        <f t="shared" si="67"/>
        <v>4154.1588883779277</v>
      </c>
      <c r="DG36" s="3">
        <f t="shared" si="67"/>
        <v>3839.2280750334412</v>
      </c>
      <c r="DH36" s="3">
        <f t="shared" si="67"/>
        <v>3847.9302737517228</v>
      </c>
      <c r="DI36" s="3">
        <f t="shared" si="67"/>
        <v>3856.71341008538</v>
      </c>
      <c r="DJ36" s="3">
        <f t="shared" si="67"/>
        <v>3865.5782368208947</v>
      </c>
      <c r="DK36" s="3">
        <f t="shared" si="67"/>
        <v>3874.52551374629</v>
      </c>
      <c r="DL36" s="3">
        <f t="shared" si="67"/>
        <v>3883.5560077162372</v>
      </c>
      <c r="DM36" s="3">
        <f t="shared" si="67"/>
        <v>3892.6704927177907</v>
      </c>
      <c r="DN36" s="3">
        <f t="shared" si="67"/>
        <v>3901.869749936719</v>
      </c>
      <c r="DO36" s="3">
        <f t="shared" si="67"/>
        <v>3911.1545678244674</v>
      </c>
      <c r="DP36" s="3">
        <f t="shared" si="67"/>
        <v>3920.5257421657207</v>
      </c>
      <c r="DQ36" s="3">
        <f t="shared" si="67"/>
        <v>3929.9840761466257</v>
      </c>
      <c r="DR36" s="3">
        <f t="shared" si="67"/>
        <v>4842.3331782252681</v>
      </c>
      <c r="DS36" s="3">
        <f t="shared" si="67"/>
        <v>4513.8555737843308</v>
      </c>
      <c r="DT36" s="3">
        <f t="shared" si="67"/>
        <v>4523.5802808520093</v>
      </c>
      <c r="DU36" s="3">
        <f t="shared" si="67"/>
        <v>4533.3954357048697</v>
      </c>
      <c r="DV36" s="3">
        <f t="shared" si="67"/>
        <v>4543.3018795818098</v>
      </c>
      <c r="DW36" s="3">
        <f t="shared" si="67"/>
        <v>4553.3004615459395</v>
      </c>
      <c r="DX36" s="3">
        <f t="shared" si="67"/>
        <v>4563.3920385573547</v>
      </c>
      <c r="DY36" s="3">
        <f t="shared" si="67"/>
        <v>4573.57747554659</v>
      </c>
      <c r="DZ36" s="3">
        <f t="shared" si="67"/>
        <v>4583.8576454887443</v>
      </c>
      <c r="EA36" s="3">
        <f t="shared" si="67"/>
        <v>4594.2334294783013</v>
      </c>
      <c r="EB36" s="3">
        <f t="shared" ref="EB36:GM36" si="68">EB33-EB34-EB35</f>
        <v>4604.7057168046522</v>
      </c>
      <c r="EC36" s="3">
        <f t="shared" si="68"/>
        <v>4615.2754050283129</v>
      </c>
      <c r="ED36" s="3">
        <f t="shared" si="68"/>
        <v>5569.3723237605809</v>
      </c>
      <c r="EE36" s="3">
        <f t="shared" si="68"/>
        <v>5226.8117713455722</v>
      </c>
      <c r="EF36" s="3">
        <f t="shared" si="68"/>
        <v>5237.6791314937036</v>
      </c>
      <c r="EG36" s="3">
        <f t="shared" si="68"/>
        <v>5248.6475670417749</v>
      </c>
      <c r="EH36" s="3">
        <f t="shared" si="68"/>
        <v>5259.7180180742544</v>
      </c>
      <c r="EI36" s="3">
        <f t="shared" si="68"/>
        <v>5270.8914334191704</v>
      </c>
      <c r="EJ36" s="3">
        <f t="shared" si="68"/>
        <v>5282.1687707294277</v>
      </c>
      <c r="EK36" s="3">
        <f t="shared" si="68"/>
        <v>5293.550996564898</v>
      </c>
      <c r="EL36" s="3">
        <f t="shared" si="68"/>
        <v>5305.0390864752553</v>
      </c>
      <c r="EM36" s="3">
        <f t="shared" si="68"/>
        <v>5316.6340250835856</v>
      </c>
      <c r="EN36" s="3">
        <f t="shared" si="68"/>
        <v>5328.3368061707843</v>
      </c>
      <c r="EO36" s="3">
        <f t="shared" si="68"/>
        <v>5340.1484327607232</v>
      </c>
      <c r="EP36" s="3">
        <f t="shared" si="68"/>
        <v>6337.9531424755824</v>
      </c>
      <c r="EQ36" s="3">
        <f t="shared" si="68"/>
        <v>5980.7579883742019</v>
      </c>
      <c r="ER36" s="3">
        <f t="shared" si="68"/>
        <v>5992.9022633397381</v>
      </c>
      <c r="ES36" s="3">
        <f t="shared" si="68"/>
        <v>6005.1594900647106</v>
      </c>
      <c r="ET36" s="3">
        <f t="shared" si="68"/>
        <v>6017.5307190935055</v>
      </c>
      <c r="EU36" s="3">
        <f t="shared" si="68"/>
        <v>6030.0170107414469</v>
      </c>
      <c r="EV36" s="3">
        <f t="shared" si="68"/>
        <v>6042.6194351856593</v>
      </c>
      <c r="EW36" s="3">
        <f t="shared" si="68"/>
        <v>6055.339072556797</v>
      </c>
      <c r="EX36" s="3">
        <f t="shared" si="68"/>
        <v>6068.1770130316199</v>
      </c>
      <c r="EY36" s="3">
        <f t="shared" si="68"/>
        <v>6081.13435692643</v>
      </c>
      <c r="EZ36" s="3">
        <f t="shared" si="68"/>
        <v>6094.2122147913724</v>
      </c>
      <c r="FA36" s="3">
        <f t="shared" si="68"/>
        <v>6107.4117075056311</v>
      </c>
      <c r="FB36" s="3">
        <f t="shared" si="68"/>
        <v>7150.981936779961</v>
      </c>
      <c r="FC36" s="3">
        <f t="shared" si="68"/>
        <v>6778.5853471390601</v>
      </c>
      <c r="FD36" s="3">
        <f t="shared" si="68"/>
        <v>6792.1565744130476</v>
      </c>
      <c r="FE36" s="3">
        <f t="shared" si="68"/>
        <v>6805.8540252782032</v>
      </c>
      <c r="FF36" s="3">
        <f t="shared" si="68"/>
        <v>6819.6788737178831</v>
      </c>
      <c r="FG36" s="3">
        <f t="shared" si="68"/>
        <v>6833.6323046344578</v>
      </c>
      <c r="FH36" s="3">
        <f t="shared" si="68"/>
        <v>6847.7155139508659</v>
      </c>
      <c r="FI36" s="3">
        <f t="shared" si="68"/>
        <v>6861.9297087131117</v>
      </c>
      <c r="FJ36" s="3">
        <f t="shared" si="68"/>
        <v>6876.2761071937266</v>
      </c>
      <c r="FK36" s="3">
        <f t="shared" si="68"/>
        <v>6890.7559389961762</v>
      </c>
      <c r="FL36" s="3">
        <f t="shared" si="68"/>
        <v>6905.3704451602507</v>
      </c>
      <c r="FM36" s="3">
        <f t="shared" si="68"/>
        <v>6920.1208782684334</v>
      </c>
      <c r="FN36" s="3">
        <f t="shared" si="68"/>
        <v>8011.6176316280189</v>
      </c>
      <c r="FO36" s="3">
        <f t="shared" si="68"/>
        <v>7623.4380425497457</v>
      </c>
      <c r="FP36" s="3">
        <f t="shared" si="68"/>
        <v>7638.6038890284271</v>
      </c>
      <c r="FQ36" s="3">
        <f t="shared" si="68"/>
        <v>7653.9107903702379</v>
      </c>
      <c r="FR36" s="3">
        <f t="shared" si="68"/>
        <v>7669.3600585015793</v>
      </c>
      <c r="FS36" s="3">
        <f t="shared" si="68"/>
        <v>7684.9530175508517</v>
      </c>
      <c r="FT36" s="3">
        <f t="shared" si="68"/>
        <v>7700.691003961937</v>
      </c>
      <c r="FU36" s="3">
        <f t="shared" si="68"/>
        <v>7716.5753666087485</v>
      </c>
      <c r="FV36" s="3">
        <f t="shared" si="68"/>
        <v>7732.6074669108357</v>
      </c>
      <c r="FW36" s="3">
        <f t="shared" si="68"/>
        <v>7748.7886789500726</v>
      </c>
      <c r="FX36" s="3">
        <f t="shared" si="68"/>
        <v>7765.1203895884255</v>
      </c>
      <c r="FY36" s="3">
        <f t="shared" si="68"/>
        <v>7781.6039985868201</v>
      </c>
      <c r="FZ36" s="3">
        <f t="shared" si="68"/>
        <v>8923.2974586082491</v>
      </c>
      <c r="GA36" s="3">
        <f t="shared" si="68"/>
        <v>8518.7391796517513</v>
      </c>
      <c r="GB36" s="3">
        <f t="shared" si="68"/>
        <v>8535.6870130916759</v>
      </c>
      <c r="GC36" s="3">
        <f t="shared" si="68"/>
        <v>8552.7924753411498</v>
      </c>
      <c r="GD36" s="3">
        <f t="shared" si="68"/>
        <v>8570.0570324779255</v>
      </c>
      <c r="GE36" s="3">
        <f t="shared" si="68"/>
        <v>8587.4821642154857</v>
      </c>
      <c r="GF36" s="3">
        <f t="shared" si="68"/>
        <v>8605.0693640298741</v>
      </c>
      <c r="GG36" s="3">
        <f t="shared" si="68"/>
        <v>8622.8201392876872</v>
      </c>
      <c r="GH36" s="3">
        <f t="shared" si="68"/>
        <v>8640.7360113752693</v>
      </c>
      <c r="GI36" s="3">
        <f t="shared" si="68"/>
        <v>8658.8185158291144</v>
      </c>
      <c r="GJ36" s="3">
        <f t="shared" si="68"/>
        <v>8677.0692024674754</v>
      </c>
      <c r="GK36" s="3">
        <f t="shared" si="68"/>
        <v>8695.4896355231813</v>
      </c>
      <c r="GL36" s="3">
        <f t="shared" si="68"/>
        <v>9889.7654779555851</v>
      </c>
      <c r="GM36" s="3">
        <f t="shared" si="68"/>
        <v>9468.2194715929054</v>
      </c>
      <c r="GN36" s="3">
        <f t="shared" ref="GN36:IY36" si="69">GN33-GN34-GN35</f>
        <v>9487.1586754620239</v>
      </c>
      <c r="GO36" s="3">
        <f t="shared" si="69"/>
        <v>9506.27402952581</v>
      </c>
      <c r="GP36" s="3">
        <f t="shared" si="69"/>
        <v>9525.5671721261569</v>
      </c>
      <c r="GQ36" s="3">
        <f t="shared" si="69"/>
        <v>9545.0397568428816</v>
      </c>
      <c r="GR36" s="3">
        <f t="shared" si="69"/>
        <v>9564.6934526354598</v>
      </c>
      <c r="GS36" s="3">
        <f t="shared" si="69"/>
        <v>9584.5299439860646</v>
      </c>
      <c r="GT36" s="3">
        <f t="shared" si="69"/>
        <v>9604.5509310439375</v>
      </c>
      <c r="GU36" s="3">
        <f t="shared" si="69"/>
        <v>9624.7581297711113</v>
      </c>
      <c r="GV36" s="3">
        <f t="shared" si="69"/>
        <v>9645.1532720894793</v>
      </c>
      <c r="GW36" s="3">
        <f t="shared" si="69"/>
        <v>9665.7381060292319</v>
      </c>
      <c r="GX36" s="3">
        <f t="shared" si="69"/>
        <v>10915.104263844558</v>
      </c>
      <c r="GY36" s="3">
        <f t="shared" si="69"/>
        <v>10475.949126272173</v>
      </c>
      <c r="GZ36" s="3">
        <f t="shared" si="69"/>
        <v>10497.113686595912</v>
      </c>
      <c r="HA36" s="3">
        <f t="shared" si="69"/>
        <v>10518.475094762194</v>
      </c>
      <c r="HB36" s="3">
        <f t="shared" si="69"/>
        <v>10540.035181618079</v>
      </c>
      <c r="HC36" s="3">
        <f t="shared" si="69"/>
        <v>10561.795795039019</v>
      </c>
      <c r="HD36" s="3">
        <f t="shared" si="69"/>
        <v>10583.758800087227</v>
      </c>
      <c r="HE36" s="3">
        <f t="shared" si="69"/>
        <v>10605.926079171526</v>
      </c>
      <c r="HF36" s="3">
        <f t="shared" si="69"/>
        <v>10628.299532208701</v>
      </c>
      <c r="HG36" s="3">
        <f t="shared" si="69"/>
        <v>10650.881076786318</v>
      </c>
      <c r="HH36" s="3">
        <f t="shared" si="69"/>
        <v>10673.67264832709</v>
      </c>
      <c r="HI36" s="3">
        <f t="shared" si="69"/>
        <v>10696.676200254766</v>
      </c>
      <c r="HJ36" s="3">
        <f t="shared" si="69"/>
        <v>12003.770116185864</v>
      </c>
      <c r="HK36" s="3">
        <f t="shared" si="69"/>
        <v>11546.373288090839</v>
      </c>
      <c r="HL36" s="3">
        <f t="shared" si="69"/>
        <v>11570.024684252618</v>
      </c>
      <c r="HM36" s="3">
        <f t="shared" si="69"/>
        <v>11593.896057878437</v>
      </c>
      <c r="HN36" s="3">
        <f t="shared" si="69"/>
        <v>11617.98945493989</v>
      </c>
      <c r="HO36" s="3">
        <f t="shared" si="69"/>
        <v>11642.306940437791</v>
      </c>
      <c r="HP36" s="3">
        <f t="shared" si="69"/>
        <v>11666.850598579163</v>
      </c>
      <c r="HQ36" s="3">
        <f t="shared" si="69"/>
        <v>11691.622532955867</v>
      </c>
      <c r="HR36" s="3">
        <f t="shared" si="69"/>
        <v>11716.624866724909</v>
      </c>
      <c r="HS36" s="3">
        <f t="shared" si="69"/>
        <v>11741.859742790397</v>
      </c>
      <c r="HT36" s="3">
        <f t="shared" si="69"/>
        <v>11767.329323987213</v>
      </c>
      <c r="HU36" s="3">
        <f t="shared" si="69"/>
        <v>11793.035793266386</v>
      </c>
      <c r="HV36" s="3">
        <f t="shared" si="69"/>
        <v>13160.632204447626</v>
      </c>
      <c r="HW36" s="3">
        <f t="shared" si="69"/>
        <v>12684.351443909942</v>
      </c>
      <c r="HX36" s="3">
        <f t="shared" si="69"/>
        <v>12710.78187912073</v>
      </c>
      <c r="HY36" s="3">
        <f t="shared" si="69"/>
        <v>12737.458139147582</v>
      </c>
      <c r="HZ36" s="3">
        <f t="shared" si="69"/>
        <v>12764.382510363756</v>
      </c>
      <c r="IA36" s="3">
        <f t="shared" si="69"/>
        <v>12791.557300407661</v>
      </c>
      <c r="IB36" s="3">
        <f t="shared" si="69"/>
        <v>12818.984838380642</v>
      </c>
      <c r="IC36" s="3">
        <f t="shared" si="69"/>
        <v>12846.667475046612</v>
      </c>
      <c r="ID36" s="3">
        <f t="shared" si="69"/>
        <v>12874.607583033514</v>
      </c>
      <c r="IE36" s="3">
        <f t="shared" si="69"/>
        <v>12902.807557036696</v>
      </c>
      <c r="IF36" s="3">
        <f t="shared" si="69"/>
        <v>12931.269814024137</v>
      </c>
      <c r="IG36" s="3">
        <f t="shared" si="69"/>
        <v>12959.996793443617</v>
      </c>
      <c r="IH36" s="3">
        <f t="shared" si="69"/>
        <v>14391.016096272657</v>
      </c>
      <c r="II36" s="3">
        <f t="shared" si="69"/>
        <v>13895.201249998945</v>
      </c>
      <c r="IJ36" s="3">
        <f t="shared" si="69"/>
        <v>13924.737261347</v>
      </c>
      <c r="IK36" s="3">
        <f t="shared" si="69"/>
        <v>13954.547981927008</v>
      </c>
      <c r="IL36" s="3">
        <f t="shared" si="69"/>
        <v>13984.635966761081</v>
      </c>
      <c r="IM36" s="3">
        <f t="shared" si="69"/>
        <v>14015.003794635144</v>
      </c>
      <c r="IN36" s="3">
        <f t="shared" si="69"/>
        <v>14045.654068319951</v>
      </c>
      <c r="IO36" s="3">
        <f t="shared" si="69"/>
        <v>14076.589414794171</v>
      </c>
      <c r="IP36" s="3">
        <f t="shared" si="69"/>
        <v>14107.812485469534</v>
      </c>
      <c r="IQ36" s="3">
        <f t="shared" si="69"/>
        <v>14139.325956418092</v>
      </c>
      <c r="IR36" s="3">
        <f t="shared" si="69"/>
        <v>14171.13252860156</v>
      </c>
      <c r="IS36" s="3">
        <f t="shared" si="69"/>
        <v>14203.234928102824</v>
      </c>
      <c r="IT36" s="3">
        <f t="shared" si="69"/>
        <v>15700.752176448321</v>
      </c>
      <c r="IU36" s="3">
        <f t="shared" si="69"/>
        <v>15184.747290027812</v>
      </c>
      <c r="IV36" s="3">
        <f t="shared" si="69"/>
        <v>15217.753782709264</v>
      </c>
      <c r="IW36" s="3">
        <f t="shared" si="69"/>
        <v>15251.067262957422</v>
      </c>
      <c r="IX36" s="3">
        <f t="shared" si="69"/>
        <v>15284.690586009499</v>
      </c>
      <c r="IY36" s="3">
        <f t="shared" si="69"/>
        <v>15318.626633658765</v>
      </c>
      <c r="IZ36" s="3">
        <f t="shared" ref="IZ36:LK36" si="70">IZ33-IZ34-IZ35</f>
        <v>15352.878314501537</v>
      </c>
      <c r="JA36" s="3">
        <f t="shared" si="70"/>
        <v>15387.448564186478</v>
      </c>
      <c r="JB36" s="3">
        <f t="shared" si="70"/>
        <v>15422.340345666198</v>
      </c>
      <c r="JC36" s="3">
        <f t="shared" si="70"/>
        <v>15457.55664945121</v>
      </c>
      <c r="JD36" s="3">
        <f t="shared" si="70"/>
        <v>15493.100493866234</v>
      </c>
      <c r="JE36" s="3">
        <f t="shared" si="70"/>
        <v>15528.974925308896</v>
      </c>
      <c r="JF36" s="3">
        <f t="shared" si="70"/>
        <v>17096.229520753539</v>
      </c>
      <c r="JG36" s="3">
        <f t="shared" si="70"/>
        <v>16559.37533366205</v>
      </c>
      <c r="JH36" s="3">
        <f t="shared" si="70"/>
        <v>16596.260089233569</v>
      </c>
      <c r="JI36" s="3">
        <f t="shared" si="70"/>
        <v>16633.487903410889</v>
      </c>
      <c r="JJ36" s="3">
        <f t="shared" si="70"/>
        <v>16671.061966921585</v>
      </c>
      <c r="JK36" s="3">
        <f t="shared" si="70"/>
        <v>16708.985500169638</v>
      </c>
      <c r="JL36" s="3">
        <f t="shared" si="70"/>
        <v>16747.261753511437</v>
      </c>
      <c r="JM36" s="3">
        <f t="shared" si="70"/>
        <v>16785.894007534356</v>
      </c>
      <c r="JN36" s="3">
        <f t="shared" si="70"/>
        <v>16824.885573337946</v>
      </c>
      <c r="JO36" s="3">
        <f t="shared" si="70"/>
        <v>16864.239792817694</v>
      </c>
      <c r="JP36" s="3">
        <f t="shared" si="70"/>
        <v>16903.960038951482</v>
      </c>
      <c r="JQ36" s="3">
        <f t="shared" si="70"/>
        <v>16944.049716088659</v>
      </c>
      <c r="JR36" s="3">
        <f t="shared" si="70"/>
        <v>18584.455855085464</v>
      </c>
      <c r="JS36" s="3">
        <f t="shared" si="70"/>
        <v>18026.092731800913</v>
      </c>
      <c r="JT36" s="3">
        <f t="shared" si="70"/>
        <v>18067.311446152089</v>
      </c>
      <c r="JU36" s="3">
        <f t="shared" si="70"/>
        <v>18108.913528495239</v>
      </c>
      <c r="JV36" s="3">
        <f t="shared" si="70"/>
        <v>18150.902544468445</v>
      </c>
      <c r="JW36" s="3">
        <f t="shared" si="70"/>
        <v>18193.282092873145</v>
      </c>
      <c r="JX36" s="3">
        <f t="shared" si="70"/>
        <v>18236.055805982603</v>
      </c>
      <c r="JY36" s="3">
        <f t="shared" si="70"/>
        <v>18279.227349853216</v>
      </c>
      <c r="JZ36" s="3">
        <f t="shared" si="70"/>
        <v>18322.800424638725</v>
      </c>
      <c r="KA36" s="3">
        <f t="shared" si="70"/>
        <v>18366.778764907347</v>
      </c>
      <c r="KB36" s="3">
        <f t="shared" si="70"/>
        <v>18411.166139961857</v>
      </c>
      <c r="KC36" s="3">
        <f t="shared" si="70"/>
        <v>18455.966354162651</v>
      </c>
      <c r="KD36" s="3">
        <f t="shared" si="70"/>
        <v>20173.124303865407</v>
      </c>
      <c r="KE36" s="3">
        <f t="shared" si="70"/>
        <v>19592.595658770668</v>
      </c>
      <c r="KF36" s="3">
        <f t="shared" si="70"/>
        <v>19638.657572058106</v>
      </c>
      <c r="KG36" s="3">
        <f t="shared" si="70"/>
        <v>19685.147899076579</v>
      </c>
      <c r="KH36" s="3">
        <f t="shared" si="70"/>
        <v>19732.070624426633</v>
      </c>
      <c r="KI36" s="3">
        <f t="shared" si="70"/>
        <v>19779.429769768885</v>
      </c>
      <c r="KJ36" s="3">
        <f t="shared" si="70"/>
        <v>19827.229394168706</v>
      </c>
      <c r="KK36" s="3">
        <f t="shared" si="70"/>
        <v>19875.47359444412</v>
      </c>
      <c r="KL36" s="3">
        <f t="shared" si="70"/>
        <v>19924.166505516925</v>
      </c>
      <c r="KM36" s="3">
        <f t="shared" si="70"/>
        <v>19973.312300767109</v>
      </c>
      <c r="KN36" s="3">
        <f t="shared" si="70"/>
        <v>20022.915192390523</v>
      </c>
      <c r="KO36" s="3">
        <f t="shared" si="70"/>
        <v>20072.979431759912</v>
      </c>
      <c r="KP36" s="3">
        <f t="shared" si="70"/>
        <v>21870.687713948413</v>
      </c>
      <c r="KQ36" s="3">
        <f t="shared" si="70"/>
        <v>21267.343994763683</v>
      </c>
      <c r="KR36" s="3">
        <f t="shared" si="70"/>
        <v>21318.818182862396</v>
      </c>
      <c r="KS36" s="3">
        <f t="shared" si="70"/>
        <v>21370.771123305538</v>
      </c>
      <c r="KT36" s="3">
        <f t="shared" si="70"/>
        <v>21423.207268884224</v>
      </c>
      <c r="KU36" s="3">
        <f t="shared" si="70"/>
        <v>21476.131113804193</v>
      </c>
      <c r="KV36" s="3">
        <f t="shared" si="70"/>
        <v>21529.54719407099</v>
      </c>
      <c r="KW36" s="3">
        <f t="shared" si="70"/>
        <v>21583.460087878764</v>
      </c>
      <c r="KX36" s="3">
        <f t="shared" si="70"/>
        <v>21637.874416002625</v>
      </c>
      <c r="KY36" s="3">
        <f t="shared" si="70"/>
        <v>21692.794842194704</v>
      </c>
      <c r="KZ36" s="3">
        <f t="shared" si="70"/>
        <v>21748.226073583868</v>
      </c>
      <c r="LA36" s="3">
        <f t="shared" si="70"/>
        <v>21804.172861079162</v>
      </c>
      <c r="LB36" s="3">
        <f t="shared" si="70"/>
        <v>23686.441432123262</v>
      </c>
      <c r="LC36" s="3">
        <f t="shared" si="70"/>
        <v>23059.644734519883</v>
      </c>
      <c r="LD36" s="3">
        <f t="shared" si="70"/>
        <v>23117.167139720194</v>
      </c>
      <c r="LE36" s="3">
        <f t="shared" si="70"/>
        <v>23175.224550665404</v>
      </c>
      <c r="LF36" s="3">
        <f t="shared" si="70"/>
        <v>23233.821943349587</v>
      </c>
      <c r="LG36" s="3">
        <f t="shared" si="70"/>
        <v>23292.964340047649</v>
      </c>
      <c r="LH36" s="3">
        <f t="shared" si="70"/>
        <v>23352.656809745797</v>
      </c>
      <c r="LI36" s="3">
        <f t="shared" si="70"/>
        <v>23412.904468575984</v>
      </c>
      <c r="LJ36" s="3">
        <f t="shared" si="70"/>
        <v>23473.712480254399</v>
      </c>
      <c r="LK36" s="3">
        <f t="shared" si="70"/>
        <v>23535.086056524047</v>
      </c>
      <c r="LL36" s="3">
        <f t="shared" ref="LL36:MX36" si="71">LL33-LL34-LL35</f>
        <v>23597.030457601439</v>
      </c>
      <c r="LM36" s="3">
        <f t="shared" si="71"/>
        <v>23659.550992627428</v>
      </c>
      <c r="LN36" s="3">
        <f t="shared" si="71"/>
        <v>25630.615516924114</v>
      </c>
      <c r="LO36" s="3">
        <f t="shared" si="71"/>
        <v>24979.744911824218</v>
      </c>
      <c r="LP36" s="3">
        <f t="shared" si="71"/>
        <v>25044.026199635569</v>
      </c>
      <c r="LQ36" s="3">
        <f t="shared" si="71"/>
        <v>25108.905356366842</v>
      </c>
      <c r="LR36" s="3">
        <f t="shared" si="71"/>
        <v>25174.387942691417</v>
      </c>
      <c r="LS36" s="3">
        <f t="shared" si="71"/>
        <v>25240.479571001502</v>
      </c>
      <c r="LT36" s="3">
        <f t="shared" si="71"/>
        <v>25307.185905889182</v>
      </c>
      <c r="LU36" s="3">
        <f t="shared" si="71"/>
        <v>25374.512664631915</v>
      </c>
      <c r="LV36" s="3">
        <f t="shared" si="71"/>
        <v>25442.465617682541</v>
      </c>
      <c r="LW36" s="3">
        <f t="shared" si="71"/>
        <v>25511.050589163875</v>
      </c>
      <c r="LX36" s="3">
        <f t="shared" si="71"/>
        <v>25580.273457367861</v>
      </c>
      <c r="LY36" s="3">
        <f t="shared" si="71"/>
        <v>25650.140155259403</v>
      </c>
      <c r="LZ36" s="3">
        <f t="shared" si="71"/>
        <v>27714.477480142807</v>
      </c>
      <c r="MA36" s="3">
        <f t="shared" si="71"/>
        <v>27038.935145116804</v>
      </c>
      <c r="MB36" s="3">
        <f t="shared" si="71"/>
        <v>27110.769484245986</v>
      </c>
      <c r="MC36" s="3">
        <f t="shared" si="71"/>
        <v>27183.271941893185</v>
      </c>
      <c r="MD36" s="3">
        <f t="shared" si="71"/>
        <v>27256.448732110897</v>
      </c>
      <c r="ME36" s="3">
        <f t="shared" si="71"/>
        <v>27330.306126747415</v>
      </c>
      <c r="MF36" s="3">
        <f t="shared" si="71"/>
        <v>27404.8504559844</v>
      </c>
      <c r="MG36" s="3">
        <f t="shared" si="71"/>
        <v>27480.088108879401</v>
      </c>
      <c r="MH36" s="3">
        <f t="shared" si="71"/>
        <v>27556.025533913478</v>
      </c>
      <c r="MI36" s="3">
        <f t="shared" si="71"/>
        <v>27632.669239543869</v>
      </c>
      <c r="MJ36" s="3">
        <f t="shared" si="71"/>
        <v>27710.025794761823</v>
      </c>
      <c r="MK36" s="3">
        <f t="shared" si="71"/>
        <v>27788.101829655621</v>
      </c>
      <c r="ML36" s="3">
        <f t="shared" si="71"/>
        <v>29950.446781548901</v>
      </c>
      <c r="MM36" s="3">
        <f t="shared" si="71"/>
        <v>29249.665038808256</v>
      </c>
      <c r="MN36" s="3">
        <f t="shared" si="71"/>
        <v>29329.939912785114</v>
      </c>
      <c r="MO36" s="3">
        <f t="shared" si="71"/>
        <v>29410.961409205862</v>
      </c>
      <c r="MP36" s="3">
        <f t="shared" si="71"/>
        <v>29492.736472274151</v>
      </c>
      <c r="MQ36" s="3">
        <f t="shared" si="71"/>
        <v>29575.272110780461</v>
      </c>
      <c r="MR36" s="3">
        <f t="shared" si="71"/>
        <v>29658.575398702793</v>
      </c>
      <c r="MS36" s="3">
        <f t="shared" si="71"/>
        <v>29742.653475812956</v>
      </c>
      <c r="MT36" s="3">
        <f t="shared" si="71"/>
        <v>29827.513548288538</v>
      </c>
      <c r="MU36" s="3">
        <f t="shared" si="71"/>
        <v>29913.162889330499</v>
      </c>
      <c r="MV36" s="3">
        <f t="shared" si="71"/>
        <v>29999.608839786564</v>
      </c>
      <c r="MW36" s="3">
        <f t="shared" si="71"/>
        <v>30086.858808780384</v>
      </c>
      <c r="MX36" s="3">
        <f t="shared" si="71"/>
        <v>32352.222443467257</v>
      </c>
      <c r="MY36" s="111"/>
      <c r="MZ36" s="267">
        <v>32816.83515015804</v>
      </c>
      <c r="NA36" t="s">
        <v>264</v>
      </c>
    </row>
    <row r="37" spans="1:365" x14ac:dyDescent="0.25">
      <c r="A37" s="111" t="s">
        <v>269</v>
      </c>
      <c r="B37" s="30"/>
      <c r="C37" s="3">
        <f>-C36*0.18</f>
        <v>154.21837548209876</v>
      </c>
      <c r="D37" s="3">
        <f t="shared" ref="D37:BO37" si="72">-D36*0.18</f>
        <v>153.64204217971778</v>
      </c>
      <c r="E37" s="3">
        <f t="shared" si="72"/>
        <v>153.06034850294535</v>
      </c>
      <c r="F37" s="3">
        <f t="shared" si="72"/>
        <v>152.47324459588512</v>
      </c>
      <c r="G37" s="3">
        <f t="shared" si="72"/>
        <v>151.88068013893948</v>
      </c>
      <c r="H37" s="3">
        <f t="shared" si="72"/>
        <v>151.28260434449714</v>
      </c>
      <c r="I37" s="3">
        <f t="shared" si="72"/>
        <v>150.67896595257972</v>
      </c>
      <c r="J37" s="3">
        <f t="shared" si="72"/>
        <v>150.06971322644938</v>
      </c>
      <c r="K37" s="3">
        <f t="shared" si="72"/>
        <v>149.45479394817414</v>
      </c>
      <c r="L37" s="3">
        <f t="shared" si="72"/>
        <v>148.83415541415226</v>
      </c>
      <c r="M37" s="3">
        <f t="shared" si="72"/>
        <v>148.20774443059383</v>
      </c>
      <c r="N37" s="3">
        <f t="shared" si="72"/>
        <v>147.57550730896457</v>
      </c>
      <c r="O37" s="3">
        <f t="shared" si="72"/>
        <v>78.540545445266943</v>
      </c>
      <c r="P37" s="3">
        <f t="shared" si="72"/>
        <v>77.896492979855822</v>
      </c>
      <c r="Q37" s="3">
        <f t="shared" si="72"/>
        <v>77.246450296062932</v>
      </c>
      <c r="R37" s="3">
        <f t="shared" si="72"/>
        <v>76.590361679923362</v>
      </c>
      <c r="S37" s="3">
        <f t="shared" si="72"/>
        <v>75.928170899286599</v>
      </c>
      <c r="T37" s="3">
        <f t="shared" si="72"/>
        <v>75.259821198997187</v>
      </c>
      <c r="U37" s="3">
        <f t="shared" si="72"/>
        <v>74.58525529602943</v>
      </c>
      <c r="V37" s="3">
        <f t="shared" si="72"/>
        <v>73.904415374579216</v>
      </c>
      <c r="W37" s="3">
        <f t="shared" si="72"/>
        <v>73.217243081106744</v>
      </c>
      <c r="X37" s="3">
        <f t="shared" si="72"/>
        <v>72.523679519337094</v>
      </c>
      <c r="Y37" s="3">
        <f t="shared" si="72"/>
        <v>71.823665245210435</v>
      </c>
      <c r="Z37" s="3">
        <f t="shared" si="72"/>
        <v>-43.153609738210505</v>
      </c>
      <c r="AA37" s="3">
        <f t="shared" si="72"/>
        <v>-1.0706584007252968</v>
      </c>
      <c r="AB37" s="3">
        <f t="shared" si="72"/>
        <v>-1.7903870308220211</v>
      </c>
      <c r="AC37" s="3">
        <f t="shared" si="72"/>
        <v>-2.5168097299605141</v>
      </c>
      <c r="AD37" s="3">
        <f t="shared" si="72"/>
        <v>-3.2499887584964742</v>
      </c>
      <c r="AE37" s="3">
        <f t="shared" si="72"/>
        <v>-3.9899869558582211</v>
      </c>
      <c r="AF37" s="3">
        <f t="shared" si="72"/>
        <v>-4.7368677459317405</v>
      </c>
      <c r="AG37" s="3">
        <f t="shared" si="72"/>
        <v>-5.4906951424981161</v>
      </c>
      <c r="AH37" s="3">
        <f t="shared" si="72"/>
        <v>-6.2515337547187659</v>
      </c>
      <c r="AI37" s="3">
        <f t="shared" si="72"/>
        <v>-7.0194487926743747</v>
      </c>
      <c r="AJ37" s="3">
        <f t="shared" si="72"/>
        <v>-7.7945060729522808</v>
      </c>
      <c r="AK37" s="3">
        <f t="shared" si="72"/>
        <v>-8.5767720242882195</v>
      </c>
      <c r="AL37" s="3">
        <f t="shared" si="72"/>
        <v>-128.7792474432612</v>
      </c>
      <c r="AM37" s="3">
        <f t="shared" si="72"/>
        <v>-84.854262773544761</v>
      </c>
      <c r="AN37" s="3">
        <f t="shared" si="72"/>
        <v>-85.658559517677787</v>
      </c>
      <c r="AO37" s="3">
        <f t="shared" si="72"/>
        <v>-86.470336883965103</v>
      </c>
      <c r="AP37" s="3">
        <f t="shared" si="72"/>
        <v>-87.28966444835423</v>
      </c>
      <c r="AQ37" s="3">
        <f t="shared" si="72"/>
        <v>-88.116612433905757</v>
      </c>
      <c r="AR37" s="3">
        <f t="shared" si="72"/>
        <v>-88.951251716812877</v>
      </c>
      <c r="AS37" s="3">
        <f t="shared" si="72"/>
        <v>-89.793653832476011</v>
      </c>
      <c r="AT37" s="3">
        <f t="shared" si="72"/>
        <v>-90.643890981632723</v>
      </c>
      <c r="AU37" s="3">
        <f t="shared" si="72"/>
        <v>-91.502036036547864</v>
      </c>
      <c r="AV37" s="3">
        <f t="shared" si="72"/>
        <v>-92.368162547258464</v>
      </c>
      <c r="AW37" s="3">
        <f t="shared" si="72"/>
        <v>-93.242344747876487</v>
      </c>
      <c r="AX37" s="3">
        <f t="shared" si="72"/>
        <v>-218.91117333170251</v>
      </c>
      <c r="AY37" s="3">
        <f t="shared" si="72"/>
        <v>-173.06733851846576</v>
      </c>
      <c r="AZ37" s="3">
        <f t="shared" si="72"/>
        <v>-173.9661401300344</v>
      </c>
      <c r="BA37" s="3">
        <f t="shared" si="72"/>
        <v>-174.87330133686052</v>
      </c>
      <c r="BB37" s="3">
        <f t="shared" si="72"/>
        <v>-175.78889989006569</v>
      </c>
      <c r="BC37" s="3">
        <f t="shared" si="72"/>
        <v>-176.71301426391946</v>
      </c>
      <c r="BD37" s="3">
        <f t="shared" si="72"/>
        <v>-177.64572366256823</v>
      </c>
      <c r="BE37" s="3">
        <f t="shared" si="72"/>
        <v>-178.58710802682126</v>
      </c>
      <c r="BF37" s="3">
        <f t="shared" si="72"/>
        <v>-179.5372480410042</v>
      </c>
      <c r="BG37" s="3">
        <f t="shared" si="72"/>
        <v>-180.49622513987188</v>
      </c>
      <c r="BH37" s="3">
        <f t="shared" si="72"/>
        <v>-181.46412151559085</v>
      </c>
      <c r="BI37" s="3">
        <f t="shared" si="72"/>
        <v>-182.44102012478172</v>
      </c>
      <c r="BJ37" s="3">
        <f t="shared" si="72"/>
        <v>-313.82891367397411</v>
      </c>
      <c r="BK37" s="3">
        <f t="shared" si="72"/>
        <v>-265.98666892533527</v>
      </c>
      <c r="BL37" s="3">
        <f t="shared" si="72"/>
        <v>-266.99107972626325</v>
      </c>
      <c r="BM37" s="3">
        <f t="shared" si="72"/>
        <v>-268.00483237489141</v>
      </c>
      <c r="BN37" s="3">
        <f t="shared" si="72"/>
        <v>-269.02801375809781</v>
      </c>
      <c r="BO37" s="3">
        <f t="shared" si="72"/>
        <v>-270.06071157087945</v>
      </c>
      <c r="BP37" s="3">
        <f t="shared" ref="BP37:EA37" si="73">-BP36*0.18</f>
        <v>-271.10301432386933</v>
      </c>
      <c r="BQ37" s="3">
        <f t="shared" si="73"/>
        <v>-272.15501135092262</v>
      </c>
      <c r="BR37" s="3">
        <f t="shared" si="73"/>
        <v>-273.2167928167716</v>
      </c>
      <c r="BS37" s="3">
        <f t="shared" si="73"/>
        <v>-274.2884497247565</v>
      </c>
      <c r="BT37" s="3">
        <f t="shared" si="73"/>
        <v>-275.37007392462237</v>
      </c>
      <c r="BU37" s="3">
        <f t="shared" si="73"/>
        <v>-276.46175812039314</v>
      </c>
      <c r="BV37" s="3">
        <f t="shared" si="73"/>
        <v>-413.83359076068439</v>
      </c>
      <c r="BW37" s="3">
        <f t="shared" si="73"/>
        <v>-363.91059373871559</v>
      </c>
      <c r="BX37" s="3">
        <f t="shared" si="73"/>
        <v>-365.03302280875283</v>
      </c>
      <c r="BY37" s="3">
        <f t="shared" si="73"/>
        <v>-366.1658913935949</v>
      </c>
      <c r="BZ37" s="3">
        <f t="shared" si="73"/>
        <v>-367.30929658932808</v>
      </c>
      <c r="CA37" s="3">
        <f t="shared" si="73"/>
        <v>-368.46333639511153</v>
      </c>
      <c r="CB37" s="3">
        <f t="shared" si="73"/>
        <v>-369.62810972157797</v>
      </c>
      <c r="CC37" s="3">
        <f t="shared" si="73"/>
        <v>-370.80371639930968</v>
      </c>
      <c r="CD37" s="3">
        <f t="shared" si="73"/>
        <v>-371.99025718739603</v>
      </c>
      <c r="CE37" s="3">
        <f t="shared" si="73"/>
        <v>-373.18783378206928</v>
      </c>
      <c r="CF37" s="3">
        <f t="shared" si="73"/>
        <v>-374.3965488254193</v>
      </c>
      <c r="CG37" s="3">
        <f t="shared" si="73"/>
        <v>-375.61650591419323</v>
      </c>
      <c r="CH37" s="3">
        <f t="shared" si="73"/>
        <v>-519.24995426074838</v>
      </c>
      <c r="CI37" s="3">
        <f t="shared" si="73"/>
        <v>-467.16104859014195</v>
      </c>
      <c r="CJ37" s="3">
        <f t="shared" si="73"/>
        <v>-468.41536307590854</v>
      </c>
      <c r="CK37" s="3">
        <f t="shared" si="73"/>
        <v>-469.68134371946979</v>
      </c>
      <c r="CL37" s="3">
        <f t="shared" si="73"/>
        <v>-470.95909902570162</v>
      </c>
      <c r="CM37" s="3">
        <f t="shared" si="73"/>
        <v>-472.24873850866436</v>
      </c>
      <c r="CN37" s="3">
        <f t="shared" si="73"/>
        <v>-473.55037270099064</v>
      </c>
      <c r="CO37" s="3">
        <f t="shared" si="73"/>
        <v>-474.86411316335602</v>
      </c>
      <c r="CP37" s="3">
        <f t="shared" si="73"/>
        <v>-476.19007249404228</v>
      </c>
      <c r="CQ37" s="3">
        <f t="shared" si="73"/>
        <v>-477.52836433858954</v>
      </c>
      <c r="CR37" s="3">
        <f t="shared" si="73"/>
        <v>-478.87910339953356</v>
      </c>
      <c r="CS37" s="3">
        <f t="shared" si="73"/>
        <v>-480.24240544623831</v>
      </c>
      <c r="CT37" s="3">
        <f t="shared" si="73"/>
        <v>-630.4286284862369</v>
      </c>
      <c r="CU37" s="3">
        <f t="shared" si="73"/>
        <v>-576.08582185834359</v>
      </c>
      <c r="CV37" s="3">
        <f t="shared" si="73"/>
        <v>-577.48751829618743</v>
      </c>
      <c r="CW37" s="3">
        <f t="shared" si="73"/>
        <v>-578.90225166536675</v>
      </c>
      <c r="CX37" s="3">
        <f t="shared" si="73"/>
        <v>-580.33014322008103</v>
      </c>
      <c r="CY37" s="3">
        <f t="shared" si="73"/>
        <v>-581.77131534229238</v>
      </c>
      <c r="CZ37" s="3">
        <f t="shared" si="73"/>
        <v>-583.22589155221647</v>
      </c>
      <c r="DA37" s="3">
        <f t="shared" si="73"/>
        <v>-584.69399651890967</v>
      </c>
      <c r="DB37" s="3">
        <f t="shared" si="73"/>
        <v>-586.17575607095193</v>
      </c>
      <c r="DC37" s="3">
        <f t="shared" si="73"/>
        <v>-587.67129720723312</v>
      </c>
      <c r="DD37" s="3">
        <f t="shared" si="73"/>
        <v>-589.18074810783799</v>
      </c>
      <c r="DE37" s="3">
        <f t="shared" si="73"/>
        <v>-590.70423814503067</v>
      </c>
      <c r="DF37" s="3">
        <f t="shared" si="73"/>
        <v>-747.74859990802702</v>
      </c>
      <c r="DG37" s="3">
        <f t="shared" si="73"/>
        <v>-691.06105350601933</v>
      </c>
      <c r="DH37" s="3">
        <f t="shared" si="73"/>
        <v>-692.62744927531003</v>
      </c>
      <c r="DI37" s="3">
        <f t="shared" si="73"/>
        <v>-694.20841381536843</v>
      </c>
      <c r="DJ37" s="3">
        <f t="shared" si="73"/>
        <v>-695.80408262776098</v>
      </c>
      <c r="DK37" s="3">
        <f t="shared" si="73"/>
        <v>-697.41459247433215</v>
      </c>
      <c r="DL37" s="3">
        <f t="shared" si="73"/>
        <v>-699.04008138892266</v>
      </c>
      <c r="DM37" s="3">
        <f t="shared" si="73"/>
        <v>-700.68068868920227</v>
      </c>
      <c r="DN37" s="3">
        <f t="shared" si="73"/>
        <v>-702.33655498860935</v>
      </c>
      <c r="DO37" s="3">
        <f t="shared" si="73"/>
        <v>-704.00782220840415</v>
      </c>
      <c r="DP37" s="3">
        <f t="shared" si="73"/>
        <v>-705.69463358982966</v>
      </c>
      <c r="DQ37" s="3">
        <f t="shared" si="73"/>
        <v>-707.39713370639265</v>
      </c>
      <c r="DR37" s="3">
        <f t="shared" si="73"/>
        <v>-871.61997208054822</v>
      </c>
      <c r="DS37" s="3">
        <f t="shared" si="73"/>
        <v>-812.49400328117952</v>
      </c>
      <c r="DT37" s="3">
        <f t="shared" si="73"/>
        <v>-814.24445055336162</v>
      </c>
      <c r="DU37" s="3">
        <f t="shared" si="73"/>
        <v>-816.01117842687654</v>
      </c>
      <c r="DV37" s="3">
        <f t="shared" si="73"/>
        <v>-817.79433832472569</v>
      </c>
      <c r="DW37" s="3">
        <f t="shared" si="73"/>
        <v>-819.59408307826902</v>
      </c>
      <c r="DX37" s="3">
        <f t="shared" si="73"/>
        <v>-821.41056694032386</v>
      </c>
      <c r="DY37" s="3">
        <f t="shared" si="73"/>
        <v>-823.24394559838618</v>
      </c>
      <c r="DZ37" s="3">
        <f t="shared" si="73"/>
        <v>-825.09437618797392</v>
      </c>
      <c r="EA37" s="3">
        <f t="shared" si="73"/>
        <v>-826.96201730609425</v>
      </c>
      <c r="EB37" s="3">
        <f t="shared" ref="EB37:GM37" si="74">-EB36*0.18</f>
        <v>-828.84702902483741</v>
      </c>
      <c r="EC37" s="3">
        <f t="shared" si="74"/>
        <v>-830.74957290509633</v>
      </c>
      <c r="ED37" s="3">
        <f t="shared" si="74"/>
        <v>-1002.4870182769046</v>
      </c>
      <c r="EE37" s="3">
        <f t="shared" si="74"/>
        <v>-940.82611884220296</v>
      </c>
      <c r="EF37" s="3">
        <f t="shared" si="74"/>
        <v>-942.78224366886661</v>
      </c>
      <c r="EG37" s="3">
        <f t="shared" si="74"/>
        <v>-944.75656206751944</v>
      </c>
      <c r="EH37" s="3">
        <f t="shared" si="74"/>
        <v>-946.74924325336576</v>
      </c>
      <c r="EI37" s="3">
        <f t="shared" si="74"/>
        <v>-948.76045801545069</v>
      </c>
      <c r="EJ37" s="3">
        <f t="shared" si="74"/>
        <v>-950.79037873129698</v>
      </c>
      <c r="EK37" s="3">
        <f t="shared" si="74"/>
        <v>-952.83917938168156</v>
      </c>
      <c r="EL37" s="3">
        <f t="shared" si="74"/>
        <v>-954.90703556554593</v>
      </c>
      <c r="EM37" s="3">
        <f t="shared" si="74"/>
        <v>-956.99412451504531</v>
      </c>
      <c r="EN37" s="3">
        <f t="shared" si="74"/>
        <v>-959.10062511074113</v>
      </c>
      <c r="EO37" s="3">
        <f t="shared" si="74"/>
        <v>-961.22671789693015</v>
      </c>
      <c r="EP37" s="3">
        <f t="shared" si="74"/>
        <v>-1140.8315656456048</v>
      </c>
      <c r="EQ37" s="3">
        <f t="shared" si="74"/>
        <v>-1076.5364379073562</v>
      </c>
      <c r="ER37" s="3">
        <f t="shared" si="74"/>
        <v>-1078.7224074011529</v>
      </c>
      <c r="ES37" s="3">
        <f t="shared" si="74"/>
        <v>-1080.928708211648</v>
      </c>
      <c r="ET37" s="3">
        <f t="shared" si="74"/>
        <v>-1083.1555294368309</v>
      </c>
      <c r="EU37" s="3">
        <f t="shared" si="74"/>
        <v>-1085.4030619334603</v>
      </c>
      <c r="EV37" s="3">
        <f t="shared" si="74"/>
        <v>-1087.6714983334186</v>
      </c>
      <c r="EW37" s="3">
        <f t="shared" si="74"/>
        <v>-1089.9610330602234</v>
      </c>
      <c r="EX37" s="3">
        <f t="shared" si="74"/>
        <v>-1092.2718623456915</v>
      </c>
      <c r="EY37" s="3">
        <f t="shared" si="74"/>
        <v>-1094.6041842467573</v>
      </c>
      <c r="EZ37" s="3">
        <f t="shared" si="74"/>
        <v>-1096.9581986624471</v>
      </c>
      <c r="FA37" s="3">
        <f t="shared" si="74"/>
        <v>-1099.3341073510135</v>
      </c>
      <c r="FB37" s="3">
        <f t="shared" si="74"/>
        <v>-1287.176748620393</v>
      </c>
      <c r="FC37" s="3">
        <f t="shared" si="74"/>
        <v>-1220.1453624850308</v>
      </c>
      <c r="FD37" s="3">
        <f t="shared" si="74"/>
        <v>-1222.5881833943486</v>
      </c>
      <c r="FE37" s="3">
        <f t="shared" si="74"/>
        <v>-1225.0537245500766</v>
      </c>
      <c r="FF37" s="3">
        <f t="shared" si="74"/>
        <v>-1227.5421972692188</v>
      </c>
      <c r="FG37" s="3">
        <f t="shared" si="74"/>
        <v>-1230.0538148342023</v>
      </c>
      <c r="FH37" s="3">
        <f t="shared" si="74"/>
        <v>-1232.5887925111558</v>
      </c>
      <c r="FI37" s="3">
        <f t="shared" si="74"/>
        <v>-1235.1473475683601</v>
      </c>
      <c r="FJ37" s="3">
        <f t="shared" si="74"/>
        <v>-1237.7296992948707</v>
      </c>
      <c r="FK37" s="3">
        <f t="shared" si="74"/>
        <v>-1240.3360690193117</v>
      </c>
      <c r="FL37" s="3">
        <f t="shared" si="74"/>
        <v>-1242.9666801288452</v>
      </c>
      <c r="FM37" s="3">
        <f t="shared" si="74"/>
        <v>-1245.6217580883181</v>
      </c>
      <c r="FN37" s="3">
        <f t="shared" si="74"/>
        <v>-1442.0911736930434</v>
      </c>
      <c r="FO37" s="3">
        <f t="shared" si="74"/>
        <v>-1372.2188476589542</v>
      </c>
      <c r="FP37" s="3">
        <f t="shared" si="74"/>
        <v>-1374.9487000251168</v>
      </c>
      <c r="FQ37" s="3">
        <f t="shared" si="74"/>
        <v>-1377.7039422666428</v>
      </c>
      <c r="FR37" s="3">
        <f t="shared" si="74"/>
        <v>-1380.4848105302842</v>
      </c>
      <c r="FS37" s="3">
        <f t="shared" si="74"/>
        <v>-1383.2915431591532</v>
      </c>
      <c r="FT37" s="3">
        <f t="shared" si="74"/>
        <v>-1386.1243807131486</v>
      </c>
      <c r="FU37" s="3">
        <f t="shared" si="74"/>
        <v>-1388.9835659895746</v>
      </c>
      <c r="FV37" s="3">
        <f t="shared" si="74"/>
        <v>-1391.8693440439504</v>
      </c>
      <c r="FW37" s="3">
        <f t="shared" si="74"/>
        <v>-1394.781962211013</v>
      </c>
      <c r="FX37" s="3">
        <f t="shared" si="74"/>
        <v>-1397.7216701259165</v>
      </c>
      <c r="FY37" s="3">
        <f t="shared" si="74"/>
        <v>-1400.6887197456276</v>
      </c>
      <c r="FZ37" s="3">
        <f t="shared" si="74"/>
        <v>-1606.1935425494848</v>
      </c>
      <c r="GA37" s="3">
        <f t="shared" si="74"/>
        <v>-1533.3730523373151</v>
      </c>
      <c r="GB37" s="3">
        <f t="shared" si="74"/>
        <v>-1536.4236623565016</v>
      </c>
      <c r="GC37" s="3">
        <f t="shared" si="74"/>
        <v>-1539.502645561407</v>
      </c>
      <c r="GD37" s="3">
        <f t="shared" si="74"/>
        <v>-1542.6102658460266</v>
      </c>
      <c r="GE37" s="3">
        <f t="shared" si="74"/>
        <v>-1545.7467895587874</v>
      </c>
      <c r="GF37" s="3">
        <f t="shared" si="74"/>
        <v>-1548.9124855253772</v>
      </c>
      <c r="GG37" s="3">
        <f t="shared" si="74"/>
        <v>-1552.1076250717836</v>
      </c>
      <c r="GH37" s="3">
        <f t="shared" si="74"/>
        <v>-1555.3324820475484</v>
      </c>
      <c r="GI37" s="3">
        <f t="shared" si="74"/>
        <v>-1558.5873328492405</v>
      </c>
      <c r="GJ37" s="3">
        <f t="shared" si="74"/>
        <v>-1561.8724564441454</v>
      </c>
      <c r="GK37" s="3">
        <f t="shared" si="74"/>
        <v>-1565.1881343941725</v>
      </c>
      <c r="GL37" s="3">
        <f t="shared" si="74"/>
        <v>-1780.1577860320053</v>
      </c>
      <c r="GM37" s="3">
        <f t="shared" si="74"/>
        <v>-1704.2795048867229</v>
      </c>
      <c r="GN37" s="3">
        <f t="shared" ref="GN37:IY37" si="75">-GN36*0.18</f>
        <v>-1707.6885615831643</v>
      </c>
      <c r="GO37" s="3">
        <f t="shared" si="75"/>
        <v>-1711.1293253146457</v>
      </c>
      <c r="GP37" s="3">
        <f t="shared" si="75"/>
        <v>-1714.6020909827082</v>
      </c>
      <c r="GQ37" s="3">
        <f t="shared" si="75"/>
        <v>-1718.1071562317186</v>
      </c>
      <c r="GR37" s="3">
        <f t="shared" si="75"/>
        <v>-1721.6448214743828</v>
      </c>
      <c r="GS37" s="3">
        <f t="shared" si="75"/>
        <v>-1725.2153899174916</v>
      </c>
      <c r="GT37" s="3">
        <f t="shared" si="75"/>
        <v>-1728.8191675879086</v>
      </c>
      <c r="GU37" s="3">
        <f t="shared" si="75"/>
        <v>-1732.4564633588</v>
      </c>
      <c r="GV37" s="3">
        <f t="shared" si="75"/>
        <v>-1736.1275889761062</v>
      </c>
      <c r="GW37" s="3">
        <f t="shared" si="75"/>
        <v>-1739.8328590852616</v>
      </c>
      <c r="GX37" s="3">
        <f t="shared" si="75"/>
        <v>-1964.7187674920203</v>
      </c>
      <c r="GY37" s="3">
        <f t="shared" si="75"/>
        <v>-1885.6708427289911</v>
      </c>
      <c r="GZ37" s="3">
        <f t="shared" si="75"/>
        <v>-1889.4804635872642</v>
      </c>
      <c r="HA37" s="3">
        <f t="shared" si="75"/>
        <v>-1893.3255170571949</v>
      </c>
      <c r="HB37" s="3">
        <f t="shared" si="75"/>
        <v>-1897.2063326912541</v>
      </c>
      <c r="HC37" s="3">
        <f t="shared" si="75"/>
        <v>-1901.1232431070234</v>
      </c>
      <c r="HD37" s="3">
        <f t="shared" si="75"/>
        <v>-1905.076584015701</v>
      </c>
      <c r="HE37" s="3">
        <f t="shared" si="75"/>
        <v>-1909.0666942508747</v>
      </c>
      <c r="HF37" s="3">
        <f t="shared" si="75"/>
        <v>-1913.0939157975661</v>
      </c>
      <c r="HG37" s="3">
        <f t="shared" si="75"/>
        <v>-1917.1585938215371</v>
      </c>
      <c r="HH37" s="3">
        <f t="shared" si="75"/>
        <v>-1921.2610766988762</v>
      </c>
      <c r="HI37" s="3">
        <f t="shared" si="75"/>
        <v>-1925.4017160458577</v>
      </c>
      <c r="HJ37" s="3">
        <f t="shared" si="75"/>
        <v>-2160.6786209134552</v>
      </c>
      <c r="HK37" s="3">
        <f t="shared" si="75"/>
        <v>-2078.3471918563509</v>
      </c>
      <c r="HL37" s="3">
        <f t="shared" si="75"/>
        <v>-2082.6044431654709</v>
      </c>
      <c r="HM37" s="3">
        <f t="shared" si="75"/>
        <v>-2086.9012904181186</v>
      </c>
      <c r="HN37" s="3">
        <f t="shared" si="75"/>
        <v>-2091.2381018891801</v>
      </c>
      <c r="HO37" s="3">
        <f t="shared" si="75"/>
        <v>-2095.6152492788024</v>
      </c>
      <c r="HP37" s="3">
        <f t="shared" si="75"/>
        <v>-2100.0331077442493</v>
      </c>
      <c r="HQ37" s="3">
        <f t="shared" si="75"/>
        <v>-2104.4920559320562</v>
      </c>
      <c r="HR37" s="3">
        <f t="shared" si="75"/>
        <v>-2108.9924760104836</v>
      </c>
      <c r="HS37" s="3">
        <f t="shared" si="75"/>
        <v>-2113.5347537022712</v>
      </c>
      <c r="HT37" s="3">
        <f t="shared" si="75"/>
        <v>-2118.1192783176984</v>
      </c>
      <c r="HU37" s="3">
        <f t="shared" si="75"/>
        <v>-2122.7464427879495</v>
      </c>
      <c r="HV37" s="3">
        <f t="shared" si="75"/>
        <v>-2368.9137968005725</v>
      </c>
      <c r="HW37" s="3">
        <f t="shared" si="75"/>
        <v>-2283.1832599037893</v>
      </c>
      <c r="HX37" s="3">
        <f t="shared" si="75"/>
        <v>-2287.9407382417312</v>
      </c>
      <c r="HY37" s="3">
        <f t="shared" si="75"/>
        <v>-2292.7424650465646</v>
      </c>
      <c r="HZ37" s="3">
        <f t="shared" si="75"/>
        <v>-2297.588851865476</v>
      </c>
      <c r="IA37" s="3">
        <f t="shared" si="75"/>
        <v>-2302.4803140733788</v>
      </c>
      <c r="IB37" s="3">
        <f t="shared" si="75"/>
        <v>-2307.4172709085155</v>
      </c>
      <c r="IC37" s="3">
        <f t="shared" si="75"/>
        <v>-2312.4001455083899</v>
      </c>
      <c r="ID37" s="3">
        <f t="shared" si="75"/>
        <v>-2317.4293649460324</v>
      </c>
      <c r="IE37" s="3">
        <f t="shared" si="75"/>
        <v>-2322.5053602666053</v>
      </c>
      <c r="IF37" s="3">
        <f t="shared" si="75"/>
        <v>-2327.6285665243445</v>
      </c>
      <c r="IG37" s="3">
        <f t="shared" si="75"/>
        <v>-2332.7994228198509</v>
      </c>
      <c r="IH37" s="3">
        <f t="shared" si="75"/>
        <v>-2590.3828973290783</v>
      </c>
      <c r="II37" s="3">
        <f t="shared" si="75"/>
        <v>-2501.1362249998101</v>
      </c>
      <c r="IJ37" s="3">
        <f t="shared" si="75"/>
        <v>-2506.4527070424597</v>
      </c>
      <c r="IK37" s="3">
        <f t="shared" si="75"/>
        <v>-2511.8186367468611</v>
      </c>
      <c r="IL37" s="3">
        <f t="shared" si="75"/>
        <v>-2517.2344740169947</v>
      </c>
      <c r="IM37" s="3">
        <f t="shared" si="75"/>
        <v>-2522.7006830343257</v>
      </c>
      <c r="IN37" s="3">
        <f t="shared" si="75"/>
        <v>-2528.2177322975913</v>
      </c>
      <c r="IO37" s="3">
        <f t="shared" si="75"/>
        <v>-2533.7860946629507</v>
      </c>
      <c r="IP37" s="3">
        <f t="shared" si="75"/>
        <v>-2539.4062473845161</v>
      </c>
      <c r="IQ37" s="3">
        <f t="shared" si="75"/>
        <v>-2545.0786721552563</v>
      </c>
      <c r="IR37" s="3">
        <f t="shared" si="75"/>
        <v>-2550.8038551482805</v>
      </c>
      <c r="IS37" s="3">
        <f t="shared" si="75"/>
        <v>-2556.582287058508</v>
      </c>
      <c r="IT37" s="3">
        <f t="shared" si="75"/>
        <v>-2826.1353917606975</v>
      </c>
      <c r="IU37" s="3">
        <f t="shared" si="75"/>
        <v>-2733.254512205006</v>
      </c>
      <c r="IV37" s="3">
        <f t="shared" si="75"/>
        <v>-2739.1956808876675</v>
      </c>
      <c r="IW37" s="3">
        <f t="shared" si="75"/>
        <v>-2745.192107332336</v>
      </c>
      <c r="IX37" s="3">
        <f t="shared" si="75"/>
        <v>-2751.2443054817099</v>
      </c>
      <c r="IY37" s="3">
        <f t="shared" si="75"/>
        <v>-2757.3527940585777</v>
      </c>
      <c r="IZ37" s="3">
        <f t="shared" ref="IZ37:LK37" si="76">-IZ36*0.18</f>
        <v>-2763.5180966102766</v>
      </c>
      <c r="JA37" s="3">
        <f t="shared" si="76"/>
        <v>-2769.7407415535658</v>
      </c>
      <c r="JB37" s="3">
        <f t="shared" si="76"/>
        <v>-2776.0212622199156</v>
      </c>
      <c r="JC37" s="3">
        <f t="shared" si="76"/>
        <v>-2782.3601969012175</v>
      </c>
      <c r="JD37" s="3">
        <f t="shared" si="76"/>
        <v>-2788.7580888959219</v>
      </c>
      <c r="JE37" s="3">
        <f t="shared" si="76"/>
        <v>-2795.2154865556013</v>
      </c>
      <c r="JF37" s="3">
        <f t="shared" si="76"/>
        <v>-3077.321313735637</v>
      </c>
      <c r="JG37" s="3">
        <f t="shared" si="76"/>
        <v>-2980.6875600591688</v>
      </c>
      <c r="JH37" s="3">
        <f t="shared" si="76"/>
        <v>-2987.3268160620423</v>
      </c>
      <c r="JI37" s="3">
        <f t="shared" si="76"/>
        <v>-2994.0278226139599</v>
      </c>
      <c r="JJ37" s="3">
        <f t="shared" si="76"/>
        <v>-3000.7911540458854</v>
      </c>
      <c r="JK37" s="3">
        <f t="shared" si="76"/>
        <v>-3007.6173900305348</v>
      </c>
      <c r="JL37" s="3">
        <f t="shared" si="76"/>
        <v>-3014.5071156320587</v>
      </c>
      <c r="JM37" s="3">
        <f t="shared" si="76"/>
        <v>-3021.4609213561839</v>
      </c>
      <c r="JN37" s="3">
        <f t="shared" si="76"/>
        <v>-3028.4794032008303</v>
      </c>
      <c r="JO37" s="3">
        <f t="shared" si="76"/>
        <v>-3035.5631627071848</v>
      </c>
      <c r="JP37" s="3">
        <f t="shared" si="76"/>
        <v>-3042.7128070112667</v>
      </c>
      <c r="JQ37" s="3">
        <f t="shared" si="76"/>
        <v>-3049.9289488959585</v>
      </c>
      <c r="JR37" s="3">
        <f t="shared" si="76"/>
        <v>-3345.2020539153832</v>
      </c>
      <c r="JS37" s="3">
        <f t="shared" si="76"/>
        <v>-3244.6966917241643</v>
      </c>
      <c r="JT37" s="3">
        <f t="shared" si="76"/>
        <v>-3252.1160603073758</v>
      </c>
      <c r="JU37" s="3">
        <f t="shared" si="76"/>
        <v>-3259.604435129143</v>
      </c>
      <c r="JV37" s="3">
        <f t="shared" si="76"/>
        <v>-3267.1624580043199</v>
      </c>
      <c r="JW37" s="3">
        <f t="shared" si="76"/>
        <v>-3274.790776717166</v>
      </c>
      <c r="JX37" s="3">
        <f t="shared" si="76"/>
        <v>-3282.4900450768687</v>
      </c>
      <c r="JY37" s="3">
        <f t="shared" si="76"/>
        <v>-3290.2609229735785</v>
      </c>
      <c r="JZ37" s="3">
        <f t="shared" si="76"/>
        <v>-3298.1040764349705</v>
      </c>
      <c r="KA37" s="3">
        <f t="shared" si="76"/>
        <v>-3306.0201776833223</v>
      </c>
      <c r="KB37" s="3">
        <f t="shared" si="76"/>
        <v>-3314.0099051931343</v>
      </c>
      <c r="KC37" s="3">
        <f t="shared" si="76"/>
        <v>-3322.0739437492771</v>
      </c>
      <c r="KD37" s="3">
        <f t="shared" si="76"/>
        <v>-3631.162374695773</v>
      </c>
      <c r="KE37" s="3">
        <f t="shared" si="76"/>
        <v>-3526.6672185787202</v>
      </c>
      <c r="KF37" s="3">
        <f t="shared" si="76"/>
        <v>-3534.9583629704589</v>
      </c>
      <c r="KG37" s="3">
        <f t="shared" si="76"/>
        <v>-3543.326621833784</v>
      </c>
      <c r="KH37" s="3">
        <f t="shared" si="76"/>
        <v>-3551.7727123967938</v>
      </c>
      <c r="KI37" s="3">
        <f t="shared" si="76"/>
        <v>-3560.2973585583991</v>
      </c>
      <c r="KJ37" s="3">
        <f t="shared" si="76"/>
        <v>-3568.9012909503667</v>
      </c>
      <c r="KK37" s="3">
        <f t="shared" si="76"/>
        <v>-3577.5852469999413</v>
      </c>
      <c r="KL37" s="3">
        <f t="shared" si="76"/>
        <v>-3586.3499709930466</v>
      </c>
      <c r="KM37" s="3">
        <f t="shared" si="76"/>
        <v>-3595.1962141380795</v>
      </c>
      <c r="KN37" s="3">
        <f t="shared" si="76"/>
        <v>-3604.1247346302939</v>
      </c>
      <c r="KO37" s="3">
        <f t="shared" si="76"/>
        <v>-3613.1362977167842</v>
      </c>
      <c r="KP37" s="3">
        <f t="shared" si="76"/>
        <v>-3936.7237885107143</v>
      </c>
      <c r="KQ37" s="3">
        <f t="shared" si="76"/>
        <v>-3828.1219190574629</v>
      </c>
      <c r="KR37" s="3">
        <f t="shared" si="76"/>
        <v>-3837.3872729152313</v>
      </c>
      <c r="KS37" s="3">
        <f t="shared" si="76"/>
        <v>-3846.7388021949969</v>
      </c>
      <c r="KT37" s="3">
        <f t="shared" si="76"/>
        <v>-3856.1773083991602</v>
      </c>
      <c r="KU37" s="3">
        <f t="shared" si="76"/>
        <v>-3865.7036004847546</v>
      </c>
      <c r="KV37" s="3">
        <f t="shared" si="76"/>
        <v>-3875.3184949327783</v>
      </c>
      <c r="KW37" s="3">
        <f t="shared" si="76"/>
        <v>-3885.0228158181776</v>
      </c>
      <c r="KX37" s="3">
        <f t="shared" si="76"/>
        <v>-3894.8173948804724</v>
      </c>
      <c r="KY37" s="3">
        <f t="shared" si="76"/>
        <v>-3904.7030715950464</v>
      </c>
      <c r="KZ37" s="3">
        <f t="shared" si="76"/>
        <v>-3914.6806932450963</v>
      </c>
      <c r="LA37" s="3">
        <f t="shared" si="76"/>
        <v>-3924.7511149942488</v>
      </c>
      <c r="LB37" s="3">
        <f t="shared" si="76"/>
        <v>-4263.5594577821867</v>
      </c>
      <c r="LC37" s="3">
        <f t="shared" si="76"/>
        <v>-4150.7360522135787</v>
      </c>
      <c r="LD37" s="3">
        <f t="shared" si="76"/>
        <v>-4161.0900851496344</v>
      </c>
      <c r="LE37" s="3">
        <f t="shared" si="76"/>
        <v>-4171.5404191197722</v>
      </c>
      <c r="LF37" s="3">
        <f t="shared" si="76"/>
        <v>-4182.0879498029253</v>
      </c>
      <c r="LG37" s="3">
        <f t="shared" si="76"/>
        <v>-4192.7335812085767</v>
      </c>
      <c r="LH37" s="3">
        <f t="shared" si="76"/>
        <v>-4203.4782257542429</v>
      </c>
      <c r="LI37" s="3">
        <f t="shared" si="76"/>
        <v>-4214.3228043436766</v>
      </c>
      <c r="LJ37" s="3">
        <f t="shared" si="76"/>
        <v>-4225.2682464457912</v>
      </c>
      <c r="LK37" s="3">
        <f t="shared" si="76"/>
        <v>-4236.3154901743283</v>
      </c>
      <c r="LL37" s="3">
        <f t="shared" ref="LL37:MX37" si="77">-LL36*0.18</f>
        <v>-4247.4654823682586</v>
      </c>
      <c r="LM37" s="3">
        <f t="shared" si="77"/>
        <v>-4258.7191786729372</v>
      </c>
      <c r="LN37" s="3">
        <f t="shared" si="77"/>
        <v>-4613.51079304634</v>
      </c>
      <c r="LO37" s="3">
        <f t="shared" si="77"/>
        <v>-4496.3540841283593</v>
      </c>
      <c r="LP37" s="3">
        <f t="shared" si="77"/>
        <v>-4507.9247159344022</v>
      </c>
      <c r="LQ37" s="3">
        <f t="shared" si="77"/>
        <v>-4519.6029641460318</v>
      </c>
      <c r="LR37" s="3">
        <f t="shared" si="77"/>
        <v>-4531.3898296844545</v>
      </c>
      <c r="LS37" s="3">
        <f t="shared" si="77"/>
        <v>-4543.28632278027</v>
      </c>
      <c r="LT37" s="3">
        <f t="shared" si="77"/>
        <v>-4555.293463060053</v>
      </c>
      <c r="LU37" s="3">
        <f t="shared" si="77"/>
        <v>-4567.4122796337442</v>
      </c>
      <c r="LV37" s="3">
        <f t="shared" si="77"/>
        <v>-4579.6438111828575</v>
      </c>
      <c r="LW37" s="3">
        <f t="shared" si="77"/>
        <v>-4591.9891060494974</v>
      </c>
      <c r="LX37" s="3">
        <f t="shared" si="77"/>
        <v>-4604.449222326215</v>
      </c>
      <c r="LY37" s="3">
        <f t="shared" si="77"/>
        <v>-4617.0252279466922</v>
      </c>
      <c r="LZ37" s="3">
        <f t="shared" si="77"/>
        <v>-4988.605946425705</v>
      </c>
      <c r="MA37" s="3">
        <f t="shared" si="77"/>
        <v>-4867.0083261210248</v>
      </c>
      <c r="MB37" s="3">
        <f t="shared" si="77"/>
        <v>-4879.9385071642773</v>
      </c>
      <c r="MC37" s="3">
        <f t="shared" si="77"/>
        <v>-4892.9889495407733</v>
      </c>
      <c r="MD37" s="3">
        <f t="shared" si="77"/>
        <v>-4906.1607717799616</v>
      </c>
      <c r="ME37" s="3">
        <f t="shared" si="77"/>
        <v>-4919.4551028145343</v>
      </c>
      <c r="MF37" s="3">
        <f t="shared" si="77"/>
        <v>-4932.8730820771916</v>
      </c>
      <c r="MG37" s="3">
        <f t="shared" si="77"/>
        <v>-4946.4158595982917</v>
      </c>
      <c r="MH37" s="3">
        <f t="shared" si="77"/>
        <v>-4960.0845961044261</v>
      </c>
      <c r="MI37" s="3">
        <f t="shared" si="77"/>
        <v>-4973.8804631178964</v>
      </c>
      <c r="MJ37" s="3">
        <f t="shared" si="77"/>
        <v>-4987.8046430571276</v>
      </c>
      <c r="MK37" s="3">
        <f t="shared" si="77"/>
        <v>-5001.8583293380116</v>
      </c>
      <c r="ML37" s="3">
        <f t="shared" si="77"/>
        <v>-5391.0804206788016</v>
      </c>
      <c r="MM37" s="3">
        <f t="shared" si="77"/>
        <v>-5264.9397069854858</v>
      </c>
      <c r="MN37" s="3">
        <f t="shared" si="77"/>
        <v>-5279.3891843013207</v>
      </c>
      <c r="MO37" s="3">
        <f t="shared" si="77"/>
        <v>-5293.9730536570551</v>
      </c>
      <c r="MP37" s="3">
        <f t="shared" si="77"/>
        <v>-5308.6925650093472</v>
      </c>
      <c r="MQ37" s="3">
        <f t="shared" si="77"/>
        <v>-5323.5489799404832</v>
      </c>
      <c r="MR37" s="3">
        <f t="shared" si="77"/>
        <v>-5338.5435717665023</v>
      </c>
      <c r="MS37" s="3">
        <f t="shared" si="77"/>
        <v>-5353.6776256463318</v>
      </c>
      <c r="MT37" s="3">
        <f t="shared" si="77"/>
        <v>-5368.9524386919365</v>
      </c>
      <c r="MU37" s="3">
        <f t="shared" si="77"/>
        <v>-5384.3693200794896</v>
      </c>
      <c r="MV37" s="3">
        <f t="shared" si="77"/>
        <v>-5399.9295911615818</v>
      </c>
      <c r="MW37" s="3">
        <f t="shared" si="77"/>
        <v>-5415.6345855804684</v>
      </c>
      <c r="MX37" s="3">
        <f t="shared" si="77"/>
        <v>-5823.400039824106</v>
      </c>
      <c r="MY37" s="111"/>
      <c r="MZ37" s="42"/>
    </row>
    <row r="38" spans="1:365" x14ac:dyDescent="0.25">
      <c r="A38" s="111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  <c r="IX38" s="30"/>
      <c r="IY38" s="30"/>
      <c r="IZ38" s="30"/>
      <c r="JA38" s="30"/>
      <c r="JB38" s="30"/>
      <c r="JC38" s="30"/>
      <c r="JD38" s="30"/>
      <c r="JE38" s="30"/>
      <c r="JF38" s="30"/>
      <c r="JG38" s="30"/>
      <c r="JH38" s="30"/>
      <c r="JI38" s="30"/>
      <c r="JJ38" s="30"/>
      <c r="JK38" s="30"/>
      <c r="JL38" s="30"/>
      <c r="JM38" s="30"/>
      <c r="JN38" s="30"/>
      <c r="JO38" s="30"/>
      <c r="JP38" s="30"/>
      <c r="JQ38" s="30"/>
      <c r="JR38" s="30"/>
      <c r="JS38" s="30"/>
      <c r="JT38" s="30"/>
      <c r="JU38" s="30"/>
      <c r="JV38" s="30"/>
      <c r="JW38" s="30"/>
      <c r="JX38" s="30"/>
      <c r="JY38" s="30"/>
      <c r="JZ38" s="30"/>
      <c r="KA38" s="30"/>
      <c r="KB38" s="30"/>
      <c r="KC38" s="30"/>
      <c r="KD38" s="30"/>
      <c r="KE38" s="30"/>
      <c r="KF38" s="30"/>
      <c r="KG38" s="30"/>
      <c r="KH38" s="30"/>
      <c r="KI38" s="30"/>
      <c r="KJ38" s="30"/>
      <c r="KK38" s="30"/>
      <c r="KL38" s="30"/>
      <c r="KM38" s="30"/>
      <c r="KN38" s="30"/>
      <c r="KO38" s="30"/>
      <c r="KP38" s="30"/>
      <c r="KQ38" s="30"/>
      <c r="KR38" s="30"/>
      <c r="KS38" s="30"/>
      <c r="KT38" s="30"/>
      <c r="KU38" s="30"/>
      <c r="KV38" s="30"/>
      <c r="KW38" s="30"/>
      <c r="KX38" s="30"/>
      <c r="KY38" s="30"/>
      <c r="KZ38" s="30"/>
      <c r="LA38" s="30"/>
      <c r="LB38" s="30"/>
      <c r="LC38" s="30"/>
      <c r="LD38" s="30"/>
      <c r="LE38" s="30"/>
      <c r="LF38" s="30"/>
      <c r="LG38" s="30"/>
      <c r="LH38" s="30"/>
      <c r="LI38" s="30"/>
      <c r="LJ38" s="30"/>
      <c r="LK38" s="30"/>
      <c r="LL38" s="30"/>
      <c r="LM38" s="30"/>
      <c r="LN38" s="30"/>
      <c r="LO38" s="30"/>
      <c r="LP38" s="30"/>
      <c r="LQ38" s="30"/>
      <c r="LR38" s="30"/>
      <c r="LS38" s="30"/>
      <c r="LT38" s="30"/>
      <c r="LU38" s="30"/>
      <c r="LV38" s="30"/>
      <c r="LW38" s="30"/>
      <c r="LX38" s="30"/>
      <c r="LY38" s="30"/>
      <c r="LZ38" s="30"/>
      <c r="MA38" s="30"/>
      <c r="MB38" s="30"/>
      <c r="MC38" s="30"/>
      <c r="MD38" s="30"/>
      <c r="ME38" s="30"/>
      <c r="MF38" s="30"/>
      <c r="MG38" s="30"/>
      <c r="MH38" s="30"/>
      <c r="MI38" s="30"/>
      <c r="MJ38" s="30"/>
      <c r="MK38" s="30"/>
      <c r="ML38" s="30"/>
      <c r="MM38" s="30"/>
      <c r="MN38" s="30"/>
      <c r="MO38" s="30"/>
      <c r="MP38" s="30"/>
      <c r="MQ38" s="30"/>
      <c r="MR38" s="30"/>
      <c r="MS38" s="30"/>
      <c r="MT38" s="30"/>
      <c r="MU38" s="30"/>
      <c r="MV38" s="30"/>
      <c r="MW38" s="30"/>
      <c r="MX38" s="30"/>
      <c r="MY38" s="111"/>
      <c r="MZ38" s="267">
        <v>200000</v>
      </c>
      <c r="NA38" t="s">
        <v>261</v>
      </c>
    </row>
    <row r="39" spans="1:365" x14ac:dyDescent="0.25">
      <c r="A39" s="229" t="s">
        <v>250</v>
      </c>
      <c r="MY39" s="229"/>
      <c r="MZ39" s="42"/>
    </row>
    <row r="40" spans="1:365" x14ac:dyDescent="0.25">
      <c r="A40" s="111" t="s">
        <v>9</v>
      </c>
      <c r="C40" s="3">
        <f t="shared" ref="C40" si="78">C6</f>
        <v>13500</v>
      </c>
      <c r="D40" s="3">
        <f t="shared" ref="D40:BO40" si="79">D6</f>
        <v>13500</v>
      </c>
      <c r="E40" s="3">
        <f t="shared" si="79"/>
        <v>13500</v>
      </c>
      <c r="F40" s="3">
        <f t="shared" si="79"/>
        <v>13500</v>
      </c>
      <c r="G40" s="3">
        <f t="shared" si="79"/>
        <v>13500</v>
      </c>
      <c r="H40" s="3">
        <f t="shared" si="79"/>
        <v>13500</v>
      </c>
      <c r="I40" s="3">
        <f t="shared" si="79"/>
        <v>13500</v>
      </c>
      <c r="J40" s="3">
        <f t="shared" si="79"/>
        <v>13500</v>
      </c>
      <c r="K40" s="3">
        <f t="shared" si="79"/>
        <v>13500</v>
      </c>
      <c r="L40" s="3">
        <f t="shared" si="79"/>
        <v>13500</v>
      </c>
      <c r="M40" s="3">
        <f t="shared" si="79"/>
        <v>13500</v>
      </c>
      <c r="N40" s="3">
        <f t="shared" si="79"/>
        <v>13500</v>
      </c>
      <c r="O40" s="3">
        <f t="shared" si="79"/>
        <v>14107.499999999998</v>
      </c>
      <c r="P40" s="3">
        <f t="shared" si="79"/>
        <v>14107.499999999998</v>
      </c>
      <c r="Q40" s="3">
        <f t="shared" si="79"/>
        <v>14107.499999999998</v>
      </c>
      <c r="R40" s="3">
        <f t="shared" si="79"/>
        <v>14107.499999999998</v>
      </c>
      <c r="S40" s="3">
        <f t="shared" si="79"/>
        <v>14107.499999999998</v>
      </c>
      <c r="T40" s="3">
        <f t="shared" si="79"/>
        <v>14107.499999999998</v>
      </c>
      <c r="U40" s="3">
        <f t="shared" si="79"/>
        <v>14107.499999999998</v>
      </c>
      <c r="V40" s="3">
        <f t="shared" si="79"/>
        <v>14107.499999999998</v>
      </c>
      <c r="W40" s="3">
        <f t="shared" si="79"/>
        <v>14107.499999999998</v>
      </c>
      <c r="X40" s="3">
        <f t="shared" si="79"/>
        <v>14107.499999999998</v>
      </c>
      <c r="Y40" s="3">
        <f t="shared" si="79"/>
        <v>14107.499999999998</v>
      </c>
      <c r="Z40" s="3">
        <f t="shared" si="79"/>
        <v>14742.337499999998</v>
      </c>
      <c r="AA40" s="3">
        <f t="shared" si="79"/>
        <v>14742.337499999998</v>
      </c>
      <c r="AB40" s="3">
        <f t="shared" si="79"/>
        <v>14742.337499999998</v>
      </c>
      <c r="AC40" s="3">
        <f t="shared" si="79"/>
        <v>14742.337499999998</v>
      </c>
      <c r="AD40" s="3">
        <f t="shared" si="79"/>
        <v>14742.337499999998</v>
      </c>
      <c r="AE40" s="3">
        <f t="shared" si="79"/>
        <v>14742.337499999998</v>
      </c>
      <c r="AF40" s="3">
        <f t="shared" si="79"/>
        <v>14742.337499999998</v>
      </c>
      <c r="AG40" s="3">
        <f t="shared" si="79"/>
        <v>14742.337499999998</v>
      </c>
      <c r="AH40" s="3">
        <f t="shared" si="79"/>
        <v>14742.337499999998</v>
      </c>
      <c r="AI40" s="3">
        <f t="shared" si="79"/>
        <v>14742.337499999998</v>
      </c>
      <c r="AJ40" s="3">
        <f t="shared" si="79"/>
        <v>14742.337499999998</v>
      </c>
      <c r="AK40" s="3">
        <f t="shared" si="79"/>
        <v>14742.337499999998</v>
      </c>
      <c r="AL40" s="3">
        <f t="shared" si="79"/>
        <v>15405.742687499998</v>
      </c>
      <c r="AM40" s="3">
        <f t="shared" si="79"/>
        <v>15405.742687499998</v>
      </c>
      <c r="AN40" s="3">
        <f t="shared" si="79"/>
        <v>15405.742687499998</v>
      </c>
      <c r="AO40" s="3">
        <f t="shared" si="79"/>
        <v>15405.742687499998</v>
      </c>
      <c r="AP40" s="3">
        <f t="shared" si="79"/>
        <v>15405.742687499998</v>
      </c>
      <c r="AQ40" s="3">
        <f t="shared" si="79"/>
        <v>15405.742687499998</v>
      </c>
      <c r="AR40" s="3">
        <f t="shared" si="79"/>
        <v>15405.742687499998</v>
      </c>
      <c r="AS40" s="3">
        <f t="shared" si="79"/>
        <v>15405.742687499998</v>
      </c>
      <c r="AT40" s="3">
        <f t="shared" si="79"/>
        <v>15405.742687499998</v>
      </c>
      <c r="AU40" s="3">
        <f t="shared" si="79"/>
        <v>15405.742687499998</v>
      </c>
      <c r="AV40" s="3">
        <f t="shared" si="79"/>
        <v>15405.742687499998</v>
      </c>
      <c r="AW40" s="3">
        <f t="shared" si="79"/>
        <v>15405.742687499998</v>
      </c>
      <c r="AX40" s="3">
        <f t="shared" si="79"/>
        <v>16099.001108437493</v>
      </c>
      <c r="AY40" s="3">
        <f t="shared" si="79"/>
        <v>16099.001108437493</v>
      </c>
      <c r="AZ40" s="3">
        <f t="shared" si="79"/>
        <v>16099.001108437493</v>
      </c>
      <c r="BA40" s="3">
        <f t="shared" si="79"/>
        <v>16099.001108437493</v>
      </c>
      <c r="BB40" s="3">
        <f t="shared" si="79"/>
        <v>16099.001108437493</v>
      </c>
      <c r="BC40" s="3">
        <f t="shared" si="79"/>
        <v>16099.001108437493</v>
      </c>
      <c r="BD40" s="3">
        <f t="shared" si="79"/>
        <v>16099.001108437493</v>
      </c>
      <c r="BE40" s="3">
        <f t="shared" si="79"/>
        <v>16099.001108437493</v>
      </c>
      <c r="BF40" s="3">
        <f t="shared" si="79"/>
        <v>16099.001108437493</v>
      </c>
      <c r="BG40" s="3">
        <f t="shared" si="79"/>
        <v>16099.001108437493</v>
      </c>
      <c r="BH40" s="3">
        <f t="shared" si="79"/>
        <v>16099.001108437493</v>
      </c>
      <c r="BI40" s="3">
        <f t="shared" si="79"/>
        <v>16099.001108437493</v>
      </c>
      <c r="BJ40" s="3">
        <f t="shared" si="79"/>
        <v>16823.456158317182</v>
      </c>
      <c r="BK40" s="3">
        <f t="shared" si="79"/>
        <v>16823.456158317182</v>
      </c>
      <c r="BL40" s="3">
        <f t="shared" si="79"/>
        <v>16823.456158317182</v>
      </c>
      <c r="BM40" s="3">
        <f t="shared" si="79"/>
        <v>16823.456158317182</v>
      </c>
      <c r="BN40" s="3">
        <f t="shared" si="79"/>
        <v>16823.456158317182</v>
      </c>
      <c r="BO40" s="3">
        <f t="shared" si="79"/>
        <v>16823.456158317182</v>
      </c>
      <c r="BP40" s="3">
        <f t="shared" ref="BP40:EA40" si="80">BP6</f>
        <v>16823.456158317182</v>
      </c>
      <c r="BQ40" s="3">
        <f t="shared" si="80"/>
        <v>16823.456158317182</v>
      </c>
      <c r="BR40" s="3">
        <f t="shared" si="80"/>
        <v>16823.456158317182</v>
      </c>
      <c r="BS40" s="3">
        <f t="shared" si="80"/>
        <v>16823.456158317182</v>
      </c>
      <c r="BT40" s="3">
        <f t="shared" si="80"/>
        <v>16823.456158317182</v>
      </c>
      <c r="BU40" s="3">
        <f t="shared" si="80"/>
        <v>16823.456158317182</v>
      </c>
      <c r="BV40" s="3">
        <f t="shared" si="80"/>
        <v>17580.511685441448</v>
      </c>
      <c r="BW40" s="3">
        <f t="shared" si="80"/>
        <v>17580.511685441448</v>
      </c>
      <c r="BX40" s="3">
        <f t="shared" si="80"/>
        <v>17580.511685441448</v>
      </c>
      <c r="BY40" s="3">
        <f t="shared" si="80"/>
        <v>17580.511685441448</v>
      </c>
      <c r="BZ40" s="3">
        <f t="shared" si="80"/>
        <v>17580.511685441448</v>
      </c>
      <c r="CA40" s="3">
        <f t="shared" si="80"/>
        <v>17580.511685441448</v>
      </c>
      <c r="CB40" s="3">
        <f t="shared" si="80"/>
        <v>17580.511685441448</v>
      </c>
      <c r="CC40" s="3">
        <f t="shared" si="80"/>
        <v>17580.511685441448</v>
      </c>
      <c r="CD40" s="3">
        <f t="shared" si="80"/>
        <v>17580.511685441448</v>
      </c>
      <c r="CE40" s="3">
        <f t="shared" si="80"/>
        <v>17580.511685441448</v>
      </c>
      <c r="CF40" s="3">
        <f t="shared" si="80"/>
        <v>17580.511685441448</v>
      </c>
      <c r="CG40" s="3">
        <f t="shared" si="80"/>
        <v>17580.511685441448</v>
      </c>
      <c r="CH40" s="3">
        <f t="shared" si="80"/>
        <v>18371.634711286315</v>
      </c>
      <c r="CI40" s="3">
        <f t="shared" si="80"/>
        <v>18371.634711286315</v>
      </c>
      <c r="CJ40" s="3">
        <f t="shared" si="80"/>
        <v>18371.634711286315</v>
      </c>
      <c r="CK40" s="3">
        <f t="shared" si="80"/>
        <v>18371.634711286315</v>
      </c>
      <c r="CL40" s="3">
        <f t="shared" si="80"/>
        <v>18371.634711286315</v>
      </c>
      <c r="CM40" s="3">
        <f t="shared" si="80"/>
        <v>18371.634711286315</v>
      </c>
      <c r="CN40" s="3">
        <f t="shared" si="80"/>
        <v>18371.634711286315</v>
      </c>
      <c r="CO40" s="3">
        <f t="shared" si="80"/>
        <v>18371.634711286315</v>
      </c>
      <c r="CP40" s="3">
        <f t="shared" si="80"/>
        <v>18371.634711286315</v>
      </c>
      <c r="CQ40" s="3">
        <f t="shared" si="80"/>
        <v>18371.634711286315</v>
      </c>
      <c r="CR40" s="3">
        <f t="shared" si="80"/>
        <v>18371.634711286315</v>
      </c>
      <c r="CS40" s="3">
        <f t="shared" si="80"/>
        <v>18371.634711286315</v>
      </c>
      <c r="CT40" s="3">
        <f t="shared" si="80"/>
        <v>19198.358273294194</v>
      </c>
      <c r="CU40" s="3">
        <f t="shared" si="80"/>
        <v>19198.358273294194</v>
      </c>
      <c r="CV40" s="3">
        <f t="shared" si="80"/>
        <v>19198.358273294194</v>
      </c>
      <c r="CW40" s="3">
        <f t="shared" si="80"/>
        <v>19198.358273294194</v>
      </c>
      <c r="CX40" s="3">
        <f t="shared" si="80"/>
        <v>19198.358273294194</v>
      </c>
      <c r="CY40" s="3">
        <f t="shared" si="80"/>
        <v>19198.358273294194</v>
      </c>
      <c r="CZ40" s="3">
        <f t="shared" si="80"/>
        <v>19198.358273294194</v>
      </c>
      <c r="DA40" s="3">
        <f t="shared" si="80"/>
        <v>19198.358273294194</v>
      </c>
      <c r="DB40" s="3">
        <f t="shared" si="80"/>
        <v>19198.358273294194</v>
      </c>
      <c r="DC40" s="3">
        <f t="shared" si="80"/>
        <v>19198.358273294194</v>
      </c>
      <c r="DD40" s="3">
        <f t="shared" si="80"/>
        <v>19198.358273294194</v>
      </c>
      <c r="DE40" s="3">
        <f t="shared" si="80"/>
        <v>19198.358273294194</v>
      </c>
      <c r="DF40" s="3">
        <f t="shared" si="80"/>
        <v>20062.284395592433</v>
      </c>
      <c r="DG40" s="3">
        <f t="shared" si="80"/>
        <v>20062.284395592433</v>
      </c>
      <c r="DH40" s="3">
        <f t="shared" si="80"/>
        <v>20062.284395592433</v>
      </c>
      <c r="DI40" s="3">
        <f t="shared" si="80"/>
        <v>20062.284395592433</v>
      </c>
      <c r="DJ40" s="3">
        <f t="shared" si="80"/>
        <v>20062.284395592433</v>
      </c>
      <c r="DK40" s="3">
        <f t="shared" si="80"/>
        <v>20062.284395592433</v>
      </c>
      <c r="DL40" s="3">
        <f t="shared" si="80"/>
        <v>20062.284395592433</v>
      </c>
      <c r="DM40" s="3">
        <f t="shared" si="80"/>
        <v>20062.284395592433</v>
      </c>
      <c r="DN40" s="3">
        <f t="shared" si="80"/>
        <v>20062.284395592433</v>
      </c>
      <c r="DO40" s="3">
        <f t="shared" si="80"/>
        <v>20062.284395592433</v>
      </c>
      <c r="DP40" s="3">
        <f t="shared" si="80"/>
        <v>20062.284395592433</v>
      </c>
      <c r="DQ40" s="3">
        <f t="shared" si="80"/>
        <v>20062.284395592433</v>
      </c>
      <c r="DR40" s="3">
        <f t="shared" si="80"/>
        <v>20965.087193394087</v>
      </c>
      <c r="DS40" s="3">
        <f t="shared" si="80"/>
        <v>20965.087193394087</v>
      </c>
      <c r="DT40" s="3">
        <f t="shared" si="80"/>
        <v>20965.087193394087</v>
      </c>
      <c r="DU40" s="3">
        <f t="shared" si="80"/>
        <v>20965.087193394087</v>
      </c>
      <c r="DV40" s="3">
        <f t="shared" si="80"/>
        <v>20965.087193394087</v>
      </c>
      <c r="DW40" s="3">
        <f t="shared" si="80"/>
        <v>20965.087193394087</v>
      </c>
      <c r="DX40" s="3">
        <f t="shared" si="80"/>
        <v>20965.087193394087</v>
      </c>
      <c r="DY40" s="3">
        <f t="shared" si="80"/>
        <v>20965.087193394087</v>
      </c>
      <c r="DZ40" s="3">
        <f t="shared" si="80"/>
        <v>20965.087193394087</v>
      </c>
      <c r="EA40" s="3">
        <f t="shared" si="80"/>
        <v>20965.087193394087</v>
      </c>
      <c r="EB40" s="3">
        <f t="shared" ref="EB40:GM40" si="81">EB6</f>
        <v>20965.087193394087</v>
      </c>
      <c r="EC40" s="3">
        <f t="shared" si="81"/>
        <v>20965.087193394087</v>
      </c>
      <c r="ED40" s="3">
        <f t="shared" si="81"/>
        <v>21908.51611709682</v>
      </c>
      <c r="EE40" s="3">
        <f t="shared" si="81"/>
        <v>21908.51611709682</v>
      </c>
      <c r="EF40" s="3">
        <f t="shared" si="81"/>
        <v>21908.51611709682</v>
      </c>
      <c r="EG40" s="3">
        <f t="shared" si="81"/>
        <v>21908.51611709682</v>
      </c>
      <c r="EH40" s="3">
        <f t="shared" si="81"/>
        <v>21908.51611709682</v>
      </c>
      <c r="EI40" s="3">
        <f t="shared" si="81"/>
        <v>21908.51611709682</v>
      </c>
      <c r="EJ40" s="3">
        <f t="shared" si="81"/>
        <v>21908.51611709682</v>
      </c>
      <c r="EK40" s="3">
        <f t="shared" si="81"/>
        <v>21908.51611709682</v>
      </c>
      <c r="EL40" s="3">
        <f t="shared" si="81"/>
        <v>21908.51611709682</v>
      </c>
      <c r="EM40" s="3">
        <f t="shared" si="81"/>
        <v>21908.51611709682</v>
      </c>
      <c r="EN40" s="3">
        <f t="shared" si="81"/>
        <v>21908.51611709682</v>
      </c>
      <c r="EO40" s="3">
        <f t="shared" si="81"/>
        <v>21908.51611709682</v>
      </c>
      <c r="EP40" s="3">
        <f t="shared" si="81"/>
        <v>22894.399342366174</v>
      </c>
      <c r="EQ40" s="3">
        <f t="shared" si="81"/>
        <v>22894.399342366174</v>
      </c>
      <c r="ER40" s="3">
        <f t="shared" si="81"/>
        <v>22894.399342366174</v>
      </c>
      <c r="ES40" s="3">
        <f t="shared" si="81"/>
        <v>22894.399342366174</v>
      </c>
      <c r="ET40" s="3">
        <f t="shared" si="81"/>
        <v>22894.399342366174</v>
      </c>
      <c r="EU40" s="3">
        <f t="shared" si="81"/>
        <v>22894.399342366174</v>
      </c>
      <c r="EV40" s="3">
        <f t="shared" si="81"/>
        <v>22894.399342366174</v>
      </c>
      <c r="EW40" s="3">
        <f t="shared" si="81"/>
        <v>22894.399342366174</v>
      </c>
      <c r="EX40" s="3">
        <f t="shared" si="81"/>
        <v>22894.399342366174</v>
      </c>
      <c r="EY40" s="3">
        <f t="shared" si="81"/>
        <v>22894.399342366174</v>
      </c>
      <c r="EZ40" s="3">
        <f t="shared" si="81"/>
        <v>22894.399342366174</v>
      </c>
      <c r="FA40" s="3">
        <f t="shared" si="81"/>
        <v>22894.399342366174</v>
      </c>
      <c r="FB40" s="3">
        <f t="shared" si="81"/>
        <v>23924.647312772653</v>
      </c>
      <c r="FC40" s="3">
        <f t="shared" si="81"/>
        <v>23924.647312772653</v>
      </c>
      <c r="FD40" s="3">
        <f t="shared" si="81"/>
        <v>23924.647312772653</v>
      </c>
      <c r="FE40" s="3">
        <f t="shared" si="81"/>
        <v>23924.647312772653</v>
      </c>
      <c r="FF40" s="3">
        <f t="shared" si="81"/>
        <v>23924.647312772653</v>
      </c>
      <c r="FG40" s="3">
        <f t="shared" si="81"/>
        <v>23924.647312772653</v>
      </c>
      <c r="FH40" s="3">
        <f t="shared" si="81"/>
        <v>23924.647312772653</v>
      </c>
      <c r="FI40" s="3">
        <f t="shared" si="81"/>
        <v>23924.647312772653</v>
      </c>
      <c r="FJ40" s="3">
        <f t="shared" si="81"/>
        <v>23924.647312772653</v>
      </c>
      <c r="FK40" s="3">
        <f t="shared" si="81"/>
        <v>23924.647312772653</v>
      </c>
      <c r="FL40" s="3">
        <f t="shared" si="81"/>
        <v>23924.647312772653</v>
      </c>
      <c r="FM40" s="3">
        <f t="shared" si="81"/>
        <v>23924.647312772653</v>
      </c>
      <c r="FN40" s="3">
        <f t="shared" si="81"/>
        <v>25001.256441847414</v>
      </c>
      <c r="FO40" s="3">
        <f t="shared" si="81"/>
        <v>25001.256441847414</v>
      </c>
      <c r="FP40" s="3">
        <f t="shared" si="81"/>
        <v>25001.256441847414</v>
      </c>
      <c r="FQ40" s="3">
        <f t="shared" si="81"/>
        <v>25001.256441847414</v>
      </c>
      <c r="FR40" s="3">
        <f t="shared" si="81"/>
        <v>25001.256441847414</v>
      </c>
      <c r="FS40" s="3">
        <f t="shared" si="81"/>
        <v>25001.256441847414</v>
      </c>
      <c r="FT40" s="3">
        <f t="shared" si="81"/>
        <v>25001.256441847414</v>
      </c>
      <c r="FU40" s="3">
        <f t="shared" si="81"/>
        <v>25001.256441847414</v>
      </c>
      <c r="FV40" s="3">
        <f t="shared" si="81"/>
        <v>25001.256441847414</v>
      </c>
      <c r="FW40" s="3">
        <f t="shared" si="81"/>
        <v>25001.256441847414</v>
      </c>
      <c r="FX40" s="3">
        <f t="shared" si="81"/>
        <v>25001.256441847414</v>
      </c>
      <c r="FY40" s="3">
        <f t="shared" si="81"/>
        <v>25001.256441847414</v>
      </c>
      <c r="FZ40" s="3">
        <f t="shared" si="81"/>
        <v>26126.312981730553</v>
      </c>
      <c r="GA40" s="3">
        <f t="shared" si="81"/>
        <v>26126.312981730553</v>
      </c>
      <c r="GB40" s="3">
        <f t="shared" si="81"/>
        <v>26126.312981730553</v>
      </c>
      <c r="GC40" s="3">
        <f t="shared" si="81"/>
        <v>26126.312981730553</v>
      </c>
      <c r="GD40" s="3">
        <f t="shared" si="81"/>
        <v>26126.312981730553</v>
      </c>
      <c r="GE40" s="3">
        <f t="shared" si="81"/>
        <v>26126.312981730553</v>
      </c>
      <c r="GF40" s="3">
        <f t="shared" si="81"/>
        <v>26126.312981730553</v>
      </c>
      <c r="GG40" s="3">
        <f t="shared" si="81"/>
        <v>26126.312981730553</v>
      </c>
      <c r="GH40" s="3">
        <f t="shared" si="81"/>
        <v>26126.312981730553</v>
      </c>
      <c r="GI40" s="3">
        <f t="shared" si="81"/>
        <v>26126.312981730553</v>
      </c>
      <c r="GJ40" s="3">
        <f t="shared" si="81"/>
        <v>26126.312981730553</v>
      </c>
      <c r="GK40" s="3">
        <f t="shared" si="81"/>
        <v>26126.312981730553</v>
      </c>
      <c r="GL40" s="3">
        <f t="shared" si="81"/>
        <v>27301.997065908414</v>
      </c>
      <c r="GM40" s="3">
        <f t="shared" si="81"/>
        <v>27301.997065908414</v>
      </c>
      <c r="GN40" s="3">
        <f t="shared" ref="GN40:IY40" si="82">GN6</f>
        <v>27301.997065908414</v>
      </c>
      <c r="GO40" s="3">
        <f t="shared" si="82"/>
        <v>27301.997065908414</v>
      </c>
      <c r="GP40" s="3">
        <f t="shared" si="82"/>
        <v>27301.997065908414</v>
      </c>
      <c r="GQ40" s="3">
        <f t="shared" si="82"/>
        <v>27301.997065908414</v>
      </c>
      <c r="GR40" s="3">
        <f t="shared" si="82"/>
        <v>27301.997065908414</v>
      </c>
      <c r="GS40" s="3">
        <f t="shared" si="82"/>
        <v>27301.997065908414</v>
      </c>
      <c r="GT40" s="3">
        <f t="shared" si="82"/>
        <v>27301.997065908414</v>
      </c>
      <c r="GU40" s="3">
        <f t="shared" si="82"/>
        <v>27301.997065908414</v>
      </c>
      <c r="GV40" s="3">
        <f t="shared" si="82"/>
        <v>27301.997065908414</v>
      </c>
      <c r="GW40" s="3">
        <f t="shared" si="82"/>
        <v>27301.997065908414</v>
      </c>
      <c r="GX40" s="3">
        <f t="shared" si="82"/>
        <v>28530.586933874292</v>
      </c>
      <c r="GY40" s="3">
        <f t="shared" si="82"/>
        <v>28530.586933874292</v>
      </c>
      <c r="GZ40" s="3">
        <f t="shared" si="82"/>
        <v>28530.586933874292</v>
      </c>
      <c r="HA40" s="3">
        <f t="shared" si="82"/>
        <v>28530.586933874292</v>
      </c>
      <c r="HB40" s="3">
        <f t="shared" si="82"/>
        <v>28530.586933874292</v>
      </c>
      <c r="HC40" s="3">
        <f t="shared" si="82"/>
        <v>28530.586933874292</v>
      </c>
      <c r="HD40" s="3">
        <f t="shared" si="82"/>
        <v>28530.586933874292</v>
      </c>
      <c r="HE40" s="3">
        <f t="shared" si="82"/>
        <v>28530.586933874292</v>
      </c>
      <c r="HF40" s="3">
        <f t="shared" si="82"/>
        <v>28530.586933874292</v>
      </c>
      <c r="HG40" s="3">
        <f t="shared" si="82"/>
        <v>28530.586933874292</v>
      </c>
      <c r="HH40" s="3">
        <f t="shared" si="82"/>
        <v>28530.586933874292</v>
      </c>
      <c r="HI40" s="3">
        <f t="shared" si="82"/>
        <v>28530.586933874292</v>
      </c>
      <c r="HJ40" s="3">
        <f t="shared" si="82"/>
        <v>29814.463345898632</v>
      </c>
      <c r="HK40" s="3">
        <f t="shared" si="82"/>
        <v>29814.463345898632</v>
      </c>
      <c r="HL40" s="3">
        <f t="shared" si="82"/>
        <v>29814.463345898632</v>
      </c>
      <c r="HM40" s="3">
        <f t="shared" si="82"/>
        <v>29814.463345898632</v>
      </c>
      <c r="HN40" s="3">
        <f t="shared" si="82"/>
        <v>29814.463345898632</v>
      </c>
      <c r="HO40" s="3">
        <f t="shared" si="82"/>
        <v>29814.463345898632</v>
      </c>
      <c r="HP40" s="3">
        <f t="shared" si="82"/>
        <v>29814.463345898632</v>
      </c>
      <c r="HQ40" s="3">
        <f t="shared" si="82"/>
        <v>29814.463345898632</v>
      </c>
      <c r="HR40" s="3">
        <f t="shared" si="82"/>
        <v>29814.463345898632</v>
      </c>
      <c r="HS40" s="3">
        <f t="shared" si="82"/>
        <v>29814.463345898632</v>
      </c>
      <c r="HT40" s="3">
        <f t="shared" si="82"/>
        <v>29814.463345898632</v>
      </c>
      <c r="HU40" s="3">
        <f t="shared" si="82"/>
        <v>29814.463345898632</v>
      </c>
      <c r="HV40" s="3">
        <f t="shared" si="82"/>
        <v>31156.114196464066</v>
      </c>
      <c r="HW40" s="3">
        <f t="shared" si="82"/>
        <v>31156.114196464066</v>
      </c>
      <c r="HX40" s="3">
        <f t="shared" si="82"/>
        <v>31156.114196464066</v>
      </c>
      <c r="HY40" s="3">
        <f t="shared" si="82"/>
        <v>31156.114196464066</v>
      </c>
      <c r="HZ40" s="3">
        <f t="shared" si="82"/>
        <v>31156.114196464066</v>
      </c>
      <c r="IA40" s="3">
        <f t="shared" si="82"/>
        <v>31156.114196464066</v>
      </c>
      <c r="IB40" s="3">
        <f t="shared" si="82"/>
        <v>31156.114196464066</v>
      </c>
      <c r="IC40" s="3">
        <f t="shared" si="82"/>
        <v>31156.114196464066</v>
      </c>
      <c r="ID40" s="3">
        <f t="shared" si="82"/>
        <v>31156.114196464066</v>
      </c>
      <c r="IE40" s="3">
        <f t="shared" si="82"/>
        <v>31156.114196464066</v>
      </c>
      <c r="IF40" s="3">
        <f t="shared" si="82"/>
        <v>31156.114196464066</v>
      </c>
      <c r="IG40" s="3">
        <f t="shared" si="82"/>
        <v>31156.114196464066</v>
      </c>
      <c r="IH40" s="3">
        <f t="shared" si="82"/>
        <v>32558.139335304943</v>
      </c>
      <c r="II40" s="3">
        <f t="shared" si="82"/>
        <v>32558.139335304943</v>
      </c>
      <c r="IJ40" s="3">
        <f t="shared" si="82"/>
        <v>32558.139335304943</v>
      </c>
      <c r="IK40" s="3">
        <f t="shared" si="82"/>
        <v>32558.139335304943</v>
      </c>
      <c r="IL40" s="3">
        <f t="shared" si="82"/>
        <v>32558.139335304943</v>
      </c>
      <c r="IM40" s="3">
        <f t="shared" si="82"/>
        <v>32558.139335304943</v>
      </c>
      <c r="IN40" s="3">
        <f t="shared" si="82"/>
        <v>32558.139335304943</v>
      </c>
      <c r="IO40" s="3">
        <f t="shared" si="82"/>
        <v>32558.139335304943</v>
      </c>
      <c r="IP40" s="3">
        <f t="shared" si="82"/>
        <v>32558.139335304943</v>
      </c>
      <c r="IQ40" s="3">
        <f t="shared" si="82"/>
        <v>32558.139335304943</v>
      </c>
      <c r="IR40" s="3">
        <f t="shared" si="82"/>
        <v>32558.139335304943</v>
      </c>
      <c r="IS40" s="3">
        <f t="shared" si="82"/>
        <v>32558.139335304943</v>
      </c>
      <c r="IT40" s="3">
        <f t="shared" si="82"/>
        <v>34023.255605393671</v>
      </c>
      <c r="IU40" s="3">
        <f t="shared" si="82"/>
        <v>34023.255605393671</v>
      </c>
      <c r="IV40" s="3">
        <f t="shared" si="82"/>
        <v>34023.255605393671</v>
      </c>
      <c r="IW40" s="3">
        <f t="shared" si="82"/>
        <v>34023.255605393671</v>
      </c>
      <c r="IX40" s="3">
        <f t="shared" si="82"/>
        <v>34023.255605393671</v>
      </c>
      <c r="IY40" s="3">
        <f t="shared" si="82"/>
        <v>34023.255605393671</v>
      </c>
      <c r="IZ40" s="3">
        <f t="shared" ref="IZ40:LK40" si="83">IZ6</f>
        <v>34023.255605393671</v>
      </c>
      <c r="JA40" s="3">
        <f t="shared" si="83"/>
        <v>34023.255605393671</v>
      </c>
      <c r="JB40" s="3">
        <f t="shared" si="83"/>
        <v>34023.255605393671</v>
      </c>
      <c r="JC40" s="3">
        <f t="shared" si="83"/>
        <v>34023.255605393671</v>
      </c>
      <c r="JD40" s="3">
        <f t="shared" si="83"/>
        <v>34023.255605393671</v>
      </c>
      <c r="JE40" s="3">
        <f t="shared" si="83"/>
        <v>34023.255605393671</v>
      </c>
      <c r="JF40" s="3">
        <f t="shared" si="83"/>
        <v>35554.302107636373</v>
      </c>
      <c r="JG40" s="3">
        <f t="shared" si="83"/>
        <v>35554.302107636373</v>
      </c>
      <c r="JH40" s="3">
        <f t="shared" si="83"/>
        <v>35554.302107636373</v>
      </c>
      <c r="JI40" s="3">
        <f t="shared" si="83"/>
        <v>35554.302107636373</v>
      </c>
      <c r="JJ40" s="3">
        <f t="shared" si="83"/>
        <v>35554.302107636373</v>
      </c>
      <c r="JK40" s="3">
        <f t="shared" si="83"/>
        <v>35554.302107636373</v>
      </c>
      <c r="JL40" s="3">
        <f t="shared" si="83"/>
        <v>35554.302107636373</v>
      </c>
      <c r="JM40" s="3">
        <f t="shared" si="83"/>
        <v>35554.302107636373</v>
      </c>
      <c r="JN40" s="3">
        <f t="shared" si="83"/>
        <v>35554.302107636373</v>
      </c>
      <c r="JO40" s="3">
        <f t="shared" si="83"/>
        <v>35554.302107636373</v>
      </c>
      <c r="JP40" s="3">
        <f t="shared" si="83"/>
        <v>35554.302107636373</v>
      </c>
      <c r="JQ40" s="3">
        <f t="shared" si="83"/>
        <v>35554.302107636373</v>
      </c>
      <c r="JR40" s="3">
        <f t="shared" si="83"/>
        <v>37154.24570248001</v>
      </c>
      <c r="JS40" s="3">
        <f t="shared" si="83"/>
        <v>37154.24570248001</v>
      </c>
      <c r="JT40" s="3">
        <f t="shared" si="83"/>
        <v>37154.24570248001</v>
      </c>
      <c r="JU40" s="3">
        <f t="shared" si="83"/>
        <v>37154.24570248001</v>
      </c>
      <c r="JV40" s="3">
        <f t="shared" si="83"/>
        <v>37154.24570248001</v>
      </c>
      <c r="JW40" s="3">
        <f t="shared" si="83"/>
        <v>37154.24570248001</v>
      </c>
      <c r="JX40" s="3">
        <f t="shared" si="83"/>
        <v>37154.24570248001</v>
      </c>
      <c r="JY40" s="3">
        <f t="shared" si="83"/>
        <v>37154.24570248001</v>
      </c>
      <c r="JZ40" s="3">
        <f t="shared" si="83"/>
        <v>37154.24570248001</v>
      </c>
      <c r="KA40" s="3">
        <f t="shared" si="83"/>
        <v>37154.24570248001</v>
      </c>
      <c r="KB40" s="3">
        <f t="shared" si="83"/>
        <v>37154.24570248001</v>
      </c>
      <c r="KC40" s="3">
        <f t="shared" si="83"/>
        <v>37154.24570248001</v>
      </c>
      <c r="KD40" s="3">
        <f t="shared" si="83"/>
        <v>38826.186759091601</v>
      </c>
      <c r="KE40" s="3">
        <f t="shared" si="83"/>
        <v>38826.186759091601</v>
      </c>
      <c r="KF40" s="3">
        <f t="shared" si="83"/>
        <v>38826.186759091601</v>
      </c>
      <c r="KG40" s="3">
        <f t="shared" si="83"/>
        <v>38826.186759091601</v>
      </c>
      <c r="KH40" s="3">
        <f t="shared" si="83"/>
        <v>38826.186759091601</v>
      </c>
      <c r="KI40" s="3">
        <f t="shared" si="83"/>
        <v>38826.186759091601</v>
      </c>
      <c r="KJ40" s="3">
        <f t="shared" si="83"/>
        <v>38826.186759091601</v>
      </c>
      <c r="KK40" s="3">
        <f t="shared" si="83"/>
        <v>38826.186759091601</v>
      </c>
      <c r="KL40" s="3">
        <f t="shared" si="83"/>
        <v>38826.186759091601</v>
      </c>
      <c r="KM40" s="3">
        <f t="shared" si="83"/>
        <v>38826.186759091601</v>
      </c>
      <c r="KN40" s="3">
        <f t="shared" si="83"/>
        <v>38826.186759091601</v>
      </c>
      <c r="KO40" s="3">
        <f t="shared" si="83"/>
        <v>38826.186759091601</v>
      </c>
      <c r="KP40" s="3">
        <f t="shared" si="83"/>
        <v>40573.365163250724</v>
      </c>
      <c r="KQ40" s="3">
        <f t="shared" si="83"/>
        <v>40573.365163250724</v>
      </c>
      <c r="KR40" s="3">
        <f t="shared" si="83"/>
        <v>40573.365163250724</v>
      </c>
      <c r="KS40" s="3">
        <f t="shared" si="83"/>
        <v>40573.365163250724</v>
      </c>
      <c r="KT40" s="3">
        <f t="shared" si="83"/>
        <v>40573.365163250724</v>
      </c>
      <c r="KU40" s="3">
        <f t="shared" si="83"/>
        <v>40573.365163250724</v>
      </c>
      <c r="KV40" s="3">
        <f t="shared" si="83"/>
        <v>40573.365163250724</v>
      </c>
      <c r="KW40" s="3">
        <f t="shared" si="83"/>
        <v>40573.365163250724</v>
      </c>
      <c r="KX40" s="3">
        <f t="shared" si="83"/>
        <v>40573.365163250724</v>
      </c>
      <c r="KY40" s="3">
        <f t="shared" si="83"/>
        <v>40573.365163250724</v>
      </c>
      <c r="KZ40" s="3">
        <f t="shared" si="83"/>
        <v>40573.365163250724</v>
      </c>
      <c r="LA40" s="3">
        <f t="shared" si="83"/>
        <v>40573.365163250724</v>
      </c>
      <c r="LB40" s="3">
        <f t="shared" si="83"/>
        <v>42399.166595596995</v>
      </c>
      <c r="LC40" s="3">
        <f t="shared" si="83"/>
        <v>42399.166595596995</v>
      </c>
      <c r="LD40" s="3">
        <f t="shared" si="83"/>
        <v>42399.166595596995</v>
      </c>
      <c r="LE40" s="3">
        <f t="shared" si="83"/>
        <v>42399.166595596995</v>
      </c>
      <c r="LF40" s="3">
        <f t="shared" si="83"/>
        <v>42399.166595596995</v>
      </c>
      <c r="LG40" s="3">
        <f t="shared" si="83"/>
        <v>42399.166595596995</v>
      </c>
      <c r="LH40" s="3">
        <f t="shared" si="83"/>
        <v>42399.166595596995</v>
      </c>
      <c r="LI40" s="3">
        <f t="shared" si="83"/>
        <v>42399.166595596995</v>
      </c>
      <c r="LJ40" s="3">
        <f t="shared" si="83"/>
        <v>42399.166595596995</v>
      </c>
      <c r="LK40" s="3">
        <f t="shared" si="83"/>
        <v>42399.166595596995</v>
      </c>
      <c r="LL40" s="3">
        <f t="shared" ref="LL40:MX40" si="84">LL6</f>
        <v>42399.166595596995</v>
      </c>
      <c r="LM40" s="3">
        <f t="shared" si="84"/>
        <v>42399.166595596995</v>
      </c>
      <c r="LN40" s="3">
        <f t="shared" si="84"/>
        <v>44307.129092398856</v>
      </c>
      <c r="LO40" s="3">
        <f t="shared" si="84"/>
        <v>44307.129092398856</v>
      </c>
      <c r="LP40" s="3">
        <f t="shared" si="84"/>
        <v>44307.129092398856</v>
      </c>
      <c r="LQ40" s="3">
        <f t="shared" si="84"/>
        <v>44307.129092398856</v>
      </c>
      <c r="LR40" s="3">
        <f t="shared" si="84"/>
        <v>44307.129092398856</v>
      </c>
      <c r="LS40" s="3">
        <f t="shared" si="84"/>
        <v>44307.129092398856</v>
      </c>
      <c r="LT40" s="3">
        <f t="shared" si="84"/>
        <v>44307.129092398856</v>
      </c>
      <c r="LU40" s="3">
        <f t="shared" si="84"/>
        <v>44307.129092398856</v>
      </c>
      <c r="LV40" s="3">
        <f t="shared" si="84"/>
        <v>44307.129092398856</v>
      </c>
      <c r="LW40" s="3">
        <f t="shared" si="84"/>
        <v>44307.129092398856</v>
      </c>
      <c r="LX40" s="3">
        <f t="shared" si="84"/>
        <v>44307.129092398856</v>
      </c>
      <c r="LY40" s="3">
        <f t="shared" si="84"/>
        <v>44307.129092398856</v>
      </c>
      <c r="LZ40" s="3">
        <f t="shared" si="84"/>
        <v>46300.949901556793</v>
      </c>
      <c r="MA40" s="3">
        <f t="shared" si="84"/>
        <v>46300.949901556793</v>
      </c>
      <c r="MB40" s="3">
        <f t="shared" si="84"/>
        <v>46300.949901556793</v>
      </c>
      <c r="MC40" s="3">
        <f t="shared" si="84"/>
        <v>46300.949901556793</v>
      </c>
      <c r="MD40" s="3">
        <f t="shared" si="84"/>
        <v>46300.949901556793</v>
      </c>
      <c r="ME40" s="3">
        <f t="shared" si="84"/>
        <v>46300.949901556793</v>
      </c>
      <c r="MF40" s="3">
        <f t="shared" si="84"/>
        <v>46300.949901556793</v>
      </c>
      <c r="MG40" s="3">
        <f t="shared" si="84"/>
        <v>46300.949901556793</v>
      </c>
      <c r="MH40" s="3">
        <f t="shared" si="84"/>
        <v>46300.949901556793</v>
      </c>
      <c r="MI40" s="3">
        <f t="shared" si="84"/>
        <v>46300.949901556793</v>
      </c>
      <c r="MJ40" s="3">
        <f t="shared" si="84"/>
        <v>46300.949901556793</v>
      </c>
      <c r="MK40" s="3">
        <f t="shared" si="84"/>
        <v>46300.949901556793</v>
      </c>
      <c r="ML40" s="3">
        <f t="shared" si="84"/>
        <v>48384.492647126863</v>
      </c>
      <c r="MM40" s="3">
        <f t="shared" si="84"/>
        <v>48384.492647126863</v>
      </c>
      <c r="MN40" s="3">
        <f t="shared" si="84"/>
        <v>48384.492647126863</v>
      </c>
      <c r="MO40" s="3">
        <f t="shared" si="84"/>
        <v>48384.492647126863</v>
      </c>
      <c r="MP40" s="3">
        <f t="shared" si="84"/>
        <v>48384.492647126863</v>
      </c>
      <c r="MQ40" s="3">
        <f t="shared" si="84"/>
        <v>48384.492647126863</v>
      </c>
      <c r="MR40" s="3">
        <f t="shared" si="84"/>
        <v>48384.492647126863</v>
      </c>
      <c r="MS40" s="3">
        <f t="shared" si="84"/>
        <v>48384.492647126863</v>
      </c>
      <c r="MT40" s="3">
        <f t="shared" si="84"/>
        <v>48384.492647126863</v>
      </c>
      <c r="MU40" s="3">
        <f t="shared" si="84"/>
        <v>48384.492647126863</v>
      </c>
      <c r="MV40" s="3">
        <f t="shared" si="84"/>
        <v>48384.492647126863</v>
      </c>
      <c r="MW40" s="3">
        <f t="shared" si="84"/>
        <v>48384.492647126863</v>
      </c>
      <c r="MX40" s="3">
        <f t="shared" si="84"/>
        <v>50561.794816247551</v>
      </c>
      <c r="MY40" s="111"/>
      <c r="MZ40" s="267">
        <v>2834418.3259465741</v>
      </c>
      <c r="NA40" t="s">
        <v>265</v>
      </c>
    </row>
    <row r="41" spans="1:365" ht="16.5" customHeight="1" x14ac:dyDescent="0.25">
      <c r="A41" s="111" t="s">
        <v>249</v>
      </c>
      <c r="C41" s="3">
        <f>SUM(C9:C18)</f>
        <v>5055.9451338129093</v>
      </c>
      <c r="D41" s="3">
        <f t="shared" ref="D41:BO41" si="85">SUM(D9:D18)</f>
        <v>5055.9451338129093</v>
      </c>
      <c r="E41" s="3">
        <f t="shared" si="85"/>
        <v>5055.9451338129093</v>
      </c>
      <c r="F41" s="3">
        <f t="shared" si="85"/>
        <v>5055.9451338129093</v>
      </c>
      <c r="G41" s="3">
        <f t="shared" si="85"/>
        <v>5055.9451338129093</v>
      </c>
      <c r="H41" s="3">
        <f t="shared" si="85"/>
        <v>5055.9451338129093</v>
      </c>
      <c r="I41" s="3">
        <f t="shared" si="85"/>
        <v>5055.9451338129093</v>
      </c>
      <c r="J41" s="3">
        <f t="shared" si="85"/>
        <v>5055.9451338129093</v>
      </c>
      <c r="K41" s="3">
        <f t="shared" si="85"/>
        <v>5055.9451338129093</v>
      </c>
      <c r="L41" s="3">
        <f t="shared" si="85"/>
        <v>5055.9451338129093</v>
      </c>
      <c r="M41" s="3">
        <f t="shared" si="85"/>
        <v>5055.9451338129093</v>
      </c>
      <c r="N41" s="3">
        <f t="shared" si="85"/>
        <v>5055.9451338129093</v>
      </c>
      <c r="O41" s="3">
        <f t="shared" si="85"/>
        <v>5283.4626648344902</v>
      </c>
      <c r="P41" s="3">
        <f t="shared" si="85"/>
        <v>5283.4626648344902</v>
      </c>
      <c r="Q41" s="3">
        <f t="shared" si="85"/>
        <v>5283.4626648344902</v>
      </c>
      <c r="R41" s="3">
        <f t="shared" si="85"/>
        <v>5283.4626648344902</v>
      </c>
      <c r="S41" s="3">
        <f t="shared" si="85"/>
        <v>5283.4626648344902</v>
      </c>
      <c r="T41" s="3">
        <f t="shared" si="85"/>
        <v>5283.4626648344902</v>
      </c>
      <c r="U41" s="3">
        <f t="shared" si="85"/>
        <v>5283.4626648344902</v>
      </c>
      <c r="V41" s="3">
        <f t="shared" si="85"/>
        <v>5283.4626648344902</v>
      </c>
      <c r="W41" s="3">
        <f t="shared" si="85"/>
        <v>5283.4626648344902</v>
      </c>
      <c r="X41" s="3">
        <f t="shared" si="85"/>
        <v>5283.4626648344902</v>
      </c>
      <c r="Y41" s="3">
        <f t="shared" si="85"/>
        <v>5283.4626648344902</v>
      </c>
      <c r="Z41" s="3">
        <f t="shared" si="85"/>
        <v>5283.4626648344902</v>
      </c>
      <c r="AA41" s="3">
        <f t="shared" si="85"/>
        <v>5521.2184847520411</v>
      </c>
      <c r="AB41" s="3">
        <f t="shared" si="85"/>
        <v>5521.2184847520411</v>
      </c>
      <c r="AC41" s="3">
        <f t="shared" si="85"/>
        <v>5521.2184847520411</v>
      </c>
      <c r="AD41" s="3">
        <f t="shared" si="85"/>
        <v>5521.2184847520411</v>
      </c>
      <c r="AE41" s="3">
        <f t="shared" si="85"/>
        <v>5521.2184847520411</v>
      </c>
      <c r="AF41" s="3">
        <f t="shared" si="85"/>
        <v>5521.2184847520411</v>
      </c>
      <c r="AG41" s="3">
        <f t="shared" si="85"/>
        <v>5521.2184847520411</v>
      </c>
      <c r="AH41" s="3">
        <f t="shared" si="85"/>
        <v>5521.2184847520411</v>
      </c>
      <c r="AI41" s="3">
        <f t="shared" si="85"/>
        <v>5521.2184847520411</v>
      </c>
      <c r="AJ41" s="3">
        <f t="shared" si="85"/>
        <v>5521.2184847520411</v>
      </c>
      <c r="AK41" s="3">
        <f t="shared" si="85"/>
        <v>5521.2184847520411</v>
      </c>
      <c r="AL41" s="3">
        <f t="shared" si="85"/>
        <v>5521.2184847520411</v>
      </c>
      <c r="AM41" s="3">
        <f t="shared" si="85"/>
        <v>5769.6733165658843</v>
      </c>
      <c r="AN41" s="3">
        <f t="shared" si="85"/>
        <v>5769.6733165658843</v>
      </c>
      <c r="AO41" s="3">
        <f t="shared" si="85"/>
        <v>5769.6733165658843</v>
      </c>
      <c r="AP41" s="3">
        <f t="shared" si="85"/>
        <v>5769.6733165658843</v>
      </c>
      <c r="AQ41" s="3">
        <f t="shared" si="85"/>
        <v>5769.6733165658843</v>
      </c>
      <c r="AR41" s="3">
        <f t="shared" si="85"/>
        <v>5769.6733165658843</v>
      </c>
      <c r="AS41" s="3">
        <f t="shared" si="85"/>
        <v>5769.6733165658843</v>
      </c>
      <c r="AT41" s="3">
        <f t="shared" si="85"/>
        <v>5769.6733165658843</v>
      </c>
      <c r="AU41" s="3">
        <f t="shared" si="85"/>
        <v>5769.6733165658843</v>
      </c>
      <c r="AV41" s="3">
        <f t="shared" si="85"/>
        <v>5769.6733165658843</v>
      </c>
      <c r="AW41" s="3">
        <f t="shared" si="85"/>
        <v>5769.6733165658843</v>
      </c>
      <c r="AX41" s="3">
        <f t="shared" si="85"/>
        <v>5769.6733165658843</v>
      </c>
      <c r="AY41" s="3">
        <f t="shared" si="85"/>
        <v>6029.3086158113465</v>
      </c>
      <c r="AZ41" s="3">
        <f t="shared" si="85"/>
        <v>6029.3086158113465</v>
      </c>
      <c r="BA41" s="3">
        <f t="shared" si="85"/>
        <v>6029.3086158113465</v>
      </c>
      <c r="BB41" s="3">
        <f t="shared" si="85"/>
        <v>6029.3086158113465</v>
      </c>
      <c r="BC41" s="3">
        <f t="shared" si="85"/>
        <v>6029.3086158113465</v>
      </c>
      <c r="BD41" s="3">
        <f t="shared" si="85"/>
        <v>6029.3086158113465</v>
      </c>
      <c r="BE41" s="3">
        <f t="shared" si="85"/>
        <v>6029.3086158113465</v>
      </c>
      <c r="BF41" s="3">
        <f t="shared" si="85"/>
        <v>6029.3086158113465</v>
      </c>
      <c r="BG41" s="3">
        <f t="shared" si="85"/>
        <v>6029.3086158113465</v>
      </c>
      <c r="BH41" s="3">
        <f t="shared" si="85"/>
        <v>6029.3086158113465</v>
      </c>
      <c r="BI41" s="3">
        <f t="shared" si="85"/>
        <v>6029.3086158113465</v>
      </c>
      <c r="BJ41" s="3">
        <f t="shared" si="85"/>
        <v>6029.3086158113465</v>
      </c>
      <c r="BK41" s="3">
        <f t="shared" si="85"/>
        <v>6300.6275035228573</v>
      </c>
      <c r="BL41" s="3">
        <f t="shared" si="85"/>
        <v>6300.6275035228573</v>
      </c>
      <c r="BM41" s="3">
        <f t="shared" si="85"/>
        <v>6300.6275035228573</v>
      </c>
      <c r="BN41" s="3">
        <f t="shared" si="85"/>
        <v>6300.6275035228573</v>
      </c>
      <c r="BO41" s="3">
        <f t="shared" si="85"/>
        <v>6300.6275035228573</v>
      </c>
      <c r="BP41" s="3">
        <f t="shared" ref="BP41:EA41" si="86">SUM(BP9:BP18)</f>
        <v>6300.6275035228573</v>
      </c>
      <c r="BQ41" s="3">
        <f t="shared" si="86"/>
        <v>6300.6275035228573</v>
      </c>
      <c r="BR41" s="3">
        <f t="shared" si="86"/>
        <v>6300.6275035228573</v>
      </c>
      <c r="BS41" s="3">
        <f t="shared" si="86"/>
        <v>6300.6275035228573</v>
      </c>
      <c r="BT41" s="3">
        <f t="shared" si="86"/>
        <v>6300.6275035228573</v>
      </c>
      <c r="BU41" s="3">
        <f t="shared" si="86"/>
        <v>6300.6275035228573</v>
      </c>
      <c r="BV41" s="3">
        <f t="shared" si="86"/>
        <v>6300.6275035228573</v>
      </c>
      <c r="BW41" s="3">
        <f t="shared" si="86"/>
        <v>6584.1557411813847</v>
      </c>
      <c r="BX41" s="3">
        <f t="shared" si="86"/>
        <v>6584.1557411813847</v>
      </c>
      <c r="BY41" s="3">
        <f t="shared" si="86"/>
        <v>6584.1557411813847</v>
      </c>
      <c r="BZ41" s="3">
        <f t="shared" si="86"/>
        <v>6584.1557411813847</v>
      </c>
      <c r="CA41" s="3">
        <f t="shared" si="86"/>
        <v>6584.1557411813847</v>
      </c>
      <c r="CB41" s="3">
        <f t="shared" si="86"/>
        <v>6584.1557411813847</v>
      </c>
      <c r="CC41" s="3">
        <f t="shared" si="86"/>
        <v>6584.1557411813847</v>
      </c>
      <c r="CD41" s="3">
        <f t="shared" si="86"/>
        <v>6584.1557411813847</v>
      </c>
      <c r="CE41" s="3">
        <f t="shared" si="86"/>
        <v>6584.1557411813847</v>
      </c>
      <c r="CF41" s="3">
        <f t="shared" si="86"/>
        <v>6584.1557411813847</v>
      </c>
      <c r="CG41" s="3">
        <f t="shared" si="86"/>
        <v>6584.1557411813847</v>
      </c>
      <c r="CH41" s="3">
        <f t="shared" si="86"/>
        <v>6584.1557411813847</v>
      </c>
      <c r="CI41" s="3">
        <f t="shared" si="86"/>
        <v>6880.4427495345462</v>
      </c>
      <c r="CJ41" s="3">
        <f t="shared" si="86"/>
        <v>6880.4427495345462</v>
      </c>
      <c r="CK41" s="3">
        <f t="shared" si="86"/>
        <v>6880.4427495345462</v>
      </c>
      <c r="CL41" s="3">
        <f t="shared" si="86"/>
        <v>6880.4427495345462</v>
      </c>
      <c r="CM41" s="3">
        <f t="shared" si="86"/>
        <v>6880.4427495345462</v>
      </c>
      <c r="CN41" s="3">
        <f t="shared" si="86"/>
        <v>6880.4427495345462</v>
      </c>
      <c r="CO41" s="3">
        <f t="shared" si="86"/>
        <v>6880.4427495345462</v>
      </c>
      <c r="CP41" s="3">
        <f t="shared" si="86"/>
        <v>6880.4427495345462</v>
      </c>
      <c r="CQ41" s="3">
        <f t="shared" si="86"/>
        <v>6880.4427495345462</v>
      </c>
      <c r="CR41" s="3">
        <f t="shared" si="86"/>
        <v>6880.4427495345462</v>
      </c>
      <c r="CS41" s="3">
        <f t="shared" si="86"/>
        <v>6880.4427495345462</v>
      </c>
      <c r="CT41" s="3">
        <f t="shared" si="86"/>
        <v>6880.4427495345462</v>
      </c>
      <c r="CU41" s="3">
        <f t="shared" si="86"/>
        <v>7190.0626732635983</v>
      </c>
      <c r="CV41" s="3">
        <f t="shared" si="86"/>
        <v>7190.0626732635983</v>
      </c>
      <c r="CW41" s="3">
        <f t="shared" si="86"/>
        <v>7190.0626732635983</v>
      </c>
      <c r="CX41" s="3">
        <f t="shared" si="86"/>
        <v>7190.0626732635983</v>
      </c>
      <c r="CY41" s="3">
        <f t="shared" si="86"/>
        <v>7190.0626732635983</v>
      </c>
      <c r="CZ41" s="3">
        <f t="shared" si="86"/>
        <v>7190.0626732635983</v>
      </c>
      <c r="DA41" s="3">
        <f t="shared" si="86"/>
        <v>7190.0626732635983</v>
      </c>
      <c r="DB41" s="3">
        <f t="shared" si="86"/>
        <v>7190.0626732635983</v>
      </c>
      <c r="DC41" s="3">
        <f t="shared" si="86"/>
        <v>7190.0626732635983</v>
      </c>
      <c r="DD41" s="3">
        <f t="shared" si="86"/>
        <v>7190.0626732635983</v>
      </c>
      <c r="DE41" s="3">
        <f t="shared" si="86"/>
        <v>7190.0626732635983</v>
      </c>
      <c r="DF41" s="3">
        <f t="shared" si="86"/>
        <v>7190.0626732635983</v>
      </c>
      <c r="DG41" s="3">
        <f t="shared" si="86"/>
        <v>7513.6154935604609</v>
      </c>
      <c r="DH41" s="3">
        <f t="shared" si="86"/>
        <v>7513.6154935604609</v>
      </c>
      <c r="DI41" s="3">
        <f t="shared" si="86"/>
        <v>7513.6154935604609</v>
      </c>
      <c r="DJ41" s="3">
        <f t="shared" si="86"/>
        <v>7513.6154935604609</v>
      </c>
      <c r="DK41" s="3">
        <f t="shared" si="86"/>
        <v>7513.6154935604609</v>
      </c>
      <c r="DL41" s="3">
        <f t="shared" si="86"/>
        <v>7513.6154935604609</v>
      </c>
      <c r="DM41" s="3">
        <f t="shared" si="86"/>
        <v>7513.6154935604609</v>
      </c>
      <c r="DN41" s="3">
        <f t="shared" si="86"/>
        <v>7513.6154935604609</v>
      </c>
      <c r="DO41" s="3">
        <f t="shared" si="86"/>
        <v>7513.6154935604609</v>
      </c>
      <c r="DP41" s="3">
        <f t="shared" si="86"/>
        <v>7513.6154935604609</v>
      </c>
      <c r="DQ41" s="3">
        <f t="shared" si="86"/>
        <v>7513.6154935604609</v>
      </c>
      <c r="DR41" s="3">
        <f t="shared" si="86"/>
        <v>7513.6154935604609</v>
      </c>
      <c r="DS41" s="3">
        <f t="shared" si="86"/>
        <v>7851.7281907706802</v>
      </c>
      <c r="DT41" s="3">
        <f t="shared" si="86"/>
        <v>7851.7281907706802</v>
      </c>
      <c r="DU41" s="3">
        <f t="shared" si="86"/>
        <v>7851.7281907706802</v>
      </c>
      <c r="DV41" s="3">
        <f t="shared" si="86"/>
        <v>7851.7281907706802</v>
      </c>
      <c r="DW41" s="3">
        <f t="shared" si="86"/>
        <v>7851.7281907706802</v>
      </c>
      <c r="DX41" s="3">
        <f t="shared" si="86"/>
        <v>7851.7281907706802</v>
      </c>
      <c r="DY41" s="3">
        <f t="shared" si="86"/>
        <v>7851.7281907706802</v>
      </c>
      <c r="DZ41" s="3">
        <f t="shared" si="86"/>
        <v>7851.7281907706802</v>
      </c>
      <c r="EA41" s="3">
        <f t="shared" si="86"/>
        <v>7851.7281907706802</v>
      </c>
      <c r="EB41" s="3">
        <f t="shared" ref="EB41:GM41" si="87">SUM(EB9:EB18)</f>
        <v>7851.7281907706802</v>
      </c>
      <c r="EC41" s="3">
        <f t="shared" si="87"/>
        <v>7851.7281907706802</v>
      </c>
      <c r="ED41" s="3">
        <f t="shared" si="87"/>
        <v>7851.7281907706802</v>
      </c>
      <c r="EE41" s="3">
        <f t="shared" si="87"/>
        <v>8205.0559593553608</v>
      </c>
      <c r="EF41" s="3">
        <f t="shared" si="87"/>
        <v>8205.0559593553608</v>
      </c>
      <c r="EG41" s="3">
        <f t="shared" si="87"/>
        <v>8205.0559593553608</v>
      </c>
      <c r="EH41" s="3">
        <f t="shared" si="87"/>
        <v>8205.0559593553608</v>
      </c>
      <c r="EI41" s="3">
        <f t="shared" si="87"/>
        <v>8205.0559593553608</v>
      </c>
      <c r="EJ41" s="3">
        <f t="shared" si="87"/>
        <v>8205.0559593553608</v>
      </c>
      <c r="EK41" s="3">
        <f t="shared" si="87"/>
        <v>8205.0559593553608</v>
      </c>
      <c r="EL41" s="3">
        <f t="shared" si="87"/>
        <v>8205.0559593553608</v>
      </c>
      <c r="EM41" s="3">
        <f t="shared" si="87"/>
        <v>8205.0559593553608</v>
      </c>
      <c r="EN41" s="3">
        <f t="shared" si="87"/>
        <v>8205.0559593553608</v>
      </c>
      <c r="EO41" s="3">
        <f t="shared" si="87"/>
        <v>8205.0559593553608</v>
      </c>
      <c r="EP41" s="3">
        <f t="shared" si="87"/>
        <v>8205.0559593553608</v>
      </c>
      <c r="EQ41" s="3">
        <f t="shared" si="87"/>
        <v>8574.2834775263491</v>
      </c>
      <c r="ER41" s="3">
        <f t="shared" si="87"/>
        <v>8574.2834775263491</v>
      </c>
      <c r="ES41" s="3">
        <f t="shared" si="87"/>
        <v>8574.2834775263491</v>
      </c>
      <c r="ET41" s="3">
        <f t="shared" si="87"/>
        <v>8574.2834775263491</v>
      </c>
      <c r="EU41" s="3">
        <f t="shared" si="87"/>
        <v>8574.2834775263491</v>
      </c>
      <c r="EV41" s="3">
        <f t="shared" si="87"/>
        <v>8574.2834775263491</v>
      </c>
      <c r="EW41" s="3">
        <f t="shared" si="87"/>
        <v>8574.2834775263491</v>
      </c>
      <c r="EX41" s="3">
        <f t="shared" si="87"/>
        <v>8574.2834775263491</v>
      </c>
      <c r="EY41" s="3">
        <f t="shared" si="87"/>
        <v>8574.2834775263491</v>
      </c>
      <c r="EZ41" s="3">
        <f t="shared" si="87"/>
        <v>8574.2834775263491</v>
      </c>
      <c r="FA41" s="3">
        <f t="shared" si="87"/>
        <v>8574.2834775263491</v>
      </c>
      <c r="FB41" s="3">
        <f t="shared" si="87"/>
        <v>8574.2834775263491</v>
      </c>
      <c r="FC41" s="3">
        <f t="shared" si="87"/>
        <v>8960.126234015037</v>
      </c>
      <c r="FD41" s="3">
        <f t="shared" si="87"/>
        <v>8960.126234015037</v>
      </c>
      <c r="FE41" s="3">
        <f t="shared" si="87"/>
        <v>8960.126234015037</v>
      </c>
      <c r="FF41" s="3">
        <f t="shared" si="87"/>
        <v>8960.126234015037</v>
      </c>
      <c r="FG41" s="3">
        <f t="shared" si="87"/>
        <v>8960.126234015037</v>
      </c>
      <c r="FH41" s="3">
        <f t="shared" si="87"/>
        <v>8960.126234015037</v>
      </c>
      <c r="FI41" s="3">
        <f t="shared" si="87"/>
        <v>8960.126234015037</v>
      </c>
      <c r="FJ41" s="3">
        <f t="shared" si="87"/>
        <v>8960.126234015037</v>
      </c>
      <c r="FK41" s="3">
        <f t="shared" si="87"/>
        <v>8960.126234015037</v>
      </c>
      <c r="FL41" s="3">
        <f t="shared" si="87"/>
        <v>8960.126234015037</v>
      </c>
      <c r="FM41" s="3">
        <f t="shared" si="87"/>
        <v>8960.126234015037</v>
      </c>
      <c r="FN41" s="3">
        <f t="shared" si="87"/>
        <v>8960.126234015037</v>
      </c>
      <c r="FO41" s="3">
        <f t="shared" si="87"/>
        <v>9363.3319145457117</v>
      </c>
      <c r="FP41" s="3">
        <f t="shared" si="87"/>
        <v>9363.3319145457117</v>
      </c>
      <c r="FQ41" s="3">
        <f t="shared" si="87"/>
        <v>9363.3319145457117</v>
      </c>
      <c r="FR41" s="3">
        <f t="shared" si="87"/>
        <v>9363.3319145457117</v>
      </c>
      <c r="FS41" s="3">
        <f t="shared" si="87"/>
        <v>9363.3319145457117</v>
      </c>
      <c r="FT41" s="3">
        <f t="shared" si="87"/>
        <v>9363.3319145457117</v>
      </c>
      <c r="FU41" s="3">
        <f t="shared" si="87"/>
        <v>9363.3319145457117</v>
      </c>
      <c r="FV41" s="3">
        <f t="shared" si="87"/>
        <v>9363.3319145457117</v>
      </c>
      <c r="FW41" s="3">
        <f t="shared" si="87"/>
        <v>9363.3319145457117</v>
      </c>
      <c r="FX41" s="3">
        <f t="shared" si="87"/>
        <v>9363.3319145457117</v>
      </c>
      <c r="FY41" s="3">
        <f t="shared" si="87"/>
        <v>9363.3319145457117</v>
      </c>
      <c r="FZ41" s="3">
        <f t="shared" si="87"/>
        <v>9363.3319145457117</v>
      </c>
      <c r="GA41" s="3">
        <f t="shared" si="87"/>
        <v>9784.6818507002699</v>
      </c>
      <c r="GB41" s="3">
        <f t="shared" si="87"/>
        <v>9784.6818507002699</v>
      </c>
      <c r="GC41" s="3">
        <f t="shared" si="87"/>
        <v>9784.6818507002699</v>
      </c>
      <c r="GD41" s="3">
        <f t="shared" si="87"/>
        <v>9784.6818507002699</v>
      </c>
      <c r="GE41" s="3">
        <f t="shared" si="87"/>
        <v>9784.6818507002699</v>
      </c>
      <c r="GF41" s="3">
        <f t="shared" si="87"/>
        <v>9784.6818507002699</v>
      </c>
      <c r="GG41" s="3">
        <f t="shared" si="87"/>
        <v>9784.6818507002699</v>
      </c>
      <c r="GH41" s="3">
        <f t="shared" si="87"/>
        <v>9784.6818507002699</v>
      </c>
      <c r="GI41" s="3">
        <f t="shared" si="87"/>
        <v>9784.6818507002699</v>
      </c>
      <c r="GJ41" s="3">
        <f t="shared" si="87"/>
        <v>9784.6818507002699</v>
      </c>
      <c r="GK41" s="3">
        <f t="shared" si="87"/>
        <v>9784.6818507002699</v>
      </c>
      <c r="GL41" s="3">
        <f t="shared" si="87"/>
        <v>9784.6818507002699</v>
      </c>
      <c r="GM41" s="3">
        <f t="shared" si="87"/>
        <v>10224.992533981778</v>
      </c>
      <c r="GN41" s="3">
        <f t="shared" ref="GN41:IY41" si="88">SUM(GN9:GN18)</f>
        <v>10224.992533981778</v>
      </c>
      <c r="GO41" s="3">
        <f t="shared" si="88"/>
        <v>10224.992533981778</v>
      </c>
      <c r="GP41" s="3">
        <f t="shared" si="88"/>
        <v>10224.992533981778</v>
      </c>
      <c r="GQ41" s="3">
        <f t="shared" si="88"/>
        <v>10224.992533981778</v>
      </c>
      <c r="GR41" s="3">
        <f t="shared" si="88"/>
        <v>10224.992533981778</v>
      </c>
      <c r="GS41" s="3">
        <f t="shared" si="88"/>
        <v>10224.992533981778</v>
      </c>
      <c r="GT41" s="3">
        <f t="shared" si="88"/>
        <v>10224.992533981778</v>
      </c>
      <c r="GU41" s="3">
        <f t="shared" si="88"/>
        <v>10224.992533981778</v>
      </c>
      <c r="GV41" s="3">
        <f t="shared" si="88"/>
        <v>10224.992533981778</v>
      </c>
      <c r="GW41" s="3">
        <f t="shared" si="88"/>
        <v>10224.992533981778</v>
      </c>
      <c r="GX41" s="3">
        <f t="shared" si="88"/>
        <v>10224.992533981778</v>
      </c>
      <c r="GY41" s="3">
        <f t="shared" si="88"/>
        <v>10685.117198010958</v>
      </c>
      <c r="GZ41" s="3">
        <f t="shared" si="88"/>
        <v>10685.117198010958</v>
      </c>
      <c r="HA41" s="3">
        <f t="shared" si="88"/>
        <v>10685.117198010958</v>
      </c>
      <c r="HB41" s="3">
        <f t="shared" si="88"/>
        <v>10685.117198010958</v>
      </c>
      <c r="HC41" s="3">
        <f t="shared" si="88"/>
        <v>10685.117198010958</v>
      </c>
      <c r="HD41" s="3">
        <f t="shared" si="88"/>
        <v>10685.117198010958</v>
      </c>
      <c r="HE41" s="3">
        <f t="shared" si="88"/>
        <v>10685.117198010958</v>
      </c>
      <c r="HF41" s="3">
        <f t="shared" si="88"/>
        <v>10685.117198010958</v>
      </c>
      <c r="HG41" s="3">
        <f t="shared" si="88"/>
        <v>10685.117198010958</v>
      </c>
      <c r="HH41" s="3">
        <f t="shared" si="88"/>
        <v>10685.117198010958</v>
      </c>
      <c r="HI41" s="3">
        <f t="shared" si="88"/>
        <v>10685.117198010958</v>
      </c>
      <c r="HJ41" s="3">
        <f t="shared" si="88"/>
        <v>10685.117198010958</v>
      </c>
      <c r="HK41" s="3">
        <f t="shared" si="88"/>
        <v>11165.947471921449</v>
      </c>
      <c r="HL41" s="3">
        <f t="shared" si="88"/>
        <v>11165.947471921449</v>
      </c>
      <c r="HM41" s="3">
        <f t="shared" si="88"/>
        <v>11165.947471921449</v>
      </c>
      <c r="HN41" s="3">
        <f t="shared" si="88"/>
        <v>11165.947471921449</v>
      </c>
      <c r="HO41" s="3">
        <f t="shared" si="88"/>
        <v>11165.947471921449</v>
      </c>
      <c r="HP41" s="3">
        <f t="shared" si="88"/>
        <v>11165.947471921449</v>
      </c>
      <c r="HQ41" s="3">
        <f t="shared" si="88"/>
        <v>11165.947471921449</v>
      </c>
      <c r="HR41" s="3">
        <f t="shared" si="88"/>
        <v>11165.947471921449</v>
      </c>
      <c r="HS41" s="3">
        <f t="shared" si="88"/>
        <v>11165.947471921449</v>
      </c>
      <c r="HT41" s="3">
        <f t="shared" si="88"/>
        <v>11165.947471921449</v>
      </c>
      <c r="HU41" s="3">
        <f t="shared" si="88"/>
        <v>11165.947471921449</v>
      </c>
      <c r="HV41" s="3">
        <f t="shared" si="88"/>
        <v>11165.947471921449</v>
      </c>
      <c r="HW41" s="3">
        <f t="shared" si="88"/>
        <v>11668.415108157913</v>
      </c>
      <c r="HX41" s="3">
        <f t="shared" si="88"/>
        <v>11668.415108157913</v>
      </c>
      <c r="HY41" s="3">
        <f t="shared" si="88"/>
        <v>11668.415108157913</v>
      </c>
      <c r="HZ41" s="3">
        <f t="shared" si="88"/>
        <v>11668.415108157913</v>
      </c>
      <c r="IA41" s="3">
        <f t="shared" si="88"/>
        <v>11668.415108157913</v>
      </c>
      <c r="IB41" s="3">
        <f t="shared" si="88"/>
        <v>11668.415108157913</v>
      </c>
      <c r="IC41" s="3">
        <f t="shared" si="88"/>
        <v>11668.415108157913</v>
      </c>
      <c r="ID41" s="3">
        <f t="shared" si="88"/>
        <v>11668.415108157913</v>
      </c>
      <c r="IE41" s="3">
        <f t="shared" si="88"/>
        <v>11668.415108157913</v>
      </c>
      <c r="IF41" s="3">
        <f t="shared" si="88"/>
        <v>11668.415108157913</v>
      </c>
      <c r="IG41" s="3">
        <f t="shared" si="88"/>
        <v>11668.415108157913</v>
      </c>
      <c r="IH41" s="3">
        <f t="shared" si="88"/>
        <v>11668.415108157913</v>
      </c>
      <c r="II41" s="3">
        <f t="shared" si="88"/>
        <v>12193.493788025015</v>
      </c>
      <c r="IJ41" s="3">
        <f t="shared" si="88"/>
        <v>12193.493788025015</v>
      </c>
      <c r="IK41" s="3">
        <f t="shared" si="88"/>
        <v>12193.493788025015</v>
      </c>
      <c r="IL41" s="3">
        <f t="shared" si="88"/>
        <v>12193.493788025015</v>
      </c>
      <c r="IM41" s="3">
        <f t="shared" si="88"/>
        <v>12193.493788025015</v>
      </c>
      <c r="IN41" s="3">
        <f t="shared" si="88"/>
        <v>12193.493788025015</v>
      </c>
      <c r="IO41" s="3">
        <f t="shared" si="88"/>
        <v>12193.493788025015</v>
      </c>
      <c r="IP41" s="3">
        <f t="shared" si="88"/>
        <v>12193.493788025015</v>
      </c>
      <c r="IQ41" s="3">
        <f t="shared" si="88"/>
        <v>12193.493788025015</v>
      </c>
      <c r="IR41" s="3">
        <f t="shared" si="88"/>
        <v>12193.493788025015</v>
      </c>
      <c r="IS41" s="3">
        <f t="shared" si="88"/>
        <v>12193.493788025015</v>
      </c>
      <c r="IT41" s="3">
        <f t="shared" si="88"/>
        <v>12193.493788025015</v>
      </c>
      <c r="IU41" s="3">
        <f t="shared" si="88"/>
        <v>12742.201008486141</v>
      </c>
      <c r="IV41" s="3">
        <f t="shared" si="88"/>
        <v>12742.201008486141</v>
      </c>
      <c r="IW41" s="3">
        <f t="shared" si="88"/>
        <v>12742.201008486141</v>
      </c>
      <c r="IX41" s="3">
        <f t="shared" si="88"/>
        <v>12742.201008486141</v>
      </c>
      <c r="IY41" s="3">
        <f t="shared" si="88"/>
        <v>12742.201008486141</v>
      </c>
      <c r="IZ41" s="3">
        <f t="shared" ref="IZ41:LK41" si="89">SUM(IZ9:IZ18)</f>
        <v>12742.201008486141</v>
      </c>
      <c r="JA41" s="3">
        <f t="shared" si="89"/>
        <v>12742.201008486141</v>
      </c>
      <c r="JB41" s="3">
        <f t="shared" si="89"/>
        <v>12742.201008486141</v>
      </c>
      <c r="JC41" s="3">
        <f t="shared" si="89"/>
        <v>12742.201008486141</v>
      </c>
      <c r="JD41" s="3">
        <f t="shared" si="89"/>
        <v>12742.201008486141</v>
      </c>
      <c r="JE41" s="3">
        <f t="shared" si="89"/>
        <v>12742.201008486141</v>
      </c>
      <c r="JF41" s="3">
        <f t="shared" si="89"/>
        <v>12742.201008486141</v>
      </c>
      <c r="JG41" s="3">
        <f t="shared" si="89"/>
        <v>13315.600053868015</v>
      </c>
      <c r="JH41" s="3">
        <f t="shared" si="89"/>
        <v>13315.600053868015</v>
      </c>
      <c r="JI41" s="3">
        <f t="shared" si="89"/>
        <v>13315.600053868015</v>
      </c>
      <c r="JJ41" s="3">
        <f t="shared" si="89"/>
        <v>13315.600053868015</v>
      </c>
      <c r="JK41" s="3">
        <f t="shared" si="89"/>
        <v>13315.600053868015</v>
      </c>
      <c r="JL41" s="3">
        <f t="shared" si="89"/>
        <v>13315.600053868015</v>
      </c>
      <c r="JM41" s="3">
        <f t="shared" si="89"/>
        <v>13315.600053868015</v>
      </c>
      <c r="JN41" s="3">
        <f t="shared" si="89"/>
        <v>13315.600053868015</v>
      </c>
      <c r="JO41" s="3">
        <f t="shared" si="89"/>
        <v>13315.600053868015</v>
      </c>
      <c r="JP41" s="3">
        <f t="shared" si="89"/>
        <v>13315.600053868015</v>
      </c>
      <c r="JQ41" s="3">
        <f t="shared" si="89"/>
        <v>13315.600053868015</v>
      </c>
      <c r="JR41" s="3">
        <f t="shared" si="89"/>
        <v>13315.600053868015</v>
      </c>
      <c r="JS41" s="3">
        <f t="shared" si="89"/>
        <v>13914.802056292076</v>
      </c>
      <c r="JT41" s="3">
        <f t="shared" si="89"/>
        <v>13914.802056292076</v>
      </c>
      <c r="JU41" s="3">
        <f t="shared" si="89"/>
        <v>13914.802056292076</v>
      </c>
      <c r="JV41" s="3">
        <f t="shared" si="89"/>
        <v>13914.802056292076</v>
      </c>
      <c r="JW41" s="3">
        <f t="shared" si="89"/>
        <v>13914.802056292076</v>
      </c>
      <c r="JX41" s="3">
        <f t="shared" si="89"/>
        <v>13914.802056292076</v>
      </c>
      <c r="JY41" s="3">
        <f t="shared" si="89"/>
        <v>13914.802056292076</v>
      </c>
      <c r="JZ41" s="3">
        <f t="shared" si="89"/>
        <v>13914.802056292076</v>
      </c>
      <c r="KA41" s="3">
        <f t="shared" si="89"/>
        <v>13914.802056292076</v>
      </c>
      <c r="KB41" s="3">
        <f t="shared" si="89"/>
        <v>13914.802056292076</v>
      </c>
      <c r="KC41" s="3">
        <f t="shared" si="89"/>
        <v>13914.802056292076</v>
      </c>
      <c r="KD41" s="3">
        <f t="shared" si="89"/>
        <v>13914.802056292076</v>
      </c>
      <c r="KE41" s="3">
        <f t="shared" si="89"/>
        <v>14540.968148825214</v>
      </c>
      <c r="KF41" s="3">
        <f t="shared" si="89"/>
        <v>14540.968148825214</v>
      </c>
      <c r="KG41" s="3">
        <f t="shared" si="89"/>
        <v>14540.968148825214</v>
      </c>
      <c r="KH41" s="3">
        <f t="shared" si="89"/>
        <v>14540.968148825214</v>
      </c>
      <c r="KI41" s="3">
        <f t="shared" si="89"/>
        <v>14540.968148825214</v>
      </c>
      <c r="KJ41" s="3">
        <f t="shared" si="89"/>
        <v>14540.968148825214</v>
      </c>
      <c r="KK41" s="3">
        <f t="shared" si="89"/>
        <v>14540.968148825214</v>
      </c>
      <c r="KL41" s="3">
        <f t="shared" si="89"/>
        <v>14540.968148825214</v>
      </c>
      <c r="KM41" s="3">
        <f t="shared" si="89"/>
        <v>14540.968148825214</v>
      </c>
      <c r="KN41" s="3">
        <f t="shared" si="89"/>
        <v>14540.968148825214</v>
      </c>
      <c r="KO41" s="3">
        <f t="shared" si="89"/>
        <v>14540.968148825214</v>
      </c>
      <c r="KP41" s="3">
        <f t="shared" si="89"/>
        <v>14540.968148825214</v>
      </c>
      <c r="KQ41" s="3">
        <f t="shared" si="89"/>
        <v>15195.311715522352</v>
      </c>
      <c r="KR41" s="3">
        <f t="shared" si="89"/>
        <v>15195.311715522352</v>
      </c>
      <c r="KS41" s="3">
        <f t="shared" si="89"/>
        <v>15195.311715522352</v>
      </c>
      <c r="KT41" s="3">
        <f t="shared" si="89"/>
        <v>15195.311715522352</v>
      </c>
      <c r="KU41" s="3">
        <f t="shared" si="89"/>
        <v>15195.311715522352</v>
      </c>
      <c r="KV41" s="3">
        <f t="shared" si="89"/>
        <v>15195.311715522352</v>
      </c>
      <c r="KW41" s="3">
        <f t="shared" si="89"/>
        <v>15195.311715522352</v>
      </c>
      <c r="KX41" s="3">
        <f t="shared" si="89"/>
        <v>15195.311715522352</v>
      </c>
      <c r="KY41" s="3">
        <f t="shared" si="89"/>
        <v>15195.311715522352</v>
      </c>
      <c r="KZ41" s="3">
        <f t="shared" si="89"/>
        <v>15195.311715522352</v>
      </c>
      <c r="LA41" s="3">
        <f t="shared" si="89"/>
        <v>15195.311715522352</v>
      </c>
      <c r="LB41" s="3">
        <f t="shared" si="89"/>
        <v>15195.311715522352</v>
      </c>
      <c r="LC41" s="3">
        <f t="shared" si="89"/>
        <v>15879.10074272085</v>
      </c>
      <c r="LD41" s="3">
        <f t="shared" si="89"/>
        <v>15879.10074272085</v>
      </c>
      <c r="LE41" s="3">
        <f t="shared" si="89"/>
        <v>15879.10074272085</v>
      </c>
      <c r="LF41" s="3">
        <f t="shared" si="89"/>
        <v>15879.10074272085</v>
      </c>
      <c r="LG41" s="3">
        <f t="shared" si="89"/>
        <v>15879.10074272085</v>
      </c>
      <c r="LH41" s="3">
        <f t="shared" si="89"/>
        <v>15879.10074272085</v>
      </c>
      <c r="LI41" s="3">
        <f t="shared" si="89"/>
        <v>15879.10074272085</v>
      </c>
      <c r="LJ41" s="3">
        <f t="shared" si="89"/>
        <v>15879.10074272085</v>
      </c>
      <c r="LK41" s="3">
        <f t="shared" si="89"/>
        <v>15879.10074272085</v>
      </c>
      <c r="LL41" s="3">
        <f t="shared" ref="LL41:MX41" si="90">SUM(LL9:LL18)</f>
        <v>15879.10074272085</v>
      </c>
      <c r="LM41" s="3">
        <f t="shared" si="90"/>
        <v>15879.10074272085</v>
      </c>
      <c r="LN41" s="3">
        <f t="shared" si="90"/>
        <v>15879.10074272085</v>
      </c>
      <c r="LO41" s="3">
        <f t="shared" si="90"/>
        <v>16593.660276143288</v>
      </c>
      <c r="LP41" s="3">
        <f t="shared" si="90"/>
        <v>16593.660276143288</v>
      </c>
      <c r="LQ41" s="3">
        <f t="shared" si="90"/>
        <v>16593.660276143288</v>
      </c>
      <c r="LR41" s="3">
        <f t="shared" si="90"/>
        <v>16593.660276143288</v>
      </c>
      <c r="LS41" s="3">
        <f t="shared" si="90"/>
        <v>16593.660276143288</v>
      </c>
      <c r="LT41" s="3">
        <f t="shared" si="90"/>
        <v>16593.660276143288</v>
      </c>
      <c r="LU41" s="3">
        <f t="shared" si="90"/>
        <v>16593.660276143288</v>
      </c>
      <c r="LV41" s="3">
        <f t="shared" si="90"/>
        <v>16593.660276143288</v>
      </c>
      <c r="LW41" s="3">
        <f t="shared" si="90"/>
        <v>16593.660276143288</v>
      </c>
      <c r="LX41" s="3">
        <f t="shared" si="90"/>
        <v>16593.660276143288</v>
      </c>
      <c r="LY41" s="3">
        <f t="shared" si="90"/>
        <v>16593.660276143288</v>
      </c>
      <c r="LZ41" s="3">
        <f t="shared" si="90"/>
        <v>16593.660276143288</v>
      </c>
      <c r="MA41" s="3">
        <f t="shared" si="90"/>
        <v>17340.374988569733</v>
      </c>
      <c r="MB41" s="3">
        <f t="shared" si="90"/>
        <v>17340.374988569733</v>
      </c>
      <c r="MC41" s="3">
        <f t="shared" si="90"/>
        <v>17340.374988569733</v>
      </c>
      <c r="MD41" s="3">
        <f t="shared" si="90"/>
        <v>17340.374988569733</v>
      </c>
      <c r="ME41" s="3">
        <f t="shared" si="90"/>
        <v>17340.374988569733</v>
      </c>
      <c r="MF41" s="3">
        <f t="shared" si="90"/>
        <v>17340.374988569733</v>
      </c>
      <c r="MG41" s="3">
        <f t="shared" si="90"/>
        <v>17340.374988569733</v>
      </c>
      <c r="MH41" s="3">
        <f t="shared" si="90"/>
        <v>17340.374988569733</v>
      </c>
      <c r="MI41" s="3">
        <f t="shared" si="90"/>
        <v>17340.374988569733</v>
      </c>
      <c r="MJ41" s="3">
        <f t="shared" si="90"/>
        <v>17340.374988569733</v>
      </c>
      <c r="MK41" s="3">
        <f t="shared" si="90"/>
        <v>17340.374988569733</v>
      </c>
      <c r="ML41" s="3">
        <f t="shared" si="90"/>
        <v>17340.374988569733</v>
      </c>
      <c r="MM41" s="3">
        <f t="shared" si="90"/>
        <v>18120.691863055374</v>
      </c>
      <c r="MN41" s="3">
        <f t="shared" si="90"/>
        <v>18120.691863055374</v>
      </c>
      <c r="MO41" s="3">
        <f t="shared" si="90"/>
        <v>18120.691863055374</v>
      </c>
      <c r="MP41" s="3">
        <f t="shared" si="90"/>
        <v>18120.691863055374</v>
      </c>
      <c r="MQ41" s="3">
        <f t="shared" si="90"/>
        <v>18120.691863055374</v>
      </c>
      <c r="MR41" s="3">
        <f t="shared" si="90"/>
        <v>18120.691863055374</v>
      </c>
      <c r="MS41" s="3">
        <f t="shared" si="90"/>
        <v>18120.691863055374</v>
      </c>
      <c r="MT41" s="3">
        <f t="shared" si="90"/>
        <v>18120.691863055374</v>
      </c>
      <c r="MU41" s="3">
        <f t="shared" si="90"/>
        <v>18120.691863055374</v>
      </c>
      <c r="MV41" s="3">
        <f t="shared" si="90"/>
        <v>18120.691863055374</v>
      </c>
      <c r="MW41" s="3">
        <f t="shared" si="90"/>
        <v>18120.691863055374</v>
      </c>
      <c r="MX41" s="3">
        <f t="shared" si="90"/>
        <v>18120.691863055374</v>
      </c>
      <c r="MY41" s="111"/>
      <c r="MZ41" s="42"/>
    </row>
    <row r="42" spans="1:365" ht="16.5" customHeight="1" x14ac:dyDescent="0.25">
      <c r="A42" s="111" t="s">
        <v>252</v>
      </c>
      <c r="C42" s="3">
        <f t="shared" ref="C42" si="91">C22</f>
        <v>9645.078258142812</v>
      </c>
      <c r="D42" s="3">
        <f t="shared" ref="D42:BO42" si="92">D22</f>
        <v>9645.078258142812</v>
      </c>
      <c r="E42" s="3">
        <f t="shared" si="92"/>
        <v>9645.078258142812</v>
      </c>
      <c r="F42" s="3">
        <f t="shared" si="92"/>
        <v>9645.078258142812</v>
      </c>
      <c r="G42" s="3">
        <f t="shared" si="92"/>
        <v>9645.078258142812</v>
      </c>
      <c r="H42" s="3">
        <f t="shared" si="92"/>
        <v>9645.078258142812</v>
      </c>
      <c r="I42" s="3">
        <f t="shared" si="92"/>
        <v>9645.078258142812</v>
      </c>
      <c r="J42" s="3">
        <f t="shared" si="92"/>
        <v>9645.078258142812</v>
      </c>
      <c r="K42" s="3">
        <f t="shared" si="92"/>
        <v>9645.078258142812</v>
      </c>
      <c r="L42" s="3">
        <f t="shared" si="92"/>
        <v>9645.078258142812</v>
      </c>
      <c r="M42" s="3">
        <f t="shared" si="92"/>
        <v>9645.078258142812</v>
      </c>
      <c r="N42" s="3">
        <f t="shared" si="92"/>
        <v>9645.078258142812</v>
      </c>
      <c r="O42" s="3">
        <f t="shared" si="92"/>
        <v>9645.078258142812</v>
      </c>
      <c r="P42" s="3">
        <f t="shared" si="92"/>
        <v>9645.078258142812</v>
      </c>
      <c r="Q42" s="3">
        <f t="shared" si="92"/>
        <v>9645.078258142812</v>
      </c>
      <c r="R42" s="3">
        <f t="shared" si="92"/>
        <v>9645.078258142812</v>
      </c>
      <c r="S42" s="3">
        <f t="shared" si="92"/>
        <v>9645.078258142812</v>
      </c>
      <c r="T42" s="3">
        <f t="shared" si="92"/>
        <v>9645.078258142812</v>
      </c>
      <c r="U42" s="3">
        <f t="shared" si="92"/>
        <v>9645.078258142812</v>
      </c>
      <c r="V42" s="3">
        <f t="shared" si="92"/>
        <v>9645.078258142812</v>
      </c>
      <c r="W42" s="3">
        <f t="shared" si="92"/>
        <v>9645.078258142812</v>
      </c>
      <c r="X42" s="3">
        <f t="shared" si="92"/>
        <v>9645.078258142812</v>
      </c>
      <c r="Y42" s="3">
        <f t="shared" si="92"/>
        <v>9645.078258142812</v>
      </c>
      <c r="Z42" s="3">
        <f t="shared" si="92"/>
        <v>9645.078258142812</v>
      </c>
      <c r="AA42" s="3">
        <f t="shared" si="92"/>
        <v>9645.078258142812</v>
      </c>
      <c r="AB42" s="3">
        <f t="shared" si="92"/>
        <v>9645.078258142812</v>
      </c>
      <c r="AC42" s="3">
        <f t="shared" si="92"/>
        <v>9645.078258142812</v>
      </c>
      <c r="AD42" s="3">
        <f t="shared" si="92"/>
        <v>9645.078258142812</v>
      </c>
      <c r="AE42" s="3">
        <f t="shared" si="92"/>
        <v>9645.078258142812</v>
      </c>
      <c r="AF42" s="3">
        <f t="shared" si="92"/>
        <v>9645.078258142812</v>
      </c>
      <c r="AG42" s="3">
        <f t="shared" si="92"/>
        <v>9645.078258142812</v>
      </c>
      <c r="AH42" s="3">
        <f t="shared" si="92"/>
        <v>9645.078258142812</v>
      </c>
      <c r="AI42" s="3">
        <f t="shared" si="92"/>
        <v>9645.078258142812</v>
      </c>
      <c r="AJ42" s="3">
        <f t="shared" si="92"/>
        <v>9645.078258142812</v>
      </c>
      <c r="AK42" s="3">
        <f t="shared" si="92"/>
        <v>9645.078258142812</v>
      </c>
      <c r="AL42" s="3">
        <f t="shared" si="92"/>
        <v>9645.078258142812</v>
      </c>
      <c r="AM42" s="3">
        <f t="shared" si="92"/>
        <v>9645.078258142812</v>
      </c>
      <c r="AN42" s="3">
        <f t="shared" si="92"/>
        <v>9645.078258142812</v>
      </c>
      <c r="AO42" s="3">
        <f t="shared" si="92"/>
        <v>9645.078258142812</v>
      </c>
      <c r="AP42" s="3">
        <f t="shared" si="92"/>
        <v>9645.078258142812</v>
      </c>
      <c r="AQ42" s="3">
        <f t="shared" si="92"/>
        <v>9645.078258142812</v>
      </c>
      <c r="AR42" s="3">
        <f t="shared" si="92"/>
        <v>9645.078258142812</v>
      </c>
      <c r="AS42" s="3">
        <f t="shared" si="92"/>
        <v>9645.078258142812</v>
      </c>
      <c r="AT42" s="3">
        <f t="shared" si="92"/>
        <v>9645.078258142812</v>
      </c>
      <c r="AU42" s="3">
        <f t="shared" si="92"/>
        <v>9645.078258142812</v>
      </c>
      <c r="AV42" s="3">
        <f t="shared" si="92"/>
        <v>9645.078258142812</v>
      </c>
      <c r="AW42" s="3">
        <f t="shared" si="92"/>
        <v>9645.078258142812</v>
      </c>
      <c r="AX42" s="3">
        <f t="shared" si="92"/>
        <v>9645.078258142812</v>
      </c>
      <c r="AY42" s="3">
        <f t="shared" si="92"/>
        <v>9645.078258142812</v>
      </c>
      <c r="AZ42" s="3">
        <f t="shared" si="92"/>
        <v>9645.078258142812</v>
      </c>
      <c r="BA42" s="3">
        <f t="shared" si="92"/>
        <v>9645.078258142812</v>
      </c>
      <c r="BB42" s="3">
        <f t="shared" si="92"/>
        <v>9645.078258142812</v>
      </c>
      <c r="BC42" s="3">
        <f t="shared" si="92"/>
        <v>9645.078258142812</v>
      </c>
      <c r="BD42" s="3">
        <f t="shared" si="92"/>
        <v>9645.078258142812</v>
      </c>
      <c r="BE42" s="3">
        <f t="shared" si="92"/>
        <v>9645.078258142812</v>
      </c>
      <c r="BF42" s="3">
        <f t="shared" si="92"/>
        <v>9645.078258142812</v>
      </c>
      <c r="BG42" s="3">
        <f t="shared" si="92"/>
        <v>9645.078258142812</v>
      </c>
      <c r="BH42" s="3">
        <f t="shared" si="92"/>
        <v>9645.078258142812</v>
      </c>
      <c r="BI42" s="3">
        <f t="shared" si="92"/>
        <v>9645.078258142812</v>
      </c>
      <c r="BJ42" s="3">
        <f t="shared" si="92"/>
        <v>9645.078258142812</v>
      </c>
      <c r="BK42" s="3">
        <f t="shared" si="92"/>
        <v>9645.078258142812</v>
      </c>
      <c r="BL42" s="3">
        <f t="shared" si="92"/>
        <v>9645.078258142812</v>
      </c>
      <c r="BM42" s="3">
        <f t="shared" si="92"/>
        <v>9645.078258142812</v>
      </c>
      <c r="BN42" s="3">
        <f t="shared" si="92"/>
        <v>9645.078258142812</v>
      </c>
      <c r="BO42" s="3">
        <f t="shared" si="92"/>
        <v>9645.078258142812</v>
      </c>
      <c r="BP42" s="3">
        <f t="shared" ref="BP42:EA42" si="93">BP22</f>
        <v>9645.078258142812</v>
      </c>
      <c r="BQ42" s="3">
        <f t="shared" si="93"/>
        <v>9645.078258142812</v>
      </c>
      <c r="BR42" s="3">
        <f t="shared" si="93"/>
        <v>9645.078258142812</v>
      </c>
      <c r="BS42" s="3">
        <f t="shared" si="93"/>
        <v>9645.078258142812</v>
      </c>
      <c r="BT42" s="3">
        <f t="shared" si="93"/>
        <v>9645.078258142812</v>
      </c>
      <c r="BU42" s="3">
        <f t="shared" si="93"/>
        <v>9645.078258142812</v>
      </c>
      <c r="BV42" s="3">
        <f t="shared" si="93"/>
        <v>9645.078258142812</v>
      </c>
      <c r="BW42" s="3">
        <f t="shared" si="93"/>
        <v>9645.078258142812</v>
      </c>
      <c r="BX42" s="3">
        <f t="shared" si="93"/>
        <v>9645.078258142812</v>
      </c>
      <c r="BY42" s="3">
        <f t="shared" si="93"/>
        <v>9645.078258142812</v>
      </c>
      <c r="BZ42" s="3">
        <f t="shared" si="93"/>
        <v>9645.078258142812</v>
      </c>
      <c r="CA42" s="3">
        <f t="shared" si="93"/>
        <v>9645.078258142812</v>
      </c>
      <c r="CB42" s="3">
        <f t="shared" si="93"/>
        <v>9645.078258142812</v>
      </c>
      <c r="CC42" s="3">
        <f t="shared" si="93"/>
        <v>9645.078258142812</v>
      </c>
      <c r="CD42" s="3">
        <f t="shared" si="93"/>
        <v>9645.078258142812</v>
      </c>
      <c r="CE42" s="3">
        <f t="shared" si="93"/>
        <v>9645.078258142812</v>
      </c>
      <c r="CF42" s="3">
        <f t="shared" si="93"/>
        <v>9645.078258142812</v>
      </c>
      <c r="CG42" s="3">
        <f t="shared" si="93"/>
        <v>9645.078258142812</v>
      </c>
      <c r="CH42" s="3">
        <f t="shared" si="93"/>
        <v>9645.078258142812</v>
      </c>
      <c r="CI42" s="3">
        <f t="shared" si="93"/>
        <v>9645.078258142812</v>
      </c>
      <c r="CJ42" s="3">
        <f t="shared" si="93"/>
        <v>9645.078258142812</v>
      </c>
      <c r="CK42" s="3">
        <f t="shared" si="93"/>
        <v>9645.078258142812</v>
      </c>
      <c r="CL42" s="3">
        <f t="shared" si="93"/>
        <v>9645.078258142812</v>
      </c>
      <c r="CM42" s="3">
        <f t="shared" si="93"/>
        <v>9645.078258142812</v>
      </c>
      <c r="CN42" s="3">
        <f t="shared" si="93"/>
        <v>9645.078258142812</v>
      </c>
      <c r="CO42" s="3">
        <f t="shared" si="93"/>
        <v>9645.078258142812</v>
      </c>
      <c r="CP42" s="3">
        <f t="shared" si="93"/>
        <v>9645.078258142812</v>
      </c>
      <c r="CQ42" s="3">
        <f t="shared" si="93"/>
        <v>9645.078258142812</v>
      </c>
      <c r="CR42" s="3">
        <f t="shared" si="93"/>
        <v>9645.078258142812</v>
      </c>
      <c r="CS42" s="3">
        <f t="shared" si="93"/>
        <v>9645.078258142812</v>
      </c>
      <c r="CT42" s="3">
        <f t="shared" si="93"/>
        <v>9645.078258142812</v>
      </c>
      <c r="CU42" s="3">
        <f t="shared" si="93"/>
        <v>9645.078258142812</v>
      </c>
      <c r="CV42" s="3">
        <f t="shared" si="93"/>
        <v>9645.078258142812</v>
      </c>
      <c r="CW42" s="3">
        <f t="shared" si="93"/>
        <v>9645.078258142812</v>
      </c>
      <c r="CX42" s="3">
        <f t="shared" si="93"/>
        <v>9645.078258142812</v>
      </c>
      <c r="CY42" s="3">
        <f t="shared" si="93"/>
        <v>9645.078258142812</v>
      </c>
      <c r="CZ42" s="3">
        <f t="shared" si="93"/>
        <v>9645.078258142812</v>
      </c>
      <c r="DA42" s="3">
        <f t="shared" si="93"/>
        <v>9645.078258142812</v>
      </c>
      <c r="DB42" s="3">
        <f t="shared" si="93"/>
        <v>9645.078258142812</v>
      </c>
      <c r="DC42" s="3">
        <f t="shared" si="93"/>
        <v>9645.078258142812</v>
      </c>
      <c r="DD42" s="3">
        <f t="shared" si="93"/>
        <v>9645.078258142812</v>
      </c>
      <c r="DE42" s="3">
        <f t="shared" si="93"/>
        <v>9645.078258142812</v>
      </c>
      <c r="DF42" s="3">
        <f t="shared" si="93"/>
        <v>9645.078258142812</v>
      </c>
      <c r="DG42" s="3">
        <f t="shared" si="93"/>
        <v>9645.078258142812</v>
      </c>
      <c r="DH42" s="3">
        <f t="shared" si="93"/>
        <v>9645.078258142812</v>
      </c>
      <c r="DI42" s="3">
        <f t="shared" si="93"/>
        <v>9645.078258142812</v>
      </c>
      <c r="DJ42" s="3">
        <f t="shared" si="93"/>
        <v>9645.078258142812</v>
      </c>
      <c r="DK42" s="3">
        <f t="shared" si="93"/>
        <v>9645.078258142812</v>
      </c>
      <c r="DL42" s="3">
        <f t="shared" si="93"/>
        <v>9645.078258142812</v>
      </c>
      <c r="DM42" s="3">
        <f t="shared" si="93"/>
        <v>9645.078258142812</v>
      </c>
      <c r="DN42" s="3">
        <f t="shared" si="93"/>
        <v>9645.078258142812</v>
      </c>
      <c r="DO42" s="3">
        <f t="shared" si="93"/>
        <v>9645.078258142812</v>
      </c>
      <c r="DP42" s="3">
        <f t="shared" si="93"/>
        <v>9645.078258142812</v>
      </c>
      <c r="DQ42" s="3">
        <f t="shared" si="93"/>
        <v>9645.078258142812</v>
      </c>
      <c r="DR42" s="3">
        <f t="shared" si="93"/>
        <v>9645.078258142812</v>
      </c>
      <c r="DS42" s="3">
        <f t="shared" si="93"/>
        <v>9645.078258142812</v>
      </c>
      <c r="DT42" s="3">
        <f t="shared" si="93"/>
        <v>9645.078258142812</v>
      </c>
      <c r="DU42" s="3">
        <f t="shared" si="93"/>
        <v>9645.078258142812</v>
      </c>
      <c r="DV42" s="3">
        <f t="shared" si="93"/>
        <v>9645.078258142812</v>
      </c>
      <c r="DW42" s="3">
        <f t="shared" si="93"/>
        <v>9645.078258142812</v>
      </c>
      <c r="DX42" s="3">
        <f t="shared" si="93"/>
        <v>9645.078258142812</v>
      </c>
      <c r="DY42" s="3">
        <f t="shared" si="93"/>
        <v>9645.078258142812</v>
      </c>
      <c r="DZ42" s="3">
        <f t="shared" si="93"/>
        <v>9645.078258142812</v>
      </c>
      <c r="EA42" s="3">
        <f t="shared" si="93"/>
        <v>9645.078258142812</v>
      </c>
      <c r="EB42" s="3">
        <f t="shared" ref="EB42:GM42" si="94">EB22</f>
        <v>9645.078258142812</v>
      </c>
      <c r="EC42" s="3">
        <f t="shared" si="94"/>
        <v>9645.078258142812</v>
      </c>
      <c r="ED42" s="3">
        <f t="shared" si="94"/>
        <v>9645.078258142812</v>
      </c>
      <c r="EE42" s="3">
        <f t="shared" si="94"/>
        <v>9645.078258142812</v>
      </c>
      <c r="EF42" s="3">
        <f t="shared" si="94"/>
        <v>9645.078258142812</v>
      </c>
      <c r="EG42" s="3">
        <f t="shared" si="94"/>
        <v>9645.078258142812</v>
      </c>
      <c r="EH42" s="3">
        <f t="shared" si="94"/>
        <v>9645.078258142812</v>
      </c>
      <c r="EI42" s="3">
        <f t="shared" si="94"/>
        <v>9645.078258142812</v>
      </c>
      <c r="EJ42" s="3">
        <f t="shared" si="94"/>
        <v>9645.078258142812</v>
      </c>
      <c r="EK42" s="3">
        <f t="shared" si="94"/>
        <v>9645.078258142812</v>
      </c>
      <c r="EL42" s="3">
        <f t="shared" si="94"/>
        <v>9645.078258142812</v>
      </c>
      <c r="EM42" s="3">
        <f t="shared" si="94"/>
        <v>9645.078258142812</v>
      </c>
      <c r="EN42" s="3">
        <f t="shared" si="94"/>
        <v>9645.078258142812</v>
      </c>
      <c r="EO42" s="3">
        <f t="shared" si="94"/>
        <v>9645.078258142812</v>
      </c>
      <c r="EP42" s="3">
        <f t="shared" si="94"/>
        <v>9645.078258142812</v>
      </c>
      <c r="EQ42" s="3">
        <f t="shared" si="94"/>
        <v>9645.078258142812</v>
      </c>
      <c r="ER42" s="3">
        <f t="shared" si="94"/>
        <v>9645.078258142812</v>
      </c>
      <c r="ES42" s="3">
        <f t="shared" si="94"/>
        <v>9645.078258142812</v>
      </c>
      <c r="ET42" s="3">
        <f t="shared" si="94"/>
        <v>9645.078258142812</v>
      </c>
      <c r="EU42" s="3">
        <f t="shared" si="94"/>
        <v>9645.078258142812</v>
      </c>
      <c r="EV42" s="3">
        <f t="shared" si="94"/>
        <v>9645.078258142812</v>
      </c>
      <c r="EW42" s="3">
        <f t="shared" si="94"/>
        <v>9645.078258142812</v>
      </c>
      <c r="EX42" s="3">
        <f t="shared" si="94"/>
        <v>9645.078258142812</v>
      </c>
      <c r="EY42" s="3">
        <f t="shared" si="94"/>
        <v>9645.078258142812</v>
      </c>
      <c r="EZ42" s="3">
        <f t="shared" si="94"/>
        <v>9645.078258142812</v>
      </c>
      <c r="FA42" s="3">
        <f t="shared" si="94"/>
        <v>9645.078258142812</v>
      </c>
      <c r="FB42" s="3">
        <f t="shared" si="94"/>
        <v>9645.078258142812</v>
      </c>
      <c r="FC42" s="3">
        <f t="shared" si="94"/>
        <v>9645.078258142812</v>
      </c>
      <c r="FD42" s="3">
        <f t="shared" si="94"/>
        <v>9645.078258142812</v>
      </c>
      <c r="FE42" s="3">
        <f t="shared" si="94"/>
        <v>9645.078258142812</v>
      </c>
      <c r="FF42" s="3">
        <f t="shared" si="94"/>
        <v>9645.078258142812</v>
      </c>
      <c r="FG42" s="3">
        <f t="shared" si="94"/>
        <v>9645.078258142812</v>
      </c>
      <c r="FH42" s="3">
        <f t="shared" si="94"/>
        <v>9645.078258142812</v>
      </c>
      <c r="FI42" s="3">
        <f t="shared" si="94"/>
        <v>9645.078258142812</v>
      </c>
      <c r="FJ42" s="3">
        <f t="shared" si="94"/>
        <v>9645.078258142812</v>
      </c>
      <c r="FK42" s="3">
        <f t="shared" si="94"/>
        <v>9645.078258142812</v>
      </c>
      <c r="FL42" s="3">
        <f t="shared" si="94"/>
        <v>9645.078258142812</v>
      </c>
      <c r="FM42" s="3">
        <f t="shared" si="94"/>
        <v>9645.078258142812</v>
      </c>
      <c r="FN42" s="3">
        <f t="shared" si="94"/>
        <v>9645.078258142812</v>
      </c>
      <c r="FO42" s="3">
        <f t="shared" si="94"/>
        <v>9645.078258142812</v>
      </c>
      <c r="FP42" s="3">
        <f t="shared" si="94"/>
        <v>9645.078258142812</v>
      </c>
      <c r="FQ42" s="3">
        <f t="shared" si="94"/>
        <v>9645.078258142812</v>
      </c>
      <c r="FR42" s="3">
        <f t="shared" si="94"/>
        <v>9645.078258142812</v>
      </c>
      <c r="FS42" s="3">
        <f t="shared" si="94"/>
        <v>9645.078258142812</v>
      </c>
      <c r="FT42" s="3">
        <f t="shared" si="94"/>
        <v>9645.078258142812</v>
      </c>
      <c r="FU42" s="3">
        <f t="shared" si="94"/>
        <v>9645.078258142812</v>
      </c>
      <c r="FV42" s="3">
        <f t="shared" si="94"/>
        <v>9645.078258142812</v>
      </c>
      <c r="FW42" s="3">
        <f t="shared" si="94"/>
        <v>9645.078258142812</v>
      </c>
      <c r="FX42" s="3">
        <f t="shared" si="94"/>
        <v>9645.078258142812</v>
      </c>
      <c r="FY42" s="3">
        <f t="shared" si="94"/>
        <v>9645.078258142812</v>
      </c>
      <c r="FZ42" s="3">
        <f t="shared" si="94"/>
        <v>9645.078258142812</v>
      </c>
      <c r="GA42" s="3">
        <f t="shared" si="94"/>
        <v>9645.078258142812</v>
      </c>
      <c r="GB42" s="3">
        <f t="shared" si="94"/>
        <v>9645.078258142812</v>
      </c>
      <c r="GC42" s="3">
        <f t="shared" si="94"/>
        <v>9645.078258142812</v>
      </c>
      <c r="GD42" s="3">
        <f t="shared" si="94"/>
        <v>9645.078258142812</v>
      </c>
      <c r="GE42" s="3">
        <f t="shared" si="94"/>
        <v>9645.078258142812</v>
      </c>
      <c r="GF42" s="3">
        <f t="shared" si="94"/>
        <v>9645.078258142812</v>
      </c>
      <c r="GG42" s="3">
        <f t="shared" si="94"/>
        <v>9645.078258142812</v>
      </c>
      <c r="GH42" s="3">
        <f t="shared" si="94"/>
        <v>9645.078258142812</v>
      </c>
      <c r="GI42" s="3">
        <f t="shared" si="94"/>
        <v>9645.078258142812</v>
      </c>
      <c r="GJ42" s="3">
        <f t="shared" si="94"/>
        <v>9645.078258142812</v>
      </c>
      <c r="GK42" s="3">
        <f t="shared" si="94"/>
        <v>9645.078258142812</v>
      </c>
      <c r="GL42" s="3">
        <f t="shared" si="94"/>
        <v>9645.078258142812</v>
      </c>
      <c r="GM42" s="3">
        <f t="shared" si="94"/>
        <v>9645.078258142812</v>
      </c>
      <c r="GN42" s="3">
        <f t="shared" ref="GN42:IY42" si="95">GN22</f>
        <v>9645.078258142812</v>
      </c>
      <c r="GO42" s="3">
        <f t="shared" si="95"/>
        <v>9645.078258142812</v>
      </c>
      <c r="GP42" s="3">
        <f t="shared" si="95"/>
        <v>9645.078258142812</v>
      </c>
      <c r="GQ42" s="3">
        <f t="shared" si="95"/>
        <v>9645.078258142812</v>
      </c>
      <c r="GR42" s="3">
        <f t="shared" si="95"/>
        <v>9645.078258142812</v>
      </c>
      <c r="GS42" s="3">
        <f t="shared" si="95"/>
        <v>9645.078258142812</v>
      </c>
      <c r="GT42" s="3">
        <f t="shared" si="95"/>
        <v>9645.078258142812</v>
      </c>
      <c r="GU42" s="3">
        <f t="shared" si="95"/>
        <v>9645.078258142812</v>
      </c>
      <c r="GV42" s="3">
        <f t="shared" si="95"/>
        <v>9645.078258142812</v>
      </c>
      <c r="GW42" s="3">
        <f t="shared" si="95"/>
        <v>9645.078258142812</v>
      </c>
      <c r="GX42" s="3">
        <f t="shared" si="95"/>
        <v>9645.078258142812</v>
      </c>
      <c r="GY42" s="3">
        <f t="shared" si="95"/>
        <v>9645.078258142812</v>
      </c>
      <c r="GZ42" s="3">
        <f t="shared" si="95"/>
        <v>9645.078258142812</v>
      </c>
      <c r="HA42" s="3">
        <f t="shared" si="95"/>
        <v>9645.078258142812</v>
      </c>
      <c r="HB42" s="3">
        <f t="shared" si="95"/>
        <v>9645.078258142812</v>
      </c>
      <c r="HC42" s="3">
        <f t="shared" si="95"/>
        <v>9645.078258142812</v>
      </c>
      <c r="HD42" s="3">
        <f t="shared" si="95"/>
        <v>9645.078258142812</v>
      </c>
      <c r="HE42" s="3">
        <f t="shared" si="95"/>
        <v>9645.078258142812</v>
      </c>
      <c r="HF42" s="3">
        <f t="shared" si="95"/>
        <v>9645.078258142812</v>
      </c>
      <c r="HG42" s="3">
        <f t="shared" si="95"/>
        <v>9645.078258142812</v>
      </c>
      <c r="HH42" s="3">
        <f t="shared" si="95"/>
        <v>9645.078258142812</v>
      </c>
      <c r="HI42" s="3">
        <f t="shared" si="95"/>
        <v>9645.078258142812</v>
      </c>
      <c r="HJ42" s="3">
        <f t="shared" si="95"/>
        <v>9645.078258142812</v>
      </c>
      <c r="HK42" s="3">
        <f t="shared" si="95"/>
        <v>9645.078258142812</v>
      </c>
      <c r="HL42" s="3">
        <f t="shared" si="95"/>
        <v>9645.078258142812</v>
      </c>
      <c r="HM42" s="3">
        <f t="shared" si="95"/>
        <v>9645.078258142812</v>
      </c>
      <c r="HN42" s="3">
        <f t="shared" si="95"/>
        <v>9645.078258142812</v>
      </c>
      <c r="HO42" s="3">
        <f t="shared" si="95"/>
        <v>9645.078258142812</v>
      </c>
      <c r="HP42" s="3">
        <f t="shared" si="95"/>
        <v>9645.078258142812</v>
      </c>
      <c r="HQ42" s="3">
        <f t="shared" si="95"/>
        <v>9645.078258142812</v>
      </c>
      <c r="HR42" s="3">
        <f t="shared" si="95"/>
        <v>9645.078258142812</v>
      </c>
      <c r="HS42" s="3">
        <f t="shared" si="95"/>
        <v>9645.078258142812</v>
      </c>
      <c r="HT42" s="3">
        <f t="shared" si="95"/>
        <v>9645.078258142812</v>
      </c>
      <c r="HU42" s="3">
        <f t="shared" si="95"/>
        <v>9645.078258142812</v>
      </c>
      <c r="HV42" s="3">
        <f t="shared" si="95"/>
        <v>9645.078258142812</v>
      </c>
      <c r="HW42" s="3">
        <f t="shared" si="95"/>
        <v>9645.078258142812</v>
      </c>
      <c r="HX42" s="3">
        <f t="shared" si="95"/>
        <v>9645.078258142812</v>
      </c>
      <c r="HY42" s="3">
        <f t="shared" si="95"/>
        <v>9645.078258142812</v>
      </c>
      <c r="HZ42" s="3">
        <f t="shared" si="95"/>
        <v>9645.078258142812</v>
      </c>
      <c r="IA42" s="3">
        <f t="shared" si="95"/>
        <v>9645.078258142812</v>
      </c>
      <c r="IB42" s="3">
        <f t="shared" si="95"/>
        <v>9645.078258142812</v>
      </c>
      <c r="IC42" s="3">
        <f t="shared" si="95"/>
        <v>9645.078258142812</v>
      </c>
      <c r="ID42" s="3">
        <f t="shared" si="95"/>
        <v>9645.078258142812</v>
      </c>
      <c r="IE42" s="3">
        <f t="shared" si="95"/>
        <v>9645.078258142812</v>
      </c>
      <c r="IF42" s="3">
        <f t="shared" si="95"/>
        <v>9645.078258142812</v>
      </c>
      <c r="IG42" s="3">
        <f t="shared" si="95"/>
        <v>9645.078258142812</v>
      </c>
      <c r="IH42" s="3">
        <f t="shared" si="95"/>
        <v>9645.078258142812</v>
      </c>
      <c r="II42" s="3">
        <f t="shared" si="95"/>
        <v>9645.078258142812</v>
      </c>
      <c r="IJ42" s="3">
        <f t="shared" si="95"/>
        <v>9645.078258142812</v>
      </c>
      <c r="IK42" s="3">
        <f t="shared" si="95"/>
        <v>9645.078258142812</v>
      </c>
      <c r="IL42" s="3">
        <f t="shared" si="95"/>
        <v>9645.078258142812</v>
      </c>
      <c r="IM42" s="3">
        <f t="shared" si="95"/>
        <v>9645.078258142812</v>
      </c>
      <c r="IN42" s="3">
        <f t="shared" si="95"/>
        <v>9645.078258142812</v>
      </c>
      <c r="IO42" s="3">
        <f t="shared" si="95"/>
        <v>9645.078258142812</v>
      </c>
      <c r="IP42" s="3">
        <f t="shared" si="95"/>
        <v>9645.078258142812</v>
      </c>
      <c r="IQ42" s="3">
        <f t="shared" si="95"/>
        <v>9645.078258142812</v>
      </c>
      <c r="IR42" s="3">
        <f t="shared" si="95"/>
        <v>9645.078258142812</v>
      </c>
      <c r="IS42" s="3">
        <f t="shared" si="95"/>
        <v>9645.078258142812</v>
      </c>
      <c r="IT42" s="3">
        <f t="shared" si="95"/>
        <v>9645.078258142812</v>
      </c>
      <c r="IU42" s="3">
        <f t="shared" si="95"/>
        <v>9645.078258142812</v>
      </c>
      <c r="IV42" s="3">
        <f t="shared" si="95"/>
        <v>9645.078258142812</v>
      </c>
      <c r="IW42" s="3">
        <f t="shared" si="95"/>
        <v>9645.078258142812</v>
      </c>
      <c r="IX42" s="3">
        <f t="shared" si="95"/>
        <v>9645.078258142812</v>
      </c>
      <c r="IY42" s="3">
        <f t="shared" si="95"/>
        <v>9645.078258142812</v>
      </c>
      <c r="IZ42" s="3">
        <f t="shared" ref="IZ42:LK42" si="96">IZ22</f>
        <v>9645.078258142812</v>
      </c>
      <c r="JA42" s="3">
        <f t="shared" si="96"/>
        <v>9645.078258142812</v>
      </c>
      <c r="JB42" s="3">
        <f t="shared" si="96"/>
        <v>9645.078258142812</v>
      </c>
      <c r="JC42" s="3">
        <f t="shared" si="96"/>
        <v>9645.078258142812</v>
      </c>
      <c r="JD42" s="3">
        <f t="shared" si="96"/>
        <v>9645.078258142812</v>
      </c>
      <c r="JE42" s="3">
        <f t="shared" si="96"/>
        <v>9645.078258142812</v>
      </c>
      <c r="JF42" s="3">
        <f t="shared" si="96"/>
        <v>9645.078258142812</v>
      </c>
      <c r="JG42" s="3">
        <f t="shared" si="96"/>
        <v>9645.078258142812</v>
      </c>
      <c r="JH42" s="3">
        <f t="shared" si="96"/>
        <v>9645.078258142812</v>
      </c>
      <c r="JI42" s="3">
        <f t="shared" si="96"/>
        <v>9645.078258142812</v>
      </c>
      <c r="JJ42" s="3">
        <f t="shared" si="96"/>
        <v>9645.078258142812</v>
      </c>
      <c r="JK42" s="3">
        <f t="shared" si="96"/>
        <v>9645.078258142812</v>
      </c>
      <c r="JL42" s="3">
        <f t="shared" si="96"/>
        <v>9645.078258142812</v>
      </c>
      <c r="JM42" s="3">
        <f t="shared" si="96"/>
        <v>9645.078258142812</v>
      </c>
      <c r="JN42" s="3">
        <f t="shared" si="96"/>
        <v>9645.078258142812</v>
      </c>
      <c r="JO42" s="3">
        <f t="shared" si="96"/>
        <v>9645.078258142812</v>
      </c>
      <c r="JP42" s="3">
        <f t="shared" si="96"/>
        <v>9645.078258142812</v>
      </c>
      <c r="JQ42" s="3">
        <f t="shared" si="96"/>
        <v>9645.078258142812</v>
      </c>
      <c r="JR42" s="3">
        <f t="shared" si="96"/>
        <v>9645.078258142812</v>
      </c>
      <c r="JS42" s="3">
        <f t="shared" si="96"/>
        <v>9645.078258142812</v>
      </c>
      <c r="JT42" s="3">
        <f t="shared" si="96"/>
        <v>9645.078258142812</v>
      </c>
      <c r="JU42" s="3">
        <f t="shared" si="96"/>
        <v>9645.078258142812</v>
      </c>
      <c r="JV42" s="3">
        <f t="shared" si="96"/>
        <v>9645.078258142812</v>
      </c>
      <c r="JW42" s="3">
        <f t="shared" si="96"/>
        <v>9645.078258142812</v>
      </c>
      <c r="JX42" s="3">
        <f t="shared" si="96"/>
        <v>9645.078258142812</v>
      </c>
      <c r="JY42" s="3">
        <f t="shared" si="96"/>
        <v>9645.078258142812</v>
      </c>
      <c r="JZ42" s="3">
        <f t="shared" si="96"/>
        <v>9645.078258142812</v>
      </c>
      <c r="KA42" s="3">
        <f t="shared" si="96"/>
        <v>9645.078258142812</v>
      </c>
      <c r="KB42" s="3">
        <f t="shared" si="96"/>
        <v>9645.078258142812</v>
      </c>
      <c r="KC42" s="3">
        <f t="shared" si="96"/>
        <v>9645.078258142812</v>
      </c>
      <c r="KD42" s="3">
        <f t="shared" si="96"/>
        <v>9645.078258142812</v>
      </c>
      <c r="KE42" s="3">
        <f t="shared" si="96"/>
        <v>9645.078258142812</v>
      </c>
      <c r="KF42" s="3">
        <f t="shared" si="96"/>
        <v>9645.078258142812</v>
      </c>
      <c r="KG42" s="3">
        <f t="shared" si="96"/>
        <v>9645.078258142812</v>
      </c>
      <c r="KH42" s="3">
        <f t="shared" si="96"/>
        <v>9645.078258142812</v>
      </c>
      <c r="KI42" s="3">
        <f t="shared" si="96"/>
        <v>9645.078258142812</v>
      </c>
      <c r="KJ42" s="3">
        <f t="shared" si="96"/>
        <v>9645.078258142812</v>
      </c>
      <c r="KK42" s="3">
        <f t="shared" si="96"/>
        <v>9645.078258142812</v>
      </c>
      <c r="KL42" s="3">
        <f t="shared" si="96"/>
        <v>9645.078258142812</v>
      </c>
      <c r="KM42" s="3">
        <f t="shared" si="96"/>
        <v>9645.078258142812</v>
      </c>
      <c r="KN42" s="3">
        <f t="shared" si="96"/>
        <v>9645.078258142812</v>
      </c>
      <c r="KO42" s="3">
        <f t="shared" si="96"/>
        <v>9645.078258142812</v>
      </c>
      <c r="KP42" s="3">
        <f t="shared" si="96"/>
        <v>9645.078258142812</v>
      </c>
      <c r="KQ42" s="3">
        <f t="shared" si="96"/>
        <v>9645.078258142812</v>
      </c>
      <c r="KR42" s="3">
        <f t="shared" si="96"/>
        <v>9645.078258142812</v>
      </c>
      <c r="KS42" s="3">
        <f t="shared" si="96"/>
        <v>9645.078258142812</v>
      </c>
      <c r="KT42" s="3">
        <f t="shared" si="96"/>
        <v>9645.078258142812</v>
      </c>
      <c r="KU42" s="3">
        <f t="shared" si="96"/>
        <v>9645.078258142812</v>
      </c>
      <c r="KV42" s="3">
        <f t="shared" si="96"/>
        <v>9645.078258142812</v>
      </c>
      <c r="KW42" s="3">
        <f t="shared" si="96"/>
        <v>9645.078258142812</v>
      </c>
      <c r="KX42" s="3">
        <f t="shared" si="96"/>
        <v>9645.078258142812</v>
      </c>
      <c r="KY42" s="3">
        <f t="shared" si="96"/>
        <v>9645.078258142812</v>
      </c>
      <c r="KZ42" s="3">
        <f t="shared" si="96"/>
        <v>9645.078258142812</v>
      </c>
      <c r="LA42" s="3">
        <f t="shared" si="96"/>
        <v>9645.078258142812</v>
      </c>
      <c r="LB42" s="3">
        <f t="shared" si="96"/>
        <v>9645.078258142812</v>
      </c>
      <c r="LC42" s="3">
        <f t="shared" si="96"/>
        <v>9645.078258142812</v>
      </c>
      <c r="LD42" s="3">
        <f t="shared" si="96"/>
        <v>9645.078258142812</v>
      </c>
      <c r="LE42" s="3">
        <f t="shared" si="96"/>
        <v>9645.078258142812</v>
      </c>
      <c r="LF42" s="3">
        <f t="shared" si="96"/>
        <v>9645.078258142812</v>
      </c>
      <c r="LG42" s="3">
        <f t="shared" si="96"/>
        <v>9645.078258142812</v>
      </c>
      <c r="LH42" s="3">
        <f t="shared" si="96"/>
        <v>9645.078258142812</v>
      </c>
      <c r="LI42" s="3">
        <f t="shared" si="96"/>
        <v>9645.078258142812</v>
      </c>
      <c r="LJ42" s="3">
        <f t="shared" si="96"/>
        <v>9645.078258142812</v>
      </c>
      <c r="LK42" s="3">
        <f t="shared" si="96"/>
        <v>9645.078258142812</v>
      </c>
      <c r="LL42" s="3">
        <f t="shared" ref="LL42:MX42" si="97">LL22</f>
        <v>9645.078258142812</v>
      </c>
      <c r="LM42" s="3">
        <f t="shared" si="97"/>
        <v>9645.078258142812</v>
      </c>
      <c r="LN42" s="3">
        <f t="shared" si="97"/>
        <v>9645.078258142812</v>
      </c>
      <c r="LO42" s="3">
        <f t="shared" si="97"/>
        <v>9645.078258142812</v>
      </c>
      <c r="LP42" s="3">
        <f t="shared" si="97"/>
        <v>9645.078258142812</v>
      </c>
      <c r="LQ42" s="3">
        <f t="shared" si="97"/>
        <v>9645.078258142812</v>
      </c>
      <c r="LR42" s="3">
        <f t="shared" si="97"/>
        <v>9645.078258142812</v>
      </c>
      <c r="LS42" s="3">
        <f t="shared" si="97"/>
        <v>9645.078258142812</v>
      </c>
      <c r="LT42" s="3">
        <f t="shared" si="97"/>
        <v>9645.078258142812</v>
      </c>
      <c r="LU42" s="3">
        <f t="shared" si="97"/>
        <v>9645.078258142812</v>
      </c>
      <c r="LV42" s="3">
        <f t="shared" si="97"/>
        <v>9645.078258142812</v>
      </c>
      <c r="LW42" s="3">
        <f t="shared" si="97"/>
        <v>9645.078258142812</v>
      </c>
      <c r="LX42" s="3">
        <f t="shared" si="97"/>
        <v>9645.078258142812</v>
      </c>
      <c r="LY42" s="3">
        <f t="shared" si="97"/>
        <v>9645.078258142812</v>
      </c>
      <c r="LZ42" s="3">
        <f t="shared" si="97"/>
        <v>9645.078258142812</v>
      </c>
      <c r="MA42" s="3">
        <f t="shared" si="97"/>
        <v>9645.078258142812</v>
      </c>
      <c r="MB42" s="3">
        <f t="shared" si="97"/>
        <v>9645.078258142812</v>
      </c>
      <c r="MC42" s="3">
        <f t="shared" si="97"/>
        <v>9645.078258142812</v>
      </c>
      <c r="MD42" s="3">
        <f t="shared" si="97"/>
        <v>9645.078258142812</v>
      </c>
      <c r="ME42" s="3">
        <f t="shared" si="97"/>
        <v>9645.078258142812</v>
      </c>
      <c r="MF42" s="3">
        <f t="shared" si="97"/>
        <v>9645.078258142812</v>
      </c>
      <c r="MG42" s="3">
        <f t="shared" si="97"/>
        <v>9645.078258142812</v>
      </c>
      <c r="MH42" s="3">
        <f t="shared" si="97"/>
        <v>9645.078258142812</v>
      </c>
      <c r="MI42" s="3">
        <f t="shared" si="97"/>
        <v>9645.078258142812</v>
      </c>
      <c r="MJ42" s="3">
        <f t="shared" si="97"/>
        <v>9645.078258142812</v>
      </c>
      <c r="MK42" s="3">
        <f t="shared" si="97"/>
        <v>9645.078258142812</v>
      </c>
      <c r="ML42" s="3">
        <f t="shared" si="97"/>
        <v>9645.078258142812</v>
      </c>
      <c r="MM42" s="3">
        <f t="shared" si="97"/>
        <v>9645.078258142812</v>
      </c>
      <c r="MN42" s="3">
        <f t="shared" si="97"/>
        <v>9645.078258142812</v>
      </c>
      <c r="MO42" s="3">
        <f t="shared" si="97"/>
        <v>9645.078258142812</v>
      </c>
      <c r="MP42" s="3">
        <f t="shared" si="97"/>
        <v>9645.078258142812</v>
      </c>
      <c r="MQ42" s="3">
        <f t="shared" si="97"/>
        <v>9645.078258142812</v>
      </c>
      <c r="MR42" s="3">
        <f t="shared" si="97"/>
        <v>9645.078258142812</v>
      </c>
      <c r="MS42" s="3">
        <f t="shared" si="97"/>
        <v>9645.078258142812</v>
      </c>
      <c r="MT42" s="3">
        <f t="shared" si="97"/>
        <v>9645.078258142812</v>
      </c>
      <c r="MU42" s="3">
        <f t="shared" si="97"/>
        <v>9645.078258142812</v>
      </c>
      <c r="MV42" s="3">
        <f t="shared" si="97"/>
        <v>9645.078258142812</v>
      </c>
      <c r="MW42" s="3">
        <f t="shared" si="97"/>
        <v>9645.078258142812</v>
      </c>
      <c r="MX42" s="3">
        <f t="shared" si="97"/>
        <v>9645.078258142812</v>
      </c>
      <c r="MY42" s="111"/>
      <c r="MZ42" s="268">
        <v>13.00800745398208</v>
      </c>
      <c r="NA42" t="s">
        <v>263</v>
      </c>
    </row>
    <row r="43" spans="1:365" x14ac:dyDescent="0.25">
      <c r="A43" s="111" t="s">
        <v>269</v>
      </c>
      <c r="B43" s="30"/>
      <c r="C43" s="3">
        <f>C37</f>
        <v>154.21837548209876</v>
      </c>
      <c r="D43" s="3">
        <f t="shared" ref="D43:BO43" si="98">D37</f>
        <v>153.64204217971778</v>
      </c>
      <c r="E43" s="3">
        <f t="shared" si="98"/>
        <v>153.06034850294535</v>
      </c>
      <c r="F43" s="3">
        <f t="shared" si="98"/>
        <v>152.47324459588512</v>
      </c>
      <c r="G43" s="3">
        <f t="shared" si="98"/>
        <v>151.88068013893948</v>
      </c>
      <c r="H43" s="3">
        <f t="shared" si="98"/>
        <v>151.28260434449714</v>
      </c>
      <c r="I43" s="3">
        <f t="shared" si="98"/>
        <v>150.67896595257972</v>
      </c>
      <c r="J43" s="3">
        <f t="shared" si="98"/>
        <v>150.06971322644938</v>
      </c>
      <c r="K43" s="3">
        <f t="shared" si="98"/>
        <v>149.45479394817414</v>
      </c>
      <c r="L43" s="3">
        <f t="shared" si="98"/>
        <v>148.83415541415226</v>
      </c>
      <c r="M43" s="3">
        <f t="shared" si="98"/>
        <v>148.20774443059383</v>
      </c>
      <c r="N43" s="3">
        <f t="shared" si="98"/>
        <v>147.57550730896457</v>
      </c>
      <c r="O43" s="3">
        <f t="shared" si="98"/>
        <v>78.540545445266943</v>
      </c>
      <c r="P43" s="3">
        <f t="shared" si="98"/>
        <v>77.896492979855822</v>
      </c>
      <c r="Q43" s="3">
        <f t="shared" si="98"/>
        <v>77.246450296062932</v>
      </c>
      <c r="R43" s="3">
        <f t="shared" si="98"/>
        <v>76.590361679923362</v>
      </c>
      <c r="S43" s="3">
        <f t="shared" si="98"/>
        <v>75.928170899286599</v>
      </c>
      <c r="T43" s="3">
        <f t="shared" si="98"/>
        <v>75.259821198997187</v>
      </c>
      <c r="U43" s="3">
        <f t="shared" si="98"/>
        <v>74.58525529602943</v>
      </c>
      <c r="V43" s="3">
        <f t="shared" si="98"/>
        <v>73.904415374579216</v>
      </c>
      <c r="W43" s="3">
        <f t="shared" si="98"/>
        <v>73.217243081106744</v>
      </c>
      <c r="X43" s="3">
        <f t="shared" si="98"/>
        <v>72.523679519337094</v>
      </c>
      <c r="Y43" s="3">
        <f t="shared" si="98"/>
        <v>71.823665245210435</v>
      </c>
      <c r="Z43" s="3">
        <f t="shared" si="98"/>
        <v>-43.153609738210505</v>
      </c>
      <c r="AA43" s="3">
        <f t="shared" si="98"/>
        <v>-1.0706584007252968</v>
      </c>
      <c r="AB43" s="3">
        <f t="shared" si="98"/>
        <v>-1.7903870308220211</v>
      </c>
      <c r="AC43" s="3">
        <f t="shared" si="98"/>
        <v>-2.5168097299605141</v>
      </c>
      <c r="AD43" s="3">
        <f t="shared" si="98"/>
        <v>-3.2499887584964742</v>
      </c>
      <c r="AE43" s="3">
        <f t="shared" si="98"/>
        <v>-3.9899869558582211</v>
      </c>
      <c r="AF43" s="3">
        <f t="shared" si="98"/>
        <v>-4.7368677459317405</v>
      </c>
      <c r="AG43" s="3">
        <f t="shared" si="98"/>
        <v>-5.4906951424981161</v>
      </c>
      <c r="AH43" s="3">
        <f t="shared" si="98"/>
        <v>-6.2515337547187659</v>
      </c>
      <c r="AI43" s="3">
        <f t="shared" si="98"/>
        <v>-7.0194487926743747</v>
      </c>
      <c r="AJ43" s="3">
        <f t="shared" si="98"/>
        <v>-7.7945060729522808</v>
      </c>
      <c r="AK43" s="3">
        <f t="shared" si="98"/>
        <v>-8.5767720242882195</v>
      </c>
      <c r="AL43" s="3">
        <f t="shared" si="98"/>
        <v>-128.7792474432612</v>
      </c>
      <c r="AM43" s="3">
        <f t="shared" si="98"/>
        <v>-84.854262773544761</v>
      </c>
      <c r="AN43" s="3">
        <f t="shared" si="98"/>
        <v>-85.658559517677787</v>
      </c>
      <c r="AO43" s="3">
        <f t="shared" si="98"/>
        <v>-86.470336883965103</v>
      </c>
      <c r="AP43" s="3">
        <f t="shared" si="98"/>
        <v>-87.28966444835423</v>
      </c>
      <c r="AQ43" s="3">
        <f t="shared" si="98"/>
        <v>-88.116612433905757</v>
      </c>
      <c r="AR43" s="3">
        <f t="shared" si="98"/>
        <v>-88.951251716812877</v>
      </c>
      <c r="AS43" s="3">
        <f t="shared" si="98"/>
        <v>-89.793653832476011</v>
      </c>
      <c r="AT43" s="3">
        <f t="shared" si="98"/>
        <v>-90.643890981632723</v>
      </c>
      <c r="AU43" s="3">
        <f t="shared" si="98"/>
        <v>-91.502036036547864</v>
      </c>
      <c r="AV43" s="3">
        <f t="shared" si="98"/>
        <v>-92.368162547258464</v>
      </c>
      <c r="AW43" s="3">
        <f t="shared" si="98"/>
        <v>-93.242344747876487</v>
      </c>
      <c r="AX43" s="3">
        <f t="shared" si="98"/>
        <v>-218.91117333170251</v>
      </c>
      <c r="AY43" s="3">
        <f t="shared" si="98"/>
        <v>-173.06733851846576</v>
      </c>
      <c r="AZ43" s="3">
        <f t="shared" si="98"/>
        <v>-173.9661401300344</v>
      </c>
      <c r="BA43" s="3">
        <f t="shared" si="98"/>
        <v>-174.87330133686052</v>
      </c>
      <c r="BB43" s="3">
        <f t="shared" si="98"/>
        <v>-175.78889989006569</v>
      </c>
      <c r="BC43" s="3">
        <f t="shared" si="98"/>
        <v>-176.71301426391946</v>
      </c>
      <c r="BD43" s="3">
        <f t="shared" si="98"/>
        <v>-177.64572366256823</v>
      </c>
      <c r="BE43" s="3">
        <f t="shared" si="98"/>
        <v>-178.58710802682126</v>
      </c>
      <c r="BF43" s="3">
        <f t="shared" si="98"/>
        <v>-179.5372480410042</v>
      </c>
      <c r="BG43" s="3">
        <f t="shared" si="98"/>
        <v>-180.49622513987188</v>
      </c>
      <c r="BH43" s="3">
        <f t="shared" si="98"/>
        <v>-181.46412151559085</v>
      </c>
      <c r="BI43" s="3">
        <f t="shared" si="98"/>
        <v>-182.44102012478172</v>
      </c>
      <c r="BJ43" s="3">
        <f t="shared" si="98"/>
        <v>-313.82891367397411</v>
      </c>
      <c r="BK43" s="3">
        <f t="shared" si="98"/>
        <v>-265.98666892533527</v>
      </c>
      <c r="BL43" s="3">
        <f t="shared" si="98"/>
        <v>-266.99107972626325</v>
      </c>
      <c r="BM43" s="3">
        <f t="shared" si="98"/>
        <v>-268.00483237489141</v>
      </c>
      <c r="BN43" s="3">
        <f t="shared" si="98"/>
        <v>-269.02801375809781</v>
      </c>
      <c r="BO43" s="3">
        <f t="shared" si="98"/>
        <v>-270.06071157087945</v>
      </c>
      <c r="BP43" s="3">
        <f t="shared" ref="BP43:EA43" si="99">BP37</f>
        <v>-271.10301432386933</v>
      </c>
      <c r="BQ43" s="3">
        <f t="shared" si="99"/>
        <v>-272.15501135092262</v>
      </c>
      <c r="BR43" s="3">
        <f t="shared" si="99"/>
        <v>-273.2167928167716</v>
      </c>
      <c r="BS43" s="3">
        <f t="shared" si="99"/>
        <v>-274.2884497247565</v>
      </c>
      <c r="BT43" s="3">
        <f t="shared" si="99"/>
        <v>-275.37007392462237</v>
      </c>
      <c r="BU43" s="3">
        <f t="shared" si="99"/>
        <v>-276.46175812039314</v>
      </c>
      <c r="BV43" s="3">
        <f t="shared" si="99"/>
        <v>-413.83359076068439</v>
      </c>
      <c r="BW43" s="3">
        <f t="shared" si="99"/>
        <v>-363.91059373871559</v>
      </c>
      <c r="BX43" s="3">
        <f t="shared" si="99"/>
        <v>-365.03302280875283</v>
      </c>
      <c r="BY43" s="3">
        <f t="shared" si="99"/>
        <v>-366.1658913935949</v>
      </c>
      <c r="BZ43" s="3">
        <f t="shared" si="99"/>
        <v>-367.30929658932808</v>
      </c>
      <c r="CA43" s="3">
        <f t="shared" si="99"/>
        <v>-368.46333639511153</v>
      </c>
      <c r="CB43" s="3">
        <f t="shared" si="99"/>
        <v>-369.62810972157797</v>
      </c>
      <c r="CC43" s="3">
        <f t="shared" si="99"/>
        <v>-370.80371639930968</v>
      </c>
      <c r="CD43" s="3">
        <f t="shared" si="99"/>
        <v>-371.99025718739603</v>
      </c>
      <c r="CE43" s="3">
        <f t="shared" si="99"/>
        <v>-373.18783378206928</v>
      </c>
      <c r="CF43" s="3">
        <f t="shared" si="99"/>
        <v>-374.3965488254193</v>
      </c>
      <c r="CG43" s="3">
        <f t="shared" si="99"/>
        <v>-375.61650591419323</v>
      </c>
      <c r="CH43" s="3">
        <f t="shared" si="99"/>
        <v>-519.24995426074838</v>
      </c>
      <c r="CI43" s="3">
        <f t="shared" si="99"/>
        <v>-467.16104859014195</v>
      </c>
      <c r="CJ43" s="3">
        <f t="shared" si="99"/>
        <v>-468.41536307590854</v>
      </c>
      <c r="CK43" s="3">
        <f t="shared" si="99"/>
        <v>-469.68134371946979</v>
      </c>
      <c r="CL43" s="3">
        <f t="shared" si="99"/>
        <v>-470.95909902570162</v>
      </c>
      <c r="CM43" s="3">
        <f t="shared" si="99"/>
        <v>-472.24873850866436</v>
      </c>
      <c r="CN43" s="3">
        <f t="shared" si="99"/>
        <v>-473.55037270099064</v>
      </c>
      <c r="CO43" s="3">
        <f t="shared" si="99"/>
        <v>-474.86411316335602</v>
      </c>
      <c r="CP43" s="3">
        <f t="shared" si="99"/>
        <v>-476.19007249404228</v>
      </c>
      <c r="CQ43" s="3">
        <f t="shared" si="99"/>
        <v>-477.52836433858954</v>
      </c>
      <c r="CR43" s="3">
        <f t="shared" si="99"/>
        <v>-478.87910339953356</v>
      </c>
      <c r="CS43" s="3">
        <f t="shared" si="99"/>
        <v>-480.24240544623831</v>
      </c>
      <c r="CT43" s="3">
        <f t="shared" si="99"/>
        <v>-630.4286284862369</v>
      </c>
      <c r="CU43" s="3">
        <f t="shared" si="99"/>
        <v>-576.08582185834359</v>
      </c>
      <c r="CV43" s="3">
        <f t="shared" si="99"/>
        <v>-577.48751829618743</v>
      </c>
      <c r="CW43" s="3">
        <f t="shared" si="99"/>
        <v>-578.90225166536675</v>
      </c>
      <c r="CX43" s="3">
        <f t="shared" si="99"/>
        <v>-580.33014322008103</v>
      </c>
      <c r="CY43" s="3">
        <f t="shared" si="99"/>
        <v>-581.77131534229238</v>
      </c>
      <c r="CZ43" s="3">
        <f t="shared" si="99"/>
        <v>-583.22589155221647</v>
      </c>
      <c r="DA43" s="3">
        <f t="shared" si="99"/>
        <v>-584.69399651890967</v>
      </c>
      <c r="DB43" s="3">
        <f t="shared" si="99"/>
        <v>-586.17575607095193</v>
      </c>
      <c r="DC43" s="3">
        <f t="shared" si="99"/>
        <v>-587.67129720723312</v>
      </c>
      <c r="DD43" s="3">
        <f t="shared" si="99"/>
        <v>-589.18074810783799</v>
      </c>
      <c r="DE43" s="3">
        <f t="shared" si="99"/>
        <v>-590.70423814503067</v>
      </c>
      <c r="DF43" s="3">
        <f t="shared" si="99"/>
        <v>-747.74859990802702</v>
      </c>
      <c r="DG43" s="3">
        <f t="shared" si="99"/>
        <v>-691.06105350601933</v>
      </c>
      <c r="DH43" s="3">
        <f t="shared" si="99"/>
        <v>-692.62744927531003</v>
      </c>
      <c r="DI43" s="3">
        <f t="shared" si="99"/>
        <v>-694.20841381536843</v>
      </c>
      <c r="DJ43" s="3">
        <f t="shared" si="99"/>
        <v>-695.80408262776098</v>
      </c>
      <c r="DK43" s="3">
        <f t="shared" si="99"/>
        <v>-697.41459247433215</v>
      </c>
      <c r="DL43" s="3">
        <f t="shared" si="99"/>
        <v>-699.04008138892266</v>
      </c>
      <c r="DM43" s="3">
        <f t="shared" si="99"/>
        <v>-700.68068868920227</v>
      </c>
      <c r="DN43" s="3">
        <f t="shared" si="99"/>
        <v>-702.33655498860935</v>
      </c>
      <c r="DO43" s="3">
        <f t="shared" si="99"/>
        <v>-704.00782220840415</v>
      </c>
      <c r="DP43" s="3">
        <f t="shared" si="99"/>
        <v>-705.69463358982966</v>
      </c>
      <c r="DQ43" s="3">
        <f t="shared" si="99"/>
        <v>-707.39713370639265</v>
      </c>
      <c r="DR43" s="3">
        <f t="shared" si="99"/>
        <v>-871.61997208054822</v>
      </c>
      <c r="DS43" s="3">
        <f t="shared" si="99"/>
        <v>-812.49400328117952</v>
      </c>
      <c r="DT43" s="3">
        <f t="shared" si="99"/>
        <v>-814.24445055336162</v>
      </c>
      <c r="DU43" s="3">
        <f t="shared" si="99"/>
        <v>-816.01117842687654</v>
      </c>
      <c r="DV43" s="3">
        <f t="shared" si="99"/>
        <v>-817.79433832472569</v>
      </c>
      <c r="DW43" s="3">
        <f t="shared" si="99"/>
        <v>-819.59408307826902</v>
      </c>
      <c r="DX43" s="3">
        <f t="shared" si="99"/>
        <v>-821.41056694032386</v>
      </c>
      <c r="DY43" s="3">
        <f t="shared" si="99"/>
        <v>-823.24394559838618</v>
      </c>
      <c r="DZ43" s="3">
        <f t="shared" si="99"/>
        <v>-825.09437618797392</v>
      </c>
      <c r="EA43" s="3">
        <f t="shared" si="99"/>
        <v>-826.96201730609425</v>
      </c>
      <c r="EB43" s="3">
        <f t="shared" ref="EB43:GM43" si="100">EB37</f>
        <v>-828.84702902483741</v>
      </c>
      <c r="EC43" s="3">
        <f t="shared" si="100"/>
        <v>-830.74957290509633</v>
      </c>
      <c r="ED43" s="3">
        <f t="shared" si="100"/>
        <v>-1002.4870182769046</v>
      </c>
      <c r="EE43" s="3">
        <f t="shared" si="100"/>
        <v>-940.82611884220296</v>
      </c>
      <c r="EF43" s="3">
        <f t="shared" si="100"/>
        <v>-942.78224366886661</v>
      </c>
      <c r="EG43" s="3">
        <f t="shared" si="100"/>
        <v>-944.75656206751944</v>
      </c>
      <c r="EH43" s="3">
        <f t="shared" si="100"/>
        <v>-946.74924325336576</v>
      </c>
      <c r="EI43" s="3">
        <f t="shared" si="100"/>
        <v>-948.76045801545069</v>
      </c>
      <c r="EJ43" s="3">
        <f t="shared" si="100"/>
        <v>-950.79037873129698</v>
      </c>
      <c r="EK43" s="3">
        <f t="shared" si="100"/>
        <v>-952.83917938168156</v>
      </c>
      <c r="EL43" s="3">
        <f t="shared" si="100"/>
        <v>-954.90703556554593</v>
      </c>
      <c r="EM43" s="3">
        <f t="shared" si="100"/>
        <v>-956.99412451504531</v>
      </c>
      <c r="EN43" s="3">
        <f t="shared" si="100"/>
        <v>-959.10062511074113</v>
      </c>
      <c r="EO43" s="3">
        <f t="shared" si="100"/>
        <v>-961.22671789693015</v>
      </c>
      <c r="EP43" s="3">
        <f t="shared" si="100"/>
        <v>-1140.8315656456048</v>
      </c>
      <c r="EQ43" s="3">
        <f t="shared" si="100"/>
        <v>-1076.5364379073562</v>
      </c>
      <c r="ER43" s="3">
        <f t="shared" si="100"/>
        <v>-1078.7224074011529</v>
      </c>
      <c r="ES43" s="3">
        <f t="shared" si="100"/>
        <v>-1080.928708211648</v>
      </c>
      <c r="ET43" s="3">
        <f t="shared" si="100"/>
        <v>-1083.1555294368309</v>
      </c>
      <c r="EU43" s="3">
        <f t="shared" si="100"/>
        <v>-1085.4030619334603</v>
      </c>
      <c r="EV43" s="3">
        <f t="shared" si="100"/>
        <v>-1087.6714983334186</v>
      </c>
      <c r="EW43" s="3">
        <f t="shared" si="100"/>
        <v>-1089.9610330602234</v>
      </c>
      <c r="EX43" s="3">
        <f t="shared" si="100"/>
        <v>-1092.2718623456915</v>
      </c>
      <c r="EY43" s="3">
        <f t="shared" si="100"/>
        <v>-1094.6041842467573</v>
      </c>
      <c r="EZ43" s="3">
        <f t="shared" si="100"/>
        <v>-1096.9581986624471</v>
      </c>
      <c r="FA43" s="3">
        <f t="shared" si="100"/>
        <v>-1099.3341073510135</v>
      </c>
      <c r="FB43" s="3">
        <f t="shared" si="100"/>
        <v>-1287.176748620393</v>
      </c>
      <c r="FC43" s="3">
        <f t="shared" si="100"/>
        <v>-1220.1453624850308</v>
      </c>
      <c r="FD43" s="3">
        <f t="shared" si="100"/>
        <v>-1222.5881833943486</v>
      </c>
      <c r="FE43" s="3">
        <f t="shared" si="100"/>
        <v>-1225.0537245500766</v>
      </c>
      <c r="FF43" s="3">
        <f t="shared" si="100"/>
        <v>-1227.5421972692188</v>
      </c>
      <c r="FG43" s="3">
        <f t="shared" si="100"/>
        <v>-1230.0538148342023</v>
      </c>
      <c r="FH43" s="3">
        <f t="shared" si="100"/>
        <v>-1232.5887925111558</v>
      </c>
      <c r="FI43" s="3">
        <f t="shared" si="100"/>
        <v>-1235.1473475683601</v>
      </c>
      <c r="FJ43" s="3">
        <f t="shared" si="100"/>
        <v>-1237.7296992948707</v>
      </c>
      <c r="FK43" s="3">
        <f t="shared" si="100"/>
        <v>-1240.3360690193117</v>
      </c>
      <c r="FL43" s="3">
        <f t="shared" si="100"/>
        <v>-1242.9666801288452</v>
      </c>
      <c r="FM43" s="3">
        <f t="shared" si="100"/>
        <v>-1245.6217580883181</v>
      </c>
      <c r="FN43" s="3">
        <f t="shared" si="100"/>
        <v>-1442.0911736930434</v>
      </c>
      <c r="FO43" s="3">
        <f t="shared" si="100"/>
        <v>-1372.2188476589542</v>
      </c>
      <c r="FP43" s="3">
        <f t="shared" si="100"/>
        <v>-1374.9487000251168</v>
      </c>
      <c r="FQ43" s="3">
        <f t="shared" si="100"/>
        <v>-1377.7039422666428</v>
      </c>
      <c r="FR43" s="3">
        <f t="shared" si="100"/>
        <v>-1380.4848105302842</v>
      </c>
      <c r="FS43" s="3">
        <f t="shared" si="100"/>
        <v>-1383.2915431591532</v>
      </c>
      <c r="FT43" s="3">
        <f t="shared" si="100"/>
        <v>-1386.1243807131486</v>
      </c>
      <c r="FU43" s="3">
        <f t="shared" si="100"/>
        <v>-1388.9835659895746</v>
      </c>
      <c r="FV43" s="3">
        <f t="shared" si="100"/>
        <v>-1391.8693440439504</v>
      </c>
      <c r="FW43" s="3">
        <f t="shared" si="100"/>
        <v>-1394.781962211013</v>
      </c>
      <c r="FX43" s="3">
        <f t="shared" si="100"/>
        <v>-1397.7216701259165</v>
      </c>
      <c r="FY43" s="3">
        <f t="shared" si="100"/>
        <v>-1400.6887197456276</v>
      </c>
      <c r="FZ43" s="3">
        <f t="shared" si="100"/>
        <v>-1606.1935425494848</v>
      </c>
      <c r="GA43" s="3">
        <f t="shared" si="100"/>
        <v>-1533.3730523373151</v>
      </c>
      <c r="GB43" s="3">
        <f t="shared" si="100"/>
        <v>-1536.4236623565016</v>
      </c>
      <c r="GC43" s="3">
        <f t="shared" si="100"/>
        <v>-1539.502645561407</v>
      </c>
      <c r="GD43" s="3">
        <f t="shared" si="100"/>
        <v>-1542.6102658460266</v>
      </c>
      <c r="GE43" s="3">
        <f t="shared" si="100"/>
        <v>-1545.7467895587874</v>
      </c>
      <c r="GF43" s="3">
        <f t="shared" si="100"/>
        <v>-1548.9124855253772</v>
      </c>
      <c r="GG43" s="3">
        <f t="shared" si="100"/>
        <v>-1552.1076250717836</v>
      </c>
      <c r="GH43" s="3">
        <f t="shared" si="100"/>
        <v>-1555.3324820475484</v>
      </c>
      <c r="GI43" s="3">
        <f t="shared" si="100"/>
        <v>-1558.5873328492405</v>
      </c>
      <c r="GJ43" s="3">
        <f t="shared" si="100"/>
        <v>-1561.8724564441454</v>
      </c>
      <c r="GK43" s="3">
        <f t="shared" si="100"/>
        <v>-1565.1881343941725</v>
      </c>
      <c r="GL43" s="3">
        <f t="shared" si="100"/>
        <v>-1780.1577860320053</v>
      </c>
      <c r="GM43" s="3">
        <f t="shared" si="100"/>
        <v>-1704.2795048867229</v>
      </c>
      <c r="GN43" s="3">
        <f t="shared" ref="GN43:IY43" si="101">GN37</f>
        <v>-1707.6885615831643</v>
      </c>
      <c r="GO43" s="3">
        <f t="shared" si="101"/>
        <v>-1711.1293253146457</v>
      </c>
      <c r="GP43" s="3">
        <f t="shared" si="101"/>
        <v>-1714.6020909827082</v>
      </c>
      <c r="GQ43" s="3">
        <f t="shared" si="101"/>
        <v>-1718.1071562317186</v>
      </c>
      <c r="GR43" s="3">
        <f t="shared" si="101"/>
        <v>-1721.6448214743828</v>
      </c>
      <c r="GS43" s="3">
        <f t="shared" si="101"/>
        <v>-1725.2153899174916</v>
      </c>
      <c r="GT43" s="3">
        <f t="shared" si="101"/>
        <v>-1728.8191675879086</v>
      </c>
      <c r="GU43" s="3">
        <f t="shared" si="101"/>
        <v>-1732.4564633588</v>
      </c>
      <c r="GV43" s="3">
        <f t="shared" si="101"/>
        <v>-1736.1275889761062</v>
      </c>
      <c r="GW43" s="3">
        <f t="shared" si="101"/>
        <v>-1739.8328590852616</v>
      </c>
      <c r="GX43" s="3">
        <f t="shared" si="101"/>
        <v>-1964.7187674920203</v>
      </c>
      <c r="GY43" s="3">
        <f t="shared" si="101"/>
        <v>-1885.6708427289911</v>
      </c>
      <c r="GZ43" s="3">
        <f t="shared" si="101"/>
        <v>-1889.4804635872642</v>
      </c>
      <c r="HA43" s="3">
        <f t="shared" si="101"/>
        <v>-1893.3255170571949</v>
      </c>
      <c r="HB43" s="3">
        <f t="shared" si="101"/>
        <v>-1897.2063326912541</v>
      </c>
      <c r="HC43" s="3">
        <f t="shared" si="101"/>
        <v>-1901.1232431070234</v>
      </c>
      <c r="HD43" s="3">
        <f t="shared" si="101"/>
        <v>-1905.076584015701</v>
      </c>
      <c r="HE43" s="3">
        <f t="shared" si="101"/>
        <v>-1909.0666942508747</v>
      </c>
      <c r="HF43" s="3">
        <f t="shared" si="101"/>
        <v>-1913.0939157975661</v>
      </c>
      <c r="HG43" s="3">
        <f t="shared" si="101"/>
        <v>-1917.1585938215371</v>
      </c>
      <c r="HH43" s="3">
        <f t="shared" si="101"/>
        <v>-1921.2610766988762</v>
      </c>
      <c r="HI43" s="3">
        <f t="shared" si="101"/>
        <v>-1925.4017160458577</v>
      </c>
      <c r="HJ43" s="3">
        <f t="shared" si="101"/>
        <v>-2160.6786209134552</v>
      </c>
      <c r="HK43" s="3">
        <f t="shared" si="101"/>
        <v>-2078.3471918563509</v>
      </c>
      <c r="HL43" s="3">
        <f t="shared" si="101"/>
        <v>-2082.6044431654709</v>
      </c>
      <c r="HM43" s="3">
        <f t="shared" si="101"/>
        <v>-2086.9012904181186</v>
      </c>
      <c r="HN43" s="3">
        <f t="shared" si="101"/>
        <v>-2091.2381018891801</v>
      </c>
      <c r="HO43" s="3">
        <f t="shared" si="101"/>
        <v>-2095.6152492788024</v>
      </c>
      <c r="HP43" s="3">
        <f t="shared" si="101"/>
        <v>-2100.0331077442493</v>
      </c>
      <c r="HQ43" s="3">
        <f t="shared" si="101"/>
        <v>-2104.4920559320562</v>
      </c>
      <c r="HR43" s="3">
        <f t="shared" si="101"/>
        <v>-2108.9924760104836</v>
      </c>
      <c r="HS43" s="3">
        <f t="shared" si="101"/>
        <v>-2113.5347537022712</v>
      </c>
      <c r="HT43" s="3">
        <f t="shared" si="101"/>
        <v>-2118.1192783176984</v>
      </c>
      <c r="HU43" s="3">
        <f t="shared" si="101"/>
        <v>-2122.7464427879495</v>
      </c>
      <c r="HV43" s="3">
        <f t="shared" si="101"/>
        <v>-2368.9137968005725</v>
      </c>
      <c r="HW43" s="3">
        <f t="shared" si="101"/>
        <v>-2283.1832599037893</v>
      </c>
      <c r="HX43" s="3">
        <f t="shared" si="101"/>
        <v>-2287.9407382417312</v>
      </c>
      <c r="HY43" s="3">
        <f t="shared" si="101"/>
        <v>-2292.7424650465646</v>
      </c>
      <c r="HZ43" s="3">
        <f t="shared" si="101"/>
        <v>-2297.588851865476</v>
      </c>
      <c r="IA43" s="3">
        <f t="shared" si="101"/>
        <v>-2302.4803140733788</v>
      </c>
      <c r="IB43" s="3">
        <f t="shared" si="101"/>
        <v>-2307.4172709085155</v>
      </c>
      <c r="IC43" s="3">
        <f t="shared" si="101"/>
        <v>-2312.4001455083899</v>
      </c>
      <c r="ID43" s="3">
        <f t="shared" si="101"/>
        <v>-2317.4293649460324</v>
      </c>
      <c r="IE43" s="3">
        <f t="shared" si="101"/>
        <v>-2322.5053602666053</v>
      </c>
      <c r="IF43" s="3">
        <f t="shared" si="101"/>
        <v>-2327.6285665243445</v>
      </c>
      <c r="IG43" s="3">
        <f t="shared" si="101"/>
        <v>-2332.7994228198509</v>
      </c>
      <c r="IH43" s="3">
        <f t="shared" si="101"/>
        <v>-2590.3828973290783</v>
      </c>
      <c r="II43" s="3">
        <f t="shared" si="101"/>
        <v>-2501.1362249998101</v>
      </c>
      <c r="IJ43" s="3">
        <f t="shared" si="101"/>
        <v>-2506.4527070424597</v>
      </c>
      <c r="IK43" s="3">
        <f t="shared" si="101"/>
        <v>-2511.8186367468611</v>
      </c>
      <c r="IL43" s="3">
        <f t="shared" si="101"/>
        <v>-2517.2344740169947</v>
      </c>
      <c r="IM43" s="3">
        <f t="shared" si="101"/>
        <v>-2522.7006830343257</v>
      </c>
      <c r="IN43" s="3">
        <f t="shared" si="101"/>
        <v>-2528.2177322975913</v>
      </c>
      <c r="IO43" s="3">
        <f t="shared" si="101"/>
        <v>-2533.7860946629507</v>
      </c>
      <c r="IP43" s="3">
        <f t="shared" si="101"/>
        <v>-2539.4062473845161</v>
      </c>
      <c r="IQ43" s="3">
        <f t="shared" si="101"/>
        <v>-2545.0786721552563</v>
      </c>
      <c r="IR43" s="3">
        <f t="shared" si="101"/>
        <v>-2550.8038551482805</v>
      </c>
      <c r="IS43" s="3">
        <f t="shared" si="101"/>
        <v>-2556.582287058508</v>
      </c>
      <c r="IT43" s="3">
        <f t="shared" si="101"/>
        <v>-2826.1353917606975</v>
      </c>
      <c r="IU43" s="3">
        <f t="shared" si="101"/>
        <v>-2733.254512205006</v>
      </c>
      <c r="IV43" s="3">
        <f t="shared" si="101"/>
        <v>-2739.1956808876675</v>
      </c>
      <c r="IW43" s="3">
        <f t="shared" si="101"/>
        <v>-2745.192107332336</v>
      </c>
      <c r="IX43" s="3">
        <f t="shared" si="101"/>
        <v>-2751.2443054817099</v>
      </c>
      <c r="IY43" s="3">
        <f t="shared" si="101"/>
        <v>-2757.3527940585777</v>
      </c>
      <c r="IZ43" s="3">
        <f t="shared" ref="IZ43:LK43" si="102">IZ37</f>
        <v>-2763.5180966102766</v>
      </c>
      <c r="JA43" s="3">
        <f t="shared" si="102"/>
        <v>-2769.7407415535658</v>
      </c>
      <c r="JB43" s="3">
        <f t="shared" si="102"/>
        <v>-2776.0212622199156</v>
      </c>
      <c r="JC43" s="3">
        <f t="shared" si="102"/>
        <v>-2782.3601969012175</v>
      </c>
      <c r="JD43" s="3">
        <f t="shared" si="102"/>
        <v>-2788.7580888959219</v>
      </c>
      <c r="JE43" s="3">
        <f t="shared" si="102"/>
        <v>-2795.2154865556013</v>
      </c>
      <c r="JF43" s="3">
        <f t="shared" si="102"/>
        <v>-3077.321313735637</v>
      </c>
      <c r="JG43" s="3">
        <f t="shared" si="102"/>
        <v>-2980.6875600591688</v>
      </c>
      <c r="JH43" s="3">
        <f t="shared" si="102"/>
        <v>-2987.3268160620423</v>
      </c>
      <c r="JI43" s="3">
        <f t="shared" si="102"/>
        <v>-2994.0278226139599</v>
      </c>
      <c r="JJ43" s="3">
        <f t="shared" si="102"/>
        <v>-3000.7911540458854</v>
      </c>
      <c r="JK43" s="3">
        <f t="shared" si="102"/>
        <v>-3007.6173900305348</v>
      </c>
      <c r="JL43" s="3">
        <f t="shared" si="102"/>
        <v>-3014.5071156320587</v>
      </c>
      <c r="JM43" s="3">
        <f t="shared" si="102"/>
        <v>-3021.4609213561839</v>
      </c>
      <c r="JN43" s="3">
        <f t="shared" si="102"/>
        <v>-3028.4794032008303</v>
      </c>
      <c r="JO43" s="3">
        <f t="shared" si="102"/>
        <v>-3035.5631627071848</v>
      </c>
      <c r="JP43" s="3">
        <f t="shared" si="102"/>
        <v>-3042.7128070112667</v>
      </c>
      <c r="JQ43" s="3">
        <f t="shared" si="102"/>
        <v>-3049.9289488959585</v>
      </c>
      <c r="JR43" s="3">
        <f t="shared" si="102"/>
        <v>-3345.2020539153832</v>
      </c>
      <c r="JS43" s="3">
        <f t="shared" si="102"/>
        <v>-3244.6966917241643</v>
      </c>
      <c r="JT43" s="3">
        <f t="shared" si="102"/>
        <v>-3252.1160603073758</v>
      </c>
      <c r="JU43" s="3">
        <f t="shared" si="102"/>
        <v>-3259.604435129143</v>
      </c>
      <c r="JV43" s="3">
        <f t="shared" si="102"/>
        <v>-3267.1624580043199</v>
      </c>
      <c r="JW43" s="3">
        <f t="shared" si="102"/>
        <v>-3274.790776717166</v>
      </c>
      <c r="JX43" s="3">
        <f t="shared" si="102"/>
        <v>-3282.4900450768687</v>
      </c>
      <c r="JY43" s="3">
        <f t="shared" si="102"/>
        <v>-3290.2609229735785</v>
      </c>
      <c r="JZ43" s="3">
        <f t="shared" si="102"/>
        <v>-3298.1040764349705</v>
      </c>
      <c r="KA43" s="3">
        <f t="shared" si="102"/>
        <v>-3306.0201776833223</v>
      </c>
      <c r="KB43" s="3">
        <f t="shared" si="102"/>
        <v>-3314.0099051931343</v>
      </c>
      <c r="KC43" s="3">
        <f t="shared" si="102"/>
        <v>-3322.0739437492771</v>
      </c>
      <c r="KD43" s="3">
        <f t="shared" si="102"/>
        <v>-3631.162374695773</v>
      </c>
      <c r="KE43" s="3">
        <f t="shared" si="102"/>
        <v>-3526.6672185787202</v>
      </c>
      <c r="KF43" s="3">
        <f t="shared" si="102"/>
        <v>-3534.9583629704589</v>
      </c>
      <c r="KG43" s="3">
        <f t="shared" si="102"/>
        <v>-3543.326621833784</v>
      </c>
      <c r="KH43" s="3">
        <f t="shared" si="102"/>
        <v>-3551.7727123967938</v>
      </c>
      <c r="KI43" s="3">
        <f t="shared" si="102"/>
        <v>-3560.2973585583991</v>
      </c>
      <c r="KJ43" s="3">
        <f t="shared" si="102"/>
        <v>-3568.9012909503667</v>
      </c>
      <c r="KK43" s="3">
        <f t="shared" si="102"/>
        <v>-3577.5852469999413</v>
      </c>
      <c r="KL43" s="3">
        <f t="shared" si="102"/>
        <v>-3586.3499709930466</v>
      </c>
      <c r="KM43" s="3">
        <f t="shared" si="102"/>
        <v>-3595.1962141380795</v>
      </c>
      <c r="KN43" s="3">
        <f t="shared" si="102"/>
        <v>-3604.1247346302939</v>
      </c>
      <c r="KO43" s="3">
        <f t="shared" si="102"/>
        <v>-3613.1362977167842</v>
      </c>
      <c r="KP43" s="3">
        <f t="shared" si="102"/>
        <v>-3936.7237885107143</v>
      </c>
      <c r="KQ43" s="3">
        <f t="shared" si="102"/>
        <v>-3828.1219190574629</v>
      </c>
      <c r="KR43" s="3">
        <f t="shared" si="102"/>
        <v>-3837.3872729152313</v>
      </c>
      <c r="KS43" s="3">
        <f t="shared" si="102"/>
        <v>-3846.7388021949969</v>
      </c>
      <c r="KT43" s="3">
        <f t="shared" si="102"/>
        <v>-3856.1773083991602</v>
      </c>
      <c r="KU43" s="3">
        <f t="shared" si="102"/>
        <v>-3865.7036004847546</v>
      </c>
      <c r="KV43" s="3">
        <f t="shared" si="102"/>
        <v>-3875.3184949327783</v>
      </c>
      <c r="KW43" s="3">
        <f t="shared" si="102"/>
        <v>-3885.0228158181776</v>
      </c>
      <c r="KX43" s="3">
        <f t="shared" si="102"/>
        <v>-3894.8173948804724</v>
      </c>
      <c r="KY43" s="3">
        <f t="shared" si="102"/>
        <v>-3904.7030715950464</v>
      </c>
      <c r="KZ43" s="3">
        <f t="shared" si="102"/>
        <v>-3914.6806932450963</v>
      </c>
      <c r="LA43" s="3">
        <f t="shared" si="102"/>
        <v>-3924.7511149942488</v>
      </c>
      <c r="LB43" s="3">
        <f t="shared" si="102"/>
        <v>-4263.5594577821867</v>
      </c>
      <c r="LC43" s="3">
        <f t="shared" si="102"/>
        <v>-4150.7360522135787</v>
      </c>
      <c r="LD43" s="3">
        <f t="shared" si="102"/>
        <v>-4161.0900851496344</v>
      </c>
      <c r="LE43" s="3">
        <f t="shared" si="102"/>
        <v>-4171.5404191197722</v>
      </c>
      <c r="LF43" s="3">
        <f t="shared" si="102"/>
        <v>-4182.0879498029253</v>
      </c>
      <c r="LG43" s="3">
        <f t="shared" si="102"/>
        <v>-4192.7335812085767</v>
      </c>
      <c r="LH43" s="3">
        <f t="shared" si="102"/>
        <v>-4203.4782257542429</v>
      </c>
      <c r="LI43" s="3">
        <f t="shared" si="102"/>
        <v>-4214.3228043436766</v>
      </c>
      <c r="LJ43" s="3">
        <f t="shared" si="102"/>
        <v>-4225.2682464457912</v>
      </c>
      <c r="LK43" s="3">
        <f t="shared" si="102"/>
        <v>-4236.3154901743283</v>
      </c>
      <c r="LL43" s="3">
        <f t="shared" ref="LL43:MX43" si="103">LL37</f>
        <v>-4247.4654823682586</v>
      </c>
      <c r="LM43" s="3">
        <f t="shared" si="103"/>
        <v>-4258.7191786729372</v>
      </c>
      <c r="LN43" s="3">
        <f t="shared" si="103"/>
        <v>-4613.51079304634</v>
      </c>
      <c r="LO43" s="3">
        <f t="shared" si="103"/>
        <v>-4496.3540841283593</v>
      </c>
      <c r="LP43" s="3">
        <f t="shared" si="103"/>
        <v>-4507.9247159344022</v>
      </c>
      <c r="LQ43" s="3">
        <f t="shared" si="103"/>
        <v>-4519.6029641460318</v>
      </c>
      <c r="LR43" s="3">
        <f t="shared" si="103"/>
        <v>-4531.3898296844545</v>
      </c>
      <c r="LS43" s="3">
        <f t="shared" si="103"/>
        <v>-4543.28632278027</v>
      </c>
      <c r="LT43" s="3">
        <f t="shared" si="103"/>
        <v>-4555.293463060053</v>
      </c>
      <c r="LU43" s="3">
        <f t="shared" si="103"/>
        <v>-4567.4122796337442</v>
      </c>
      <c r="LV43" s="3">
        <f t="shared" si="103"/>
        <v>-4579.6438111828575</v>
      </c>
      <c r="LW43" s="3">
        <f t="shared" si="103"/>
        <v>-4591.9891060494974</v>
      </c>
      <c r="LX43" s="3">
        <f t="shared" si="103"/>
        <v>-4604.449222326215</v>
      </c>
      <c r="LY43" s="3">
        <f t="shared" si="103"/>
        <v>-4617.0252279466922</v>
      </c>
      <c r="LZ43" s="3">
        <f t="shared" si="103"/>
        <v>-4988.605946425705</v>
      </c>
      <c r="MA43" s="3">
        <f t="shared" si="103"/>
        <v>-4867.0083261210248</v>
      </c>
      <c r="MB43" s="3">
        <f t="shared" si="103"/>
        <v>-4879.9385071642773</v>
      </c>
      <c r="MC43" s="3">
        <f t="shared" si="103"/>
        <v>-4892.9889495407733</v>
      </c>
      <c r="MD43" s="3">
        <f t="shared" si="103"/>
        <v>-4906.1607717799616</v>
      </c>
      <c r="ME43" s="3">
        <f t="shared" si="103"/>
        <v>-4919.4551028145343</v>
      </c>
      <c r="MF43" s="3">
        <f t="shared" si="103"/>
        <v>-4932.8730820771916</v>
      </c>
      <c r="MG43" s="3">
        <f t="shared" si="103"/>
        <v>-4946.4158595982917</v>
      </c>
      <c r="MH43" s="3">
        <f t="shared" si="103"/>
        <v>-4960.0845961044261</v>
      </c>
      <c r="MI43" s="3">
        <f t="shared" si="103"/>
        <v>-4973.8804631178964</v>
      </c>
      <c r="MJ43" s="3">
        <f t="shared" si="103"/>
        <v>-4987.8046430571276</v>
      </c>
      <c r="MK43" s="3">
        <f t="shared" si="103"/>
        <v>-5001.8583293380116</v>
      </c>
      <c r="ML43" s="3">
        <f t="shared" si="103"/>
        <v>-5391.0804206788016</v>
      </c>
      <c r="MM43" s="3">
        <f t="shared" si="103"/>
        <v>-5264.9397069854858</v>
      </c>
      <c r="MN43" s="3">
        <f t="shared" si="103"/>
        <v>-5279.3891843013207</v>
      </c>
      <c r="MO43" s="3">
        <f t="shared" si="103"/>
        <v>-5293.9730536570551</v>
      </c>
      <c r="MP43" s="3">
        <f t="shared" si="103"/>
        <v>-5308.6925650093472</v>
      </c>
      <c r="MQ43" s="3">
        <f t="shared" si="103"/>
        <v>-5323.5489799404832</v>
      </c>
      <c r="MR43" s="3">
        <f t="shared" si="103"/>
        <v>-5338.5435717665023</v>
      </c>
      <c r="MS43" s="3">
        <f t="shared" si="103"/>
        <v>-5353.6776256463318</v>
      </c>
      <c r="MT43" s="3">
        <f t="shared" si="103"/>
        <v>-5368.9524386919365</v>
      </c>
      <c r="MU43" s="3">
        <f t="shared" si="103"/>
        <v>-5384.3693200794896</v>
      </c>
      <c r="MV43" s="3">
        <f t="shared" si="103"/>
        <v>-5399.9295911615818</v>
      </c>
      <c r="MW43" s="3">
        <f t="shared" si="103"/>
        <v>-5415.6345855804684</v>
      </c>
      <c r="MX43" s="3">
        <f t="shared" si="103"/>
        <v>-5823.400039824106</v>
      </c>
      <c r="MY43" s="111"/>
      <c r="MZ43" s="268">
        <v>9.1974622485163193E-2</v>
      </c>
      <c r="NA43" t="s">
        <v>262</v>
      </c>
    </row>
    <row r="44" spans="1:365" x14ac:dyDescent="0.25">
      <c r="A44" s="111" t="s">
        <v>251</v>
      </c>
      <c r="B44" s="30"/>
      <c r="C44" s="3">
        <f t="shared" ref="C44:BN44" si="104">C40-C41-C42+C43</f>
        <v>-1046.8050164736226</v>
      </c>
      <c r="D44" s="3">
        <f t="shared" si="104"/>
        <v>-1047.3813497760036</v>
      </c>
      <c r="E44" s="3">
        <f t="shared" si="104"/>
        <v>-1047.963043452776</v>
      </c>
      <c r="F44" s="3">
        <f t="shared" si="104"/>
        <v>-1048.5501473598363</v>
      </c>
      <c r="G44" s="3">
        <f t="shared" si="104"/>
        <v>-1049.1427118167819</v>
      </c>
      <c r="H44" s="3">
        <f t="shared" si="104"/>
        <v>-1049.7407876112243</v>
      </c>
      <c r="I44" s="3">
        <f t="shared" si="104"/>
        <v>-1050.3444260031415</v>
      </c>
      <c r="J44" s="3">
        <f t="shared" si="104"/>
        <v>-1050.9536787292718</v>
      </c>
      <c r="K44" s="3">
        <f t="shared" si="104"/>
        <v>-1051.5685980075473</v>
      </c>
      <c r="L44" s="3">
        <f t="shared" si="104"/>
        <v>-1052.189236541569</v>
      </c>
      <c r="M44" s="3">
        <f t="shared" si="104"/>
        <v>-1052.8156475251276</v>
      </c>
      <c r="N44" s="3">
        <f t="shared" si="104"/>
        <v>-1053.4478846467568</v>
      </c>
      <c r="O44" s="3">
        <f t="shared" si="104"/>
        <v>-742.50037753203799</v>
      </c>
      <c r="P44" s="3">
        <f t="shared" si="104"/>
        <v>-743.14442999744915</v>
      </c>
      <c r="Q44" s="3">
        <f t="shared" si="104"/>
        <v>-743.79447268124204</v>
      </c>
      <c r="R44" s="3">
        <f t="shared" si="104"/>
        <v>-744.45056129738157</v>
      </c>
      <c r="S44" s="3">
        <f t="shared" si="104"/>
        <v>-745.11275207801839</v>
      </c>
      <c r="T44" s="3">
        <f t="shared" si="104"/>
        <v>-745.78110177830774</v>
      </c>
      <c r="U44" s="3">
        <f t="shared" si="104"/>
        <v>-746.45566768127549</v>
      </c>
      <c r="V44" s="3">
        <f t="shared" si="104"/>
        <v>-747.13650760272571</v>
      </c>
      <c r="W44" s="3">
        <f t="shared" si="104"/>
        <v>-747.8236798961982</v>
      </c>
      <c r="X44" s="3">
        <f t="shared" si="104"/>
        <v>-748.51724345796788</v>
      </c>
      <c r="Y44" s="3">
        <f t="shared" si="104"/>
        <v>-749.21725773209448</v>
      </c>
      <c r="Z44" s="3">
        <f t="shared" si="104"/>
        <v>-229.35703271551398</v>
      </c>
      <c r="AA44" s="3">
        <f t="shared" si="104"/>
        <v>-425.02990129557975</v>
      </c>
      <c r="AB44" s="3">
        <f t="shared" si="104"/>
        <v>-425.74962992567652</v>
      </c>
      <c r="AC44" s="3">
        <f t="shared" si="104"/>
        <v>-426.476052624815</v>
      </c>
      <c r="AD44" s="3">
        <f t="shared" si="104"/>
        <v>-427.20923165335097</v>
      </c>
      <c r="AE44" s="3">
        <f t="shared" si="104"/>
        <v>-427.9492298507127</v>
      </c>
      <c r="AF44" s="3">
        <f t="shared" si="104"/>
        <v>-428.69611064078623</v>
      </c>
      <c r="AG44" s="3">
        <f t="shared" si="104"/>
        <v>-429.44993803735258</v>
      </c>
      <c r="AH44" s="3">
        <f t="shared" si="104"/>
        <v>-430.21077664957323</v>
      </c>
      <c r="AI44" s="3">
        <f t="shared" si="104"/>
        <v>-430.97869168752885</v>
      </c>
      <c r="AJ44" s="3">
        <f t="shared" si="104"/>
        <v>-431.75374896780676</v>
      </c>
      <c r="AK44" s="3">
        <f t="shared" si="104"/>
        <v>-432.5360149191427</v>
      </c>
      <c r="AL44" s="3">
        <f t="shared" si="104"/>
        <v>110.6666971618848</v>
      </c>
      <c r="AM44" s="3">
        <f t="shared" si="104"/>
        <v>-93.863149982242831</v>
      </c>
      <c r="AN44" s="3">
        <f t="shared" si="104"/>
        <v>-94.667446726375857</v>
      </c>
      <c r="AO44" s="3">
        <f t="shared" si="104"/>
        <v>-95.479224092663173</v>
      </c>
      <c r="AP44" s="3">
        <f t="shared" si="104"/>
        <v>-96.2985516570523</v>
      </c>
      <c r="AQ44" s="3">
        <f t="shared" si="104"/>
        <v>-97.125499642603828</v>
      </c>
      <c r="AR44" s="3">
        <f t="shared" si="104"/>
        <v>-97.960138925510947</v>
      </c>
      <c r="AS44" s="3">
        <f t="shared" si="104"/>
        <v>-98.802541041174081</v>
      </c>
      <c r="AT44" s="3">
        <f t="shared" si="104"/>
        <v>-99.652778190330793</v>
      </c>
      <c r="AU44" s="3">
        <f t="shared" si="104"/>
        <v>-100.51092324524593</v>
      </c>
      <c r="AV44" s="3">
        <f t="shared" si="104"/>
        <v>-101.37704975595653</v>
      </c>
      <c r="AW44" s="3">
        <f t="shared" si="104"/>
        <v>-102.25123195657456</v>
      </c>
      <c r="AX44" s="3">
        <f t="shared" si="104"/>
        <v>465.33836039709394</v>
      </c>
      <c r="AY44" s="3">
        <f t="shared" si="104"/>
        <v>251.54689596486759</v>
      </c>
      <c r="AZ44" s="3">
        <f t="shared" si="104"/>
        <v>250.64809435329894</v>
      </c>
      <c r="BA44" s="3">
        <f t="shared" si="104"/>
        <v>249.74093314647283</v>
      </c>
      <c r="BB44" s="3">
        <f t="shared" si="104"/>
        <v>248.82533459326766</v>
      </c>
      <c r="BC44" s="3">
        <f t="shared" si="104"/>
        <v>247.90122021941389</v>
      </c>
      <c r="BD44" s="3">
        <f t="shared" si="104"/>
        <v>246.96851082076512</v>
      </c>
      <c r="BE44" s="3">
        <f t="shared" si="104"/>
        <v>246.02712645651209</v>
      </c>
      <c r="BF44" s="3">
        <f t="shared" si="104"/>
        <v>245.07698644232914</v>
      </c>
      <c r="BG44" s="3">
        <f t="shared" si="104"/>
        <v>244.11800934346147</v>
      </c>
      <c r="BH44" s="3">
        <f t="shared" si="104"/>
        <v>243.1501129677425</v>
      </c>
      <c r="BI44" s="3">
        <f t="shared" si="104"/>
        <v>242.17321435855163</v>
      </c>
      <c r="BJ44" s="3">
        <f t="shared" si="104"/>
        <v>835.24037068904818</v>
      </c>
      <c r="BK44" s="3">
        <f t="shared" si="104"/>
        <v>611.76372772617708</v>
      </c>
      <c r="BL44" s="3">
        <f t="shared" si="104"/>
        <v>610.7593169252491</v>
      </c>
      <c r="BM44" s="3">
        <f t="shared" si="104"/>
        <v>609.74556427662094</v>
      </c>
      <c r="BN44" s="3">
        <f t="shared" si="104"/>
        <v>608.72238289341453</v>
      </c>
      <c r="BO44" s="3">
        <f t="shared" ref="BO44:DZ44" si="105">BO40-BO41-BO42+BO43</f>
        <v>607.6896850806329</v>
      </c>
      <c r="BP44" s="3">
        <f t="shared" si="105"/>
        <v>606.64738232764307</v>
      </c>
      <c r="BQ44" s="3">
        <f t="shared" si="105"/>
        <v>605.59538530058967</v>
      </c>
      <c r="BR44" s="3">
        <f t="shared" si="105"/>
        <v>604.53360383474069</v>
      </c>
      <c r="BS44" s="3">
        <f t="shared" si="105"/>
        <v>603.4619469267559</v>
      </c>
      <c r="BT44" s="3">
        <f t="shared" si="105"/>
        <v>602.38032272688997</v>
      </c>
      <c r="BU44" s="3">
        <f t="shared" si="105"/>
        <v>601.2886385311192</v>
      </c>
      <c r="BV44" s="3">
        <f t="shared" si="105"/>
        <v>1220.9723330150946</v>
      </c>
      <c r="BW44" s="3">
        <f t="shared" si="105"/>
        <v>987.36709237853597</v>
      </c>
      <c r="BX44" s="3">
        <f t="shared" si="105"/>
        <v>986.24466330849873</v>
      </c>
      <c r="BY44" s="3">
        <f t="shared" si="105"/>
        <v>985.11179472365666</v>
      </c>
      <c r="BZ44" s="3">
        <f t="shared" si="105"/>
        <v>983.96838952792336</v>
      </c>
      <c r="CA44" s="3">
        <f t="shared" si="105"/>
        <v>982.81434972213992</v>
      </c>
      <c r="CB44" s="3">
        <f t="shared" si="105"/>
        <v>981.64957639567353</v>
      </c>
      <c r="CC44" s="3">
        <f t="shared" si="105"/>
        <v>980.47396971794183</v>
      </c>
      <c r="CD44" s="3">
        <f t="shared" si="105"/>
        <v>979.28742892985542</v>
      </c>
      <c r="CE44" s="3">
        <f t="shared" si="105"/>
        <v>978.08985233518229</v>
      </c>
      <c r="CF44" s="3">
        <f t="shared" si="105"/>
        <v>976.88113729183215</v>
      </c>
      <c r="CG44" s="3">
        <f t="shared" si="105"/>
        <v>975.66118020305828</v>
      </c>
      <c r="CH44" s="3">
        <f t="shared" si="105"/>
        <v>1623.1507577013699</v>
      </c>
      <c r="CI44" s="3">
        <f t="shared" si="105"/>
        <v>1378.9526550188148</v>
      </c>
      <c r="CJ44" s="3">
        <f t="shared" si="105"/>
        <v>1377.6983405330482</v>
      </c>
      <c r="CK44" s="3">
        <f t="shared" si="105"/>
        <v>1376.4323598894869</v>
      </c>
      <c r="CL44" s="3">
        <f t="shared" si="105"/>
        <v>1375.1546045832551</v>
      </c>
      <c r="CM44" s="3">
        <f t="shared" si="105"/>
        <v>1373.8649651002925</v>
      </c>
      <c r="CN44" s="3">
        <f t="shared" si="105"/>
        <v>1372.563330907966</v>
      </c>
      <c r="CO44" s="3">
        <f t="shared" si="105"/>
        <v>1371.2495904456007</v>
      </c>
      <c r="CP44" s="3">
        <f t="shared" si="105"/>
        <v>1369.9236311149143</v>
      </c>
      <c r="CQ44" s="3">
        <f t="shared" si="105"/>
        <v>1368.5853392703671</v>
      </c>
      <c r="CR44" s="3">
        <f t="shared" si="105"/>
        <v>1367.2346002094232</v>
      </c>
      <c r="CS44" s="3">
        <f t="shared" si="105"/>
        <v>1365.8712981627184</v>
      </c>
      <c r="CT44" s="3">
        <f t="shared" si="105"/>
        <v>2042.4086371305989</v>
      </c>
      <c r="CU44" s="3">
        <f t="shared" si="105"/>
        <v>1787.1315200294412</v>
      </c>
      <c r="CV44" s="3">
        <f t="shared" si="105"/>
        <v>1785.7298235915973</v>
      </c>
      <c r="CW44" s="3">
        <f t="shared" si="105"/>
        <v>1784.3150902224179</v>
      </c>
      <c r="CX44" s="3">
        <f t="shared" si="105"/>
        <v>1782.8871986677036</v>
      </c>
      <c r="CY44" s="3">
        <f t="shared" si="105"/>
        <v>1781.4460265454923</v>
      </c>
      <c r="CZ44" s="3">
        <f t="shared" si="105"/>
        <v>1779.9914503355681</v>
      </c>
      <c r="DA44" s="3">
        <f t="shared" si="105"/>
        <v>1778.523345368875</v>
      </c>
      <c r="DB44" s="3">
        <f t="shared" si="105"/>
        <v>1777.0415858168326</v>
      </c>
      <c r="DC44" s="3">
        <f t="shared" si="105"/>
        <v>1775.5460446805514</v>
      </c>
      <c r="DD44" s="3">
        <f t="shared" si="105"/>
        <v>1774.0365937799465</v>
      </c>
      <c r="DE44" s="3">
        <f t="shared" si="105"/>
        <v>1772.5131037427541</v>
      </c>
      <c r="DF44" s="3">
        <f t="shared" si="105"/>
        <v>2479.394864277996</v>
      </c>
      <c r="DG44" s="3">
        <f t="shared" si="105"/>
        <v>2212.5295903831402</v>
      </c>
      <c r="DH44" s="3">
        <f t="shared" si="105"/>
        <v>2210.9631946138497</v>
      </c>
      <c r="DI44" s="3">
        <f t="shared" si="105"/>
        <v>2209.3822300737911</v>
      </c>
      <c r="DJ44" s="3">
        <f t="shared" si="105"/>
        <v>2207.7865612613987</v>
      </c>
      <c r="DK44" s="3">
        <f t="shared" si="105"/>
        <v>2206.1760514148277</v>
      </c>
      <c r="DL44" s="3">
        <f t="shared" si="105"/>
        <v>2204.550562500237</v>
      </c>
      <c r="DM44" s="3">
        <f t="shared" si="105"/>
        <v>2202.9099551999575</v>
      </c>
      <c r="DN44" s="3">
        <f t="shared" si="105"/>
        <v>2201.2540889005504</v>
      </c>
      <c r="DO44" s="3">
        <f t="shared" si="105"/>
        <v>2199.5828216807558</v>
      </c>
      <c r="DP44" s="3">
        <f t="shared" si="105"/>
        <v>2197.8960102993301</v>
      </c>
      <c r="DQ44" s="3">
        <f t="shared" si="105"/>
        <v>2196.1935101827671</v>
      </c>
      <c r="DR44" s="3">
        <f t="shared" si="105"/>
        <v>2934.7734696102661</v>
      </c>
      <c r="DS44" s="3">
        <f t="shared" si="105"/>
        <v>2655.7867411994152</v>
      </c>
      <c r="DT44" s="3">
        <f t="shared" si="105"/>
        <v>2654.0362939272331</v>
      </c>
      <c r="DU44" s="3">
        <f t="shared" si="105"/>
        <v>2652.2695660537183</v>
      </c>
      <c r="DV44" s="3">
        <f t="shared" si="105"/>
        <v>2650.4864061558692</v>
      </c>
      <c r="DW44" s="3">
        <f t="shared" si="105"/>
        <v>2648.6866614023256</v>
      </c>
      <c r="DX44" s="3">
        <f t="shared" si="105"/>
        <v>2646.870177540271</v>
      </c>
      <c r="DY44" s="3">
        <f t="shared" si="105"/>
        <v>2645.0367988822086</v>
      </c>
      <c r="DZ44" s="3">
        <f t="shared" si="105"/>
        <v>2643.186368292621</v>
      </c>
      <c r="EA44" s="3">
        <f t="shared" ref="EA44:GL44" si="106">EA40-EA41-EA42+EA43</f>
        <v>2641.3187271745005</v>
      </c>
      <c r="EB44" s="3">
        <f t="shared" si="106"/>
        <v>2639.4337154557575</v>
      </c>
      <c r="EC44" s="3">
        <f t="shared" si="106"/>
        <v>2637.5311715754988</v>
      </c>
      <c r="ED44" s="3">
        <f t="shared" si="106"/>
        <v>3409.2226499064236</v>
      </c>
      <c r="EE44" s="3">
        <f t="shared" si="106"/>
        <v>3117.5557807564446</v>
      </c>
      <c r="EF44" s="3">
        <f t="shared" si="106"/>
        <v>3115.599655929781</v>
      </c>
      <c r="EG44" s="3">
        <f t="shared" si="106"/>
        <v>3113.625337531128</v>
      </c>
      <c r="EH44" s="3">
        <f t="shared" si="106"/>
        <v>3111.6326563452817</v>
      </c>
      <c r="EI44" s="3">
        <f t="shared" si="106"/>
        <v>3109.6214415831969</v>
      </c>
      <c r="EJ44" s="3">
        <f t="shared" si="106"/>
        <v>3107.5915208673505</v>
      </c>
      <c r="EK44" s="3">
        <f t="shared" si="106"/>
        <v>3105.5427202169658</v>
      </c>
      <c r="EL44" s="3">
        <f t="shared" si="106"/>
        <v>3103.4748640331018</v>
      </c>
      <c r="EM44" s="3">
        <f t="shared" si="106"/>
        <v>3101.3877750836023</v>
      </c>
      <c r="EN44" s="3">
        <f t="shared" si="106"/>
        <v>3099.2812744879066</v>
      </c>
      <c r="EO44" s="3">
        <f t="shared" si="106"/>
        <v>3097.1551817017175</v>
      </c>
      <c r="EP44" s="3">
        <f t="shared" si="106"/>
        <v>3903.4335592223965</v>
      </c>
      <c r="EQ44" s="3">
        <f t="shared" si="106"/>
        <v>3598.5011687896567</v>
      </c>
      <c r="ER44" s="3">
        <f t="shared" si="106"/>
        <v>3596.3151992958601</v>
      </c>
      <c r="ES44" s="3">
        <f t="shared" si="106"/>
        <v>3594.108898485365</v>
      </c>
      <c r="ET44" s="3">
        <f t="shared" si="106"/>
        <v>3591.8820772601821</v>
      </c>
      <c r="EU44" s="3">
        <f t="shared" si="106"/>
        <v>3589.6345447635526</v>
      </c>
      <c r="EV44" s="3">
        <f t="shared" si="106"/>
        <v>3587.3661083635943</v>
      </c>
      <c r="EW44" s="3">
        <f t="shared" si="106"/>
        <v>3585.0765736367894</v>
      </c>
      <c r="EX44" s="3">
        <f t="shared" si="106"/>
        <v>3582.7657443513217</v>
      </c>
      <c r="EY44" s="3">
        <f t="shared" si="106"/>
        <v>3580.4334224502554</v>
      </c>
      <c r="EZ44" s="3">
        <f t="shared" si="106"/>
        <v>3578.0794080345659</v>
      </c>
      <c r="FA44" s="3">
        <f t="shared" si="106"/>
        <v>3575.7034993459993</v>
      </c>
      <c r="FB44" s="3">
        <f t="shared" si="106"/>
        <v>4418.1088284830985</v>
      </c>
      <c r="FC44" s="3">
        <f t="shared" si="106"/>
        <v>4099.2974581297731</v>
      </c>
      <c r="FD44" s="3">
        <f t="shared" si="106"/>
        <v>4096.8546372204555</v>
      </c>
      <c r="FE44" s="3">
        <f t="shared" si="106"/>
        <v>4094.3890960647277</v>
      </c>
      <c r="FF44" s="3">
        <f t="shared" si="106"/>
        <v>4091.9006233455852</v>
      </c>
      <c r="FG44" s="3">
        <f t="shared" si="106"/>
        <v>4089.389005780602</v>
      </c>
      <c r="FH44" s="3">
        <f t="shared" si="106"/>
        <v>4086.8540281036485</v>
      </c>
      <c r="FI44" s="3">
        <f t="shared" si="106"/>
        <v>4084.2954730464439</v>
      </c>
      <c r="FJ44" s="3">
        <f t="shared" si="106"/>
        <v>4081.7131213199336</v>
      </c>
      <c r="FK44" s="3">
        <f t="shared" si="106"/>
        <v>4079.1067515954924</v>
      </c>
      <c r="FL44" s="3">
        <f t="shared" si="106"/>
        <v>4076.4761404859591</v>
      </c>
      <c r="FM44" s="3">
        <f t="shared" si="106"/>
        <v>4073.821062526486</v>
      </c>
      <c r="FN44" s="3">
        <f t="shared" si="106"/>
        <v>4953.960775996522</v>
      </c>
      <c r="FO44" s="3">
        <f t="shared" si="106"/>
        <v>4620.6274214999357</v>
      </c>
      <c r="FP44" s="3">
        <f t="shared" si="106"/>
        <v>4617.8975691337737</v>
      </c>
      <c r="FQ44" s="3">
        <f t="shared" si="106"/>
        <v>4615.1423268922472</v>
      </c>
      <c r="FR44" s="3">
        <f t="shared" si="106"/>
        <v>4612.3614586286058</v>
      </c>
      <c r="FS44" s="3">
        <f t="shared" si="106"/>
        <v>4609.5547259997365</v>
      </c>
      <c r="FT44" s="3">
        <f t="shared" si="106"/>
        <v>4606.7218884457416</v>
      </c>
      <c r="FU44" s="3">
        <f t="shared" si="106"/>
        <v>4603.8627031693159</v>
      </c>
      <c r="FV44" s="3">
        <f t="shared" si="106"/>
        <v>4600.9769251149401</v>
      </c>
      <c r="FW44" s="3">
        <f t="shared" si="106"/>
        <v>4598.0643069478774</v>
      </c>
      <c r="FX44" s="3">
        <f t="shared" si="106"/>
        <v>4595.1245990329735</v>
      </c>
      <c r="FY44" s="3">
        <f t="shared" si="106"/>
        <v>4592.157549413263</v>
      </c>
      <c r="FZ44" s="3">
        <f t="shared" si="106"/>
        <v>5511.7092664925422</v>
      </c>
      <c r="GA44" s="3">
        <f t="shared" si="106"/>
        <v>5163.1798205501555</v>
      </c>
      <c r="GB44" s="3">
        <f t="shared" si="106"/>
        <v>5160.1292105309694</v>
      </c>
      <c r="GC44" s="3">
        <f t="shared" si="106"/>
        <v>5157.0502273260636</v>
      </c>
      <c r="GD44" s="3">
        <f t="shared" si="106"/>
        <v>5153.9426070414438</v>
      </c>
      <c r="GE44" s="3">
        <f t="shared" si="106"/>
        <v>5150.8060833286836</v>
      </c>
      <c r="GF44" s="3">
        <f t="shared" si="106"/>
        <v>5147.640387362093</v>
      </c>
      <c r="GG44" s="3">
        <f t="shared" si="106"/>
        <v>5144.4452478156873</v>
      </c>
      <c r="GH44" s="3">
        <f t="shared" si="106"/>
        <v>5141.2203908399224</v>
      </c>
      <c r="GI44" s="3">
        <f t="shared" si="106"/>
        <v>5137.9655400382298</v>
      </c>
      <c r="GJ44" s="3">
        <f t="shared" si="106"/>
        <v>5134.6804164433252</v>
      </c>
      <c r="GK44" s="3">
        <f t="shared" si="106"/>
        <v>5131.3647384932983</v>
      </c>
      <c r="GL44" s="3">
        <f t="shared" si="106"/>
        <v>6092.0791710333287</v>
      </c>
      <c r="GM44" s="3">
        <f t="shared" ref="GM44:IX44" si="107">GM40-GM41-GM42+GM43</f>
        <v>5727.6467688971006</v>
      </c>
      <c r="GN44" s="3">
        <f t="shared" si="107"/>
        <v>5724.2377122006592</v>
      </c>
      <c r="GO44" s="3">
        <f t="shared" si="107"/>
        <v>5720.7969484691776</v>
      </c>
      <c r="GP44" s="3">
        <f t="shared" si="107"/>
        <v>5717.3241828011151</v>
      </c>
      <c r="GQ44" s="3">
        <f t="shared" si="107"/>
        <v>5713.8191175521051</v>
      </c>
      <c r="GR44" s="3">
        <f t="shared" si="107"/>
        <v>5710.2814523094403</v>
      </c>
      <c r="GS44" s="3">
        <f t="shared" si="107"/>
        <v>5706.7108838663316</v>
      </c>
      <c r="GT44" s="3">
        <f t="shared" si="107"/>
        <v>5703.1071061959146</v>
      </c>
      <c r="GU44" s="3">
        <f t="shared" si="107"/>
        <v>5699.4698104250238</v>
      </c>
      <c r="GV44" s="3">
        <f t="shared" si="107"/>
        <v>5695.7986848077171</v>
      </c>
      <c r="GW44" s="3">
        <f t="shared" si="107"/>
        <v>5692.0934146985619</v>
      </c>
      <c r="GX44" s="3">
        <f t="shared" si="107"/>
        <v>6695.7973742576814</v>
      </c>
      <c r="GY44" s="3">
        <f t="shared" si="107"/>
        <v>6314.7206349915314</v>
      </c>
      <c r="GZ44" s="3">
        <f t="shared" si="107"/>
        <v>6310.9110141332585</v>
      </c>
      <c r="HA44" s="3">
        <f t="shared" si="107"/>
        <v>6307.065960663328</v>
      </c>
      <c r="HB44" s="3">
        <f t="shared" si="107"/>
        <v>6303.1851450292688</v>
      </c>
      <c r="HC44" s="3">
        <f t="shared" si="107"/>
        <v>6299.2682346134989</v>
      </c>
      <c r="HD44" s="3">
        <f t="shared" si="107"/>
        <v>6295.3148937048218</v>
      </c>
      <c r="HE44" s="3">
        <f t="shared" si="107"/>
        <v>6291.3247834696485</v>
      </c>
      <c r="HF44" s="3">
        <f t="shared" si="107"/>
        <v>6287.2975619229564</v>
      </c>
      <c r="HG44" s="3">
        <f t="shared" si="107"/>
        <v>6283.2328838989852</v>
      </c>
      <c r="HH44" s="3">
        <f t="shared" si="107"/>
        <v>6279.1304010216463</v>
      </c>
      <c r="HI44" s="3">
        <f t="shared" si="107"/>
        <v>6274.9897616746648</v>
      </c>
      <c r="HJ44" s="3">
        <f t="shared" si="107"/>
        <v>7323.589268831407</v>
      </c>
      <c r="HK44" s="3">
        <f t="shared" si="107"/>
        <v>6925.0904239780202</v>
      </c>
      <c r="HL44" s="3">
        <f t="shared" si="107"/>
        <v>6920.8331726689003</v>
      </c>
      <c r="HM44" s="3">
        <f t="shared" si="107"/>
        <v>6916.536325416253</v>
      </c>
      <c r="HN44" s="3">
        <f t="shared" si="107"/>
        <v>6912.199513945191</v>
      </c>
      <c r="HO44" s="3">
        <f t="shared" si="107"/>
        <v>6907.8223665555688</v>
      </c>
      <c r="HP44" s="3">
        <f t="shared" si="107"/>
        <v>6903.4045080901215</v>
      </c>
      <c r="HQ44" s="3">
        <f t="shared" si="107"/>
        <v>6898.9455599023149</v>
      </c>
      <c r="HR44" s="3">
        <f t="shared" si="107"/>
        <v>6894.4451398238871</v>
      </c>
      <c r="HS44" s="3">
        <f t="shared" si="107"/>
        <v>6889.9028621320995</v>
      </c>
      <c r="HT44" s="3">
        <f t="shared" si="107"/>
        <v>6885.3183375166727</v>
      </c>
      <c r="HU44" s="3">
        <f t="shared" si="107"/>
        <v>6880.6911730464217</v>
      </c>
      <c r="HV44" s="3">
        <f t="shared" si="107"/>
        <v>7976.1746695992333</v>
      </c>
      <c r="HW44" s="3">
        <f t="shared" si="107"/>
        <v>7559.4375702595498</v>
      </c>
      <c r="HX44" s="3">
        <f t="shared" si="107"/>
        <v>7554.6800919216084</v>
      </c>
      <c r="HY44" s="3">
        <f t="shared" si="107"/>
        <v>7549.8783651167751</v>
      </c>
      <c r="HZ44" s="3">
        <f t="shared" si="107"/>
        <v>7545.031978297864</v>
      </c>
      <c r="IA44" s="3">
        <f t="shared" si="107"/>
        <v>7540.1405160899612</v>
      </c>
      <c r="IB44" s="3">
        <f t="shared" si="107"/>
        <v>7535.2035592548236</v>
      </c>
      <c r="IC44" s="3">
        <f t="shared" si="107"/>
        <v>7530.2206846549498</v>
      </c>
      <c r="ID44" s="3">
        <f t="shared" si="107"/>
        <v>7525.1914652173073</v>
      </c>
      <c r="IE44" s="3">
        <f t="shared" si="107"/>
        <v>7520.1154698967348</v>
      </c>
      <c r="IF44" s="3">
        <f t="shared" si="107"/>
        <v>7514.9922636389947</v>
      </c>
      <c r="IG44" s="3">
        <f t="shared" si="107"/>
        <v>7509.8214073434883</v>
      </c>
      <c r="IH44" s="3">
        <f t="shared" si="107"/>
        <v>8654.263071675141</v>
      </c>
      <c r="II44" s="3">
        <f t="shared" si="107"/>
        <v>8218.4310641373049</v>
      </c>
      <c r="IJ44" s="3">
        <f t="shared" si="107"/>
        <v>8213.1145820946567</v>
      </c>
      <c r="IK44" s="3">
        <f t="shared" si="107"/>
        <v>8207.7486523902553</v>
      </c>
      <c r="IL44" s="3">
        <f t="shared" si="107"/>
        <v>8202.3328151201204</v>
      </c>
      <c r="IM44" s="3">
        <f t="shared" si="107"/>
        <v>8196.8666061027907</v>
      </c>
      <c r="IN44" s="3">
        <f t="shared" si="107"/>
        <v>8191.3495568395247</v>
      </c>
      <c r="IO44" s="3">
        <f t="shared" si="107"/>
        <v>8185.7811944741652</v>
      </c>
      <c r="IP44" s="3">
        <f t="shared" si="107"/>
        <v>8180.1610417525999</v>
      </c>
      <c r="IQ44" s="3">
        <f t="shared" si="107"/>
        <v>8174.4886169818601</v>
      </c>
      <c r="IR44" s="3">
        <f t="shared" si="107"/>
        <v>8168.7634339888355</v>
      </c>
      <c r="IS44" s="3">
        <f t="shared" si="107"/>
        <v>8162.985002078608</v>
      </c>
      <c r="IT44" s="3">
        <f t="shared" si="107"/>
        <v>9358.5481674651473</v>
      </c>
      <c r="IU44" s="3">
        <f t="shared" si="107"/>
        <v>8902.7218265597148</v>
      </c>
      <c r="IV44" s="3">
        <f t="shared" si="107"/>
        <v>8896.7806578770524</v>
      </c>
      <c r="IW44" s="3">
        <f t="shared" si="107"/>
        <v>8890.7842314323843</v>
      </c>
      <c r="IX44" s="3">
        <f t="shared" si="107"/>
        <v>8884.7320332830095</v>
      </c>
      <c r="IY44" s="3">
        <f t="shared" ref="IY44:LJ44" si="108">IY40-IY41-IY42+IY43</f>
        <v>8878.6235447061426</v>
      </c>
      <c r="IZ44" s="3">
        <f t="shared" si="108"/>
        <v>8872.4582421544437</v>
      </c>
      <c r="JA44" s="3">
        <f t="shared" si="108"/>
        <v>8866.2355972111545</v>
      </c>
      <c r="JB44" s="3">
        <f t="shared" si="108"/>
        <v>8859.9550765448039</v>
      </c>
      <c r="JC44" s="3">
        <f t="shared" si="108"/>
        <v>8853.616141863502</v>
      </c>
      <c r="JD44" s="3">
        <f t="shared" si="108"/>
        <v>8847.218249868798</v>
      </c>
      <c r="JE44" s="3">
        <f t="shared" si="108"/>
        <v>8840.7608522091177</v>
      </c>
      <c r="JF44" s="3">
        <f t="shared" si="108"/>
        <v>10089.701527271784</v>
      </c>
      <c r="JG44" s="3">
        <f t="shared" si="108"/>
        <v>9612.9362355663761</v>
      </c>
      <c r="JH44" s="3">
        <f t="shared" si="108"/>
        <v>9606.2969795635017</v>
      </c>
      <c r="JI44" s="3">
        <f t="shared" si="108"/>
        <v>9599.5959730115846</v>
      </c>
      <c r="JJ44" s="3">
        <f t="shared" si="108"/>
        <v>9592.8326415796582</v>
      </c>
      <c r="JK44" s="3">
        <f t="shared" si="108"/>
        <v>9586.0064055950097</v>
      </c>
      <c r="JL44" s="3">
        <f t="shared" si="108"/>
        <v>9579.1166799934854</v>
      </c>
      <c r="JM44" s="3">
        <f t="shared" si="108"/>
        <v>9572.1628742693611</v>
      </c>
      <c r="JN44" s="3">
        <f t="shared" si="108"/>
        <v>9565.1443924247142</v>
      </c>
      <c r="JO44" s="3">
        <f t="shared" si="108"/>
        <v>9558.0606329183593</v>
      </c>
      <c r="JP44" s="3">
        <f t="shared" si="108"/>
        <v>9550.9109886142778</v>
      </c>
      <c r="JQ44" s="3">
        <f t="shared" si="108"/>
        <v>9543.6948467295861</v>
      </c>
      <c r="JR44" s="3">
        <f t="shared" si="108"/>
        <v>10848.365336553798</v>
      </c>
      <c r="JS44" s="3">
        <f t="shared" si="108"/>
        <v>10349.668696320958</v>
      </c>
      <c r="JT44" s="3">
        <f t="shared" si="108"/>
        <v>10342.249327737747</v>
      </c>
      <c r="JU44" s="3">
        <f t="shared" si="108"/>
        <v>10334.760952915978</v>
      </c>
      <c r="JV44" s="3">
        <f t="shared" si="108"/>
        <v>10327.202930040803</v>
      </c>
      <c r="JW44" s="3">
        <f t="shared" si="108"/>
        <v>10319.574611327957</v>
      </c>
      <c r="JX44" s="3">
        <f t="shared" si="108"/>
        <v>10311.875342968253</v>
      </c>
      <c r="JY44" s="3">
        <f t="shared" si="108"/>
        <v>10304.104465071543</v>
      </c>
      <c r="JZ44" s="3">
        <f t="shared" si="108"/>
        <v>10296.261311610151</v>
      </c>
      <c r="KA44" s="3">
        <f t="shared" si="108"/>
        <v>10288.3452103618</v>
      </c>
      <c r="KB44" s="3">
        <f t="shared" si="108"/>
        <v>10280.355482851988</v>
      </c>
      <c r="KC44" s="3">
        <f t="shared" si="108"/>
        <v>10272.291444295844</v>
      </c>
      <c r="KD44" s="3">
        <f t="shared" si="108"/>
        <v>11635.144069960941</v>
      </c>
      <c r="KE44" s="3">
        <f t="shared" si="108"/>
        <v>11113.473133544856</v>
      </c>
      <c r="KF44" s="3">
        <f t="shared" si="108"/>
        <v>11105.181989153116</v>
      </c>
      <c r="KG44" s="3">
        <f t="shared" si="108"/>
        <v>11096.813730289792</v>
      </c>
      <c r="KH44" s="3">
        <f t="shared" si="108"/>
        <v>11088.367639726781</v>
      </c>
      <c r="KI44" s="3">
        <f t="shared" si="108"/>
        <v>11079.842993565177</v>
      </c>
      <c r="KJ44" s="3">
        <f t="shared" si="108"/>
        <v>11071.239061173208</v>
      </c>
      <c r="KK44" s="3">
        <f t="shared" si="108"/>
        <v>11062.555105123634</v>
      </c>
      <c r="KL44" s="3">
        <f t="shared" si="108"/>
        <v>11053.79038113053</v>
      </c>
      <c r="KM44" s="3">
        <f t="shared" si="108"/>
        <v>11044.944137985496</v>
      </c>
      <c r="KN44" s="3">
        <f t="shared" si="108"/>
        <v>11036.015617493282</v>
      </c>
      <c r="KO44" s="3">
        <f t="shared" si="108"/>
        <v>11027.004054406791</v>
      </c>
      <c r="KP44" s="3">
        <f t="shared" si="108"/>
        <v>12450.594967771987</v>
      </c>
      <c r="KQ44" s="3">
        <f t="shared" si="108"/>
        <v>11904.853270528098</v>
      </c>
      <c r="KR44" s="3">
        <f t="shared" si="108"/>
        <v>11895.587916670329</v>
      </c>
      <c r="KS44" s="3">
        <f t="shared" si="108"/>
        <v>11886.236387390563</v>
      </c>
      <c r="KT44" s="3">
        <f t="shared" si="108"/>
        <v>11876.797881186401</v>
      </c>
      <c r="KU44" s="3">
        <f t="shared" si="108"/>
        <v>11867.271589100807</v>
      </c>
      <c r="KV44" s="3">
        <f t="shared" si="108"/>
        <v>11857.656694652782</v>
      </c>
      <c r="KW44" s="3">
        <f t="shared" si="108"/>
        <v>11847.952373767383</v>
      </c>
      <c r="KX44" s="3">
        <f t="shared" si="108"/>
        <v>11838.157794705088</v>
      </c>
      <c r="KY44" s="3">
        <f t="shared" si="108"/>
        <v>11828.272117990515</v>
      </c>
      <c r="KZ44" s="3">
        <f t="shared" si="108"/>
        <v>11818.294496340464</v>
      </c>
      <c r="LA44" s="3">
        <f t="shared" si="108"/>
        <v>11808.224074591311</v>
      </c>
      <c r="LB44" s="3">
        <f t="shared" si="108"/>
        <v>13295.217164149642</v>
      </c>
      <c r="LC44" s="3">
        <f t="shared" si="108"/>
        <v>12724.251542519756</v>
      </c>
      <c r="LD44" s="3">
        <f t="shared" si="108"/>
        <v>12713.897509583701</v>
      </c>
      <c r="LE44" s="3">
        <f t="shared" si="108"/>
        <v>12703.447175613563</v>
      </c>
      <c r="LF44" s="3">
        <f t="shared" si="108"/>
        <v>12692.89964493041</v>
      </c>
      <c r="LG44" s="3">
        <f t="shared" si="108"/>
        <v>12682.254013524758</v>
      </c>
      <c r="LH44" s="3">
        <f t="shared" si="108"/>
        <v>12671.509368979092</v>
      </c>
      <c r="LI44" s="3">
        <f t="shared" si="108"/>
        <v>12660.664790389659</v>
      </c>
      <c r="LJ44" s="3">
        <f t="shared" si="108"/>
        <v>12649.719348287545</v>
      </c>
      <c r="LK44" s="3">
        <f t="shared" ref="LK44:NV44" si="109">LK40-LK41-LK42+LK43</f>
        <v>12638.672104559006</v>
      </c>
      <c r="LL44" s="3">
        <f t="shared" si="109"/>
        <v>12627.522112365077</v>
      </c>
      <c r="LM44" s="3">
        <f t="shared" si="109"/>
        <v>12616.268416060397</v>
      </c>
      <c r="LN44" s="3">
        <f t="shared" si="109"/>
        <v>14169.439298488856</v>
      </c>
      <c r="LO44" s="3">
        <f t="shared" si="109"/>
        <v>13572.036473984395</v>
      </c>
      <c r="LP44" s="3">
        <f t="shared" si="109"/>
        <v>13560.465842178353</v>
      </c>
      <c r="LQ44" s="3">
        <f t="shared" si="109"/>
        <v>13548.787593966723</v>
      </c>
      <c r="LR44" s="3">
        <f t="shared" si="109"/>
        <v>13537.0007284283</v>
      </c>
      <c r="LS44" s="3">
        <f t="shared" si="109"/>
        <v>13525.104235332485</v>
      </c>
      <c r="LT44" s="3">
        <f t="shared" si="109"/>
        <v>13513.097095052701</v>
      </c>
      <c r="LU44" s="3">
        <f t="shared" si="109"/>
        <v>13500.978278479011</v>
      </c>
      <c r="LV44" s="3">
        <f t="shared" si="109"/>
        <v>13488.746746929897</v>
      </c>
      <c r="LW44" s="3">
        <f t="shared" si="109"/>
        <v>13476.401452063257</v>
      </c>
      <c r="LX44" s="3">
        <f t="shared" si="109"/>
        <v>13463.94133578654</v>
      </c>
      <c r="LY44" s="3">
        <f t="shared" si="109"/>
        <v>13451.365330166063</v>
      </c>
      <c r="LZ44" s="3">
        <f t="shared" si="109"/>
        <v>15073.605420844986</v>
      </c>
      <c r="MA44" s="3">
        <f t="shared" si="109"/>
        <v>14448.488328723222</v>
      </c>
      <c r="MB44" s="3">
        <f t="shared" si="109"/>
        <v>14435.558147679969</v>
      </c>
      <c r="MC44" s="3">
        <f t="shared" si="109"/>
        <v>14422.507705303473</v>
      </c>
      <c r="MD44" s="3">
        <f t="shared" si="109"/>
        <v>14409.335883064285</v>
      </c>
      <c r="ME44" s="3">
        <f t="shared" si="109"/>
        <v>14396.041552029712</v>
      </c>
      <c r="MF44" s="3">
        <f t="shared" si="109"/>
        <v>14382.623572767054</v>
      </c>
      <c r="MG44" s="3">
        <f t="shared" si="109"/>
        <v>14369.080795245955</v>
      </c>
      <c r="MH44" s="3">
        <f t="shared" si="109"/>
        <v>14355.412058739821</v>
      </c>
      <c r="MI44" s="3">
        <f t="shared" si="109"/>
        <v>14341.616191726349</v>
      </c>
      <c r="MJ44" s="3">
        <f t="shared" si="109"/>
        <v>14327.69201178712</v>
      </c>
      <c r="MK44" s="3">
        <f t="shared" si="109"/>
        <v>14313.638325506236</v>
      </c>
      <c r="ML44" s="3">
        <f t="shared" si="109"/>
        <v>16007.958979735515</v>
      </c>
      <c r="MM44" s="3">
        <f t="shared" si="109"/>
        <v>15353.782818943193</v>
      </c>
      <c r="MN44" s="3">
        <f t="shared" si="109"/>
        <v>15339.333341627358</v>
      </c>
      <c r="MO44" s="3">
        <f t="shared" si="109"/>
        <v>15324.749472271624</v>
      </c>
      <c r="MP44" s="3">
        <f t="shared" si="109"/>
        <v>15310.029960919332</v>
      </c>
      <c r="MQ44" s="3">
        <f t="shared" si="109"/>
        <v>15295.173545988197</v>
      </c>
      <c r="MR44" s="3">
        <f t="shared" si="109"/>
        <v>15280.178954162177</v>
      </c>
      <c r="MS44" s="3">
        <f t="shared" si="109"/>
        <v>15265.044900282348</v>
      </c>
      <c r="MT44" s="3">
        <f t="shared" si="109"/>
        <v>15249.770087236742</v>
      </c>
      <c r="MU44" s="3">
        <f t="shared" si="109"/>
        <v>15234.353205849189</v>
      </c>
      <c r="MV44" s="3">
        <f t="shared" si="109"/>
        <v>15218.792934767098</v>
      </c>
      <c r="MW44" s="3">
        <f t="shared" si="109"/>
        <v>15203.08794034821</v>
      </c>
      <c r="MX44" s="3">
        <f t="shared" si="109"/>
        <v>16972.624655225263</v>
      </c>
      <c r="MY44" s="111"/>
    </row>
    <row r="45" spans="1:365" x14ac:dyDescent="0.25">
      <c r="A45" s="111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  <c r="LJ45" s="30"/>
      <c r="LK45" s="30"/>
      <c r="LL45" s="30"/>
      <c r="LM45" s="30"/>
      <c r="LN45" s="30"/>
      <c r="LO45" s="30"/>
      <c r="LP45" s="30"/>
      <c r="LQ45" s="30"/>
      <c r="LR45" s="30"/>
      <c r="LS45" s="30"/>
      <c r="LT45" s="30"/>
      <c r="LU45" s="30"/>
      <c r="LV45" s="30"/>
      <c r="LW45" s="30"/>
      <c r="LX45" s="30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30"/>
      <c r="MK45" s="30"/>
      <c r="ML45" s="30"/>
      <c r="MM45" s="30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</row>
    <row r="46" spans="1:365" x14ac:dyDescent="0.25">
      <c r="A46" s="229" t="s">
        <v>257</v>
      </c>
      <c r="B46" s="3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</row>
    <row r="47" spans="1:365" x14ac:dyDescent="0.25">
      <c r="A47" s="111" t="s">
        <v>135</v>
      </c>
      <c r="C47" s="3">
        <f>'Project Summary'!$C$74*(1+'Project Summary'!$C$81)^((ROUNDUP('Cash Flow'!C3/12,0))-1)</f>
        <v>1800</v>
      </c>
      <c r="D47" s="3">
        <f>'Project Summary'!$C$74*(1+'Project Summary'!$C$81)^((ROUNDUP('Cash Flow'!D3/12,0))-1)</f>
        <v>1800</v>
      </c>
      <c r="E47" s="3">
        <f>'Project Summary'!$C$74*(1+'Project Summary'!$C$81)^((ROUNDUP('Cash Flow'!E3/12,0))-1)</f>
        <v>1800</v>
      </c>
      <c r="F47" s="3">
        <f>'Project Summary'!$C$74*(1+'Project Summary'!$C$81)^((ROUNDUP('Cash Flow'!F3/12,0))-1)</f>
        <v>1800</v>
      </c>
      <c r="G47" s="3">
        <f>'Project Summary'!$C$74*(1+'Project Summary'!$C$81)^((ROUNDUP('Cash Flow'!G3/12,0))-1)</f>
        <v>1800</v>
      </c>
      <c r="H47" s="3">
        <f>'Project Summary'!$C$74*(1+'Project Summary'!$C$81)^((ROUNDUP('Cash Flow'!H3/12,0))-1)</f>
        <v>1800</v>
      </c>
      <c r="I47" s="3">
        <f>'Project Summary'!$C$74*(1+'Project Summary'!$C$81)^((ROUNDUP('Cash Flow'!I3/12,0))-1)</f>
        <v>1800</v>
      </c>
      <c r="J47" s="3">
        <f>'Project Summary'!$C$74*(1+'Project Summary'!$C$81)^((ROUNDUP('Cash Flow'!J3/12,0))-1)</f>
        <v>1800</v>
      </c>
      <c r="K47" s="3">
        <f>'Project Summary'!$C$74*(1+'Project Summary'!$C$81)^((ROUNDUP('Cash Flow'!K3/12,0))-1)</f>
        <v>1800</v>
      </c>
      <c r="L47" s="3">
        <f>'Project Summary'!$C$74*(1+'Project Summary'!$C$81)^((ROUNDUP('Cash Flow'!L3/12,0))-1)</f>
        <v>1800</v>
      </c>
      <c r="M47" s="3">
        <f>'Project Summary'!$C$74*(1+'Project Summary'!$C$81)^((ROUNDUP('Cash Flow'!M3/12,0))-1)</f>
        <v>1800</v>
      </c>
      <c r="N47" s="3">
        <f>'Project Summary'!$C$74*(1+'Project Summary'!$C$81)^((ROUNDUP('Cash Flow'!N3/12,0))-1)</f>
        <v>1800</v>
      </c>
      <c r="O47" s="3">
        <f>'Project Summary'!$C$74*(1+'Project Summary'!$C$81)^((ROUNDUP('Cash Flow'!O3/12,0))-1)</f>
        <v>1880.9999999999998</v>
      </c>
      <c r="P47" s="3">
        <f>'Project Summary'!$C$74*(1+'Project Summary'!$C$81)^((ROUNDUP('Cash Flow'!P3/12,0))-1)</f>
        <v>1880.9999999999998</v>
      </c>
      <c r="Q47" s="3">
        <f>'Project Summary'!$C$74*(1+'Project Summary'!$C$81)^((ROUNDUP('Cash Flow'!Q3/12,0))-1)</f>
        <v>1880.9999999999998</v>
      </c>
      <c r="R47" s="3">
        <f>'Project Summary'!$C$74*(1+'Project Summary'!$C$81)^((ROUNDUP('Cash Flow'!R3/12,0))-1)</f>
        <v>1880.9999999999998</v>
      </c>
      <c r="S47" s="3">
        <f>'Project Summary'!$C$74*(1+'Project Summary'!$C$81)^((ROUNDUP('Cash Flow'!S3/12,0))-1)</f>
        <v>1880.9999999999998</v>
      </c>
      <c r="T47" s="3">
        <f>'Project Summary'!$C$74*(1+'Project Summary'!$C$81)^((ROUNDUP('Cash Flow'!T3/12,0))-1)</f>
        <v>1880.9999999999998</v>
      </c>
      <c r="U47" s="3">
        <f>'Project Summary'!$C$74*(1+'Project Summary'!$C$81)^((ROUNDUP('Cash Flow'!U3/12,0))-1)</f>
        <v>1880.9999999999998</v>
      </c>
      <c r="V47" s="3">
        <f>'Project Summary'!$C$74*(1+'Project Summary'!$C$81)^((ROUNDUP('Cash Flow'!V3/12,0))-1)</f>
        <v>1880.9999999999998</v>
      </c>
      <c r="W47" s="3">
        <f>'Project Summary'!$C$74*(1+'Project Summary'!$C$81)^((ROUNDUP('Cash Flow'!W3/12,0))-1)</f>
        <v>1880.9999999999998</v>
      </c>
      <c r="X47" s="3">
        <f>'Project Summary'!$C$74*(1+'Project Summary'!$C$81)^((ROUNDUP('Cash Flow'!X3/12,0))-1)</f>
        <v>1880.9999999999998</v>
      </c>
      <c r="Y47" s="3">
        <f>'Project Summary'!$C$74*(1+'Project Summary'!$C$81)^((ROUNDUP('Cash Flow'!Y3/12,0))-1)</f>
        <v>1880.9999999999998</v>
      </c>
      <c r="Z47" s="3">
        <f>'Project Summary'!$C$74*(1+'Project Summary'!$C$81)^((ROUNDUP('Cash Flow'!Z3/12,0))-1)</f>
        <v>1880.9999999999998</v>
      </c>
      <c r="AA47" s="3">
        <f>'Project Summary'!$C$74*(1+'Project Summary'!$C$81)^((ROUNDUP('Cash Flow'!AA3/12,0))-1)</f>
        <v>1965.6449999999998</v>
      </c>
      <c r="AB47" s="3">
        <f>'Project Summary'!$C$74*(1+'Project Summary'!$C$81)^((ROUNDUP('Cash Flow'!AB3/12,0))-1)</f>
        <v>1965.6449999999998</v>
      </c>
      <c r="AC47" s="3">
        <f>'Project Summary'!$C$74*(1+'Project Summary'!$C$81)^((ROUNDUP('Cash Flow'!AC3/12,0))-1)</f>
        <v>1965.6449999999998</v>
      </c>
      <c r="AD47" s="3">
        <f>'Project Summary'!$C$74*(1+'Project Summary'!$C$81)^((ROUNDUP('Cash Flow'!AD3/12,0))-1)</f>
        <v>1965.6449999999998</v>
      </c>
      <c r="AE47" s="3">
        <f>'Project Summary'!$C$74*(1+'Project Summary'!$C$81)^((ROUNDUP('Cash Flow'!AE3/12,0))-1)</f>
        <v>1965.6449999999998</v>
      </c>
      <c r="AF47" s="3">
        <f>'Project Summary'!$C$74*(1+'Project Summary'!$C$81)^((ROUNDUP('Cash Flow'!AF3/12,0))-1)</f>
        <v>1965.6449999999998</v>
      </c>
      <c r="AG47" s="3">
        <f>'Project Summary'!$C$74*(1+'Project Summary'!$C$81)^((ROUNDUP('Cash Flow'!AG3/12,0))-1)</f>
        <v>1965.6449999999998</v>
      </c>
      <c r="AH47" s="3">
        <f>'Project Summary'!$C$74*(1+'Project Summary'!$C$81)^((ROUNDUP('Cash Flow'!AH3/12,0))-1)</f>
        <v>1965.6449999999998</v>
      </c>
      <c r="AI47" s="3">
        <f>'Project Summary'!$C$74*(1+'Project Summary'!$C$81)^((ROUNDUP('Cash Flow'!AI3/12,0))-1)</f>
        <v>1965.6449999999998</v>
      </c>
      <c r="AJ47" s="3">
        <f>'Project Summary'!$C$74*(1+'Project Summary'!$C$81)^((ROUNDUP('Cash Flow'!AJ3/12,0))-1)</f>
        <v>1965.6449999999998</v>
      </c>
      <c r="AK47" s="3">
        <f>'Project Summary'!$C$74*(1+'Project Summary'!$C$81)^((ROUNDUP('Cash Flow'!AK3/12,0))-1)</f>
        <v>1965.6449999999998</v>
      </c>
      <c r="AL47" s="3">
        <f>'Project Summary'!$C$74*(1+'Project Summary'!$C$81)^((ROUNDUP('Cash Flow'!AL3/12,0))-1)</f>
        <v>1965.6449999999998</v>
      </c>
      <c r="AM47" s="3">
        <f>'Project Summary'!$C$74*(1+'Project Summary'!$C$81)^((ROUNDUP('Cash Flow'!AM3/12,0))-1)</f>
        <v>2054.0990249999995</v>
      </c>
      <c r="AN47" s="3">
        <f>'Project Summary'!$C$74*(1+'Project Summary'!$C$81)^((ROUNDUP('Cash Flow'!AN3/12,0))-1)</f>
        <v>2054.0990249999995</v>
      </c>
      <c r="AO47" s="3">
        <f>'Project Summary'!$C$74*(1+'Project Summary'!$C$81)^((ROUNDUP('Cash Flow'!AO3/12,0))-1)</f>
        <v>2054.0990249999995</v>
      </c>
      <c r="AP47" s="3">
        <f>'Project Summary'!$C$74*(1+'Project Summary'!$C$81)^((ROUNDUP('Cash Flow'!AP3/12,0))-1)</f>
        <v>2054.0990249999995</v>
      </c>
      <c r="AQ47" s="3">
        <f>'Project Summary'!$C$74*(1+'Project Summary'!$C$81)^((ROUNDUP('Cash Flow'!AQ3/12,0))-1)</f>
        <v>2054.0990249999995</v>
      </c>
      <c r="AR47" s="3">
        <f>'Project Summary'!$C$74*(1+'Project Summary'!$C$81)^((ROUNDUP('Cash Flow'!AR3/12,0))-1)</f>
        <v>2054.0990249999995</v>
      </c>
      <c r="AS47" s="3">
        <f>'Project Summary'!$C$74*(1+'Project Summary'!$C$81)^((ROUNDUP('Cash Flow'!AS3/12,0))-1)</f>
        <v>2054.0990249999995</v>
      </c>
      <c r="AT47" s="3">
        <f>'Project Summary'!$C$74*(1+'Project Summary'!$C$81)^((ROUNDUP('Cash Flow'!AT3/12,0))-1)</f>
        <v>2054.0990249999995</v>
      </c>
      <c r="AU47" s="3">
        <f>'Project Summary'!$C$74*(1+'Project Summary'!$C$81)^((ROUNDUP('Cash Flow'!AU3/12,0))-1)</f>
        <v>2054.0990249999995</v>
      </c>
      <c r="AV47" s="3">
        <f>'Project Summary'!$C$74*(1+'Project Summary'!$C$81)^((ROUNDUP('Cash Flow'!AV3/12,0))-1)</f>
        <v>2054.0990249999995</v>
      </c>
      <c r="AW47" s="3">
        <f>'Project Summary'!$C$74*(1+'Project Summary'!$C$81)^((ROUNDUP('Cash Flow'!AW3/12,0))-1)</f>
        <v>2054.0990249999995</v>
      </c>
      <c r="AX47" s="3">
        <f>'Project Summary'!$C$74*(1+'Project Summary'!$C$81)^((ROUNDUP('Cash Flow'!AX3/12,0))-1)</f>
        <v>2054.0990249999995</v>
      </c>
      <c r="AY47" s="3">
        <f>'Project Summary'!$C$74*(1+'Project Summary'!$C$81)^((ROUNDUP('Cash Flow'!AY3/12,0))-1)</f>
        <v>2146.5334811249991</v>
      </c>
      <c r="AZ47" s="3">
        <f>'Project Summary'!$C$74*(1+'Project Summary'!$C$81)^((ROUNDUP('Cash Flow'!AZ3/12,0))-1)</f>
        <v>2146.5334811249991</v>
      </c>
      <c r="BA47" s="3">
        <f>'Project Summary'!$C$74*(1+'Project Summary'!$C$81)^((ROUNDUP('Cash Flow'!BA3/12,0))-1)</f>
        <v>2146.5334811249991</v>
      </c>
      <c r="BB47" s="3">
        <f>'Project Summary'!$C$74*(1+'Project Summary'!$C$81)^((ROUNDUP('Cash Flow'!BB3/12,0))-1)</f>
        <v>2146.5334811249991</v>
      </c>
      <c r="BC47" s="3">
        <f>'Project Summary'!$C$74*(1+'Project Summary'!$C$81)^((ROUNDUP('Cash Flow'!BC3/12,0))-1)</f>
        <v>2146.5334811249991</v>
      </c>
      <c r="BD47" s="3">
        <f>'Project Summary'!$C$74*(1+'Project Summary'!$C$81)^((ROUNDUP('Cash Flow'!BD3/12,0))-1)</f>
        <v>2146.5334811249991</v>
      </c>
      <c r="BE47" s="3">
        <f>'Project Summary'!$C$74*(1+'Project Summary'!$C$81)^((ROUNDUP('Cash Flow'!BE3/12,0))-1)</f>
        <v>2146.5334811249991</v>
      </c>
      <c r="BF47" s="3">
        <f>'Project Summary'!$C$74*(1+'Project Summary'!$C$81)^((ROUNDUP('Cash Flow'!BF3/12,0))-1)</f>
        <v>2146.5334811249991</v>
      </c>
      <c r="BG47" s="3">
        <f>'Project Summary'!$C$74*(1+'Project Summary'!$C$81)^((ROUNDUP('Cash Flow'!BG3/12,0))-1)</f>
        <v>2146.5334811249991</v>
      </c>
      <c r="BH47" s="3">
        <f>'Project Summary'!$C$74*(1+'Project Summary'!$C$81)^((ROUNDUP('Cash Flow'!BH3/12,0))-1)</f>
        <v>2146.5334811249991</v>
      </c>
      <c r="BI47" s="3">
        <f>'Project Summary'!$C$74*(1+'Project Summary'!$C$81)^((ROUNDUP('Cash Flow'!BI3/12,0))-1)</f>
        <v>2146.5334811249991</v>
      </c>
      <c r="BJ47" s="3">
        <f>'Project Summary'!$C$74*(1+'Project Summary'!$C$81)^((ROUNDUP('Cash Flow'!BJ3/12,0))-1)</f>
        <v>2146.5334811249991</v>
      </c>
      <c r="BK47" s="3">
        <f>'Project Summary'!$C$74*(1+'Project Summary'!$C$81)^((ROUNDUP('Cash Flow'!BK3/12,0))-1)</f>
        <v>2243.1274877756241</v>
      </c>
      <c r="BL47" s="3">
        <f>'Project Summary'!$C$74*(1+'Project Summary'!$C$81)^((ROUNDUP('Cash Flow'!BL3/12,0))-1)</f>
        <v>2243.1274877756241</v>
      </c>
      <c r="BM47" s="3">
        <f>'Project Summary'!$C$74*(1+'Project Summary'!$C$81)^((ROUNDUP('Cash Flow'!BM3/12,0))-1)</f>
        <v>2243.1274877756241</v>
      </c>
      <c r="BN47" s="3">
        <f>'Project Summary'!$C$74*(1+'Project Summary'!$C$81)^((ROUNDUP('Cash Flow'!BN3/12,0))-1)</f>
        <v>2243.1274877756241</v>
      </c>
      <c r="BO47" s="3">
        <f>'Project Summary'!$C$74*(1+'Project Summary'!$C$81)^((ROUNDUP('Cash Flow'!BO3/12,0))-1)</f>
        <v>2243.1274877756241</v>
      </c>
      <c r="BP47" s="3">
        <f>'Project Summary'!$C$74*(1+'Project Summary'!$C$81)^((ROUNDUP('Cash Flow'!BP3/12,0))-1)</f>
        <v>2243.1274877756241</v>
      </c>
      <c r="BQ47" s="3">
        <f>'Project Summary'!$C$74*(1+'Project Summary'!$C$81)^((ROUNDUP('Cash Flow'!BQ3/12,0))-1)</f>
        <v>2243.1274877756241</v>
      </c>
      <c r="BR47" s="3">
        <f>'Project Summary'!$C$74*(1+'Project Summary'!$C$81)^((ROUNDUP('Cash Flow'!BR3/12,0))-1)</f>
        <v>2243.1274877756241</v>
      </c>
      <c r="BS47" s="3">
        <f>'Project Summary'!$C$74*(1+'Project Summary'!$C$81)^((ROUNDUP('Cash Flow'!BS3/12,0))-1)</f>
        <v>2243.1274877756241</v>
      </c>
      <c r="BT47" s="3">
        <f>'Project Summary'!$C$74*(1+'Project Summary'!$C$81)^((ROUNDUP('Cash Flow'!BT3/12,0))-1)</f>
        <v>2243.1274877756241</v>
      </c>
      <c r="BU47" s="3">
        <f>'Project Summary'!$C$74*(1+'Project Summary'!$C$81)^((ROUNDUP('Cash Flow'!BU3/12,0))-1)</f>
        <v>2243.1274877756241</v>
      </c>
      <c r="BV47" s="3">
        <f>'Project Summary'!$C$74*(1+'Project Summary'!$C$81)^((ROUNDUP('Cash Flow'!BV3/12,0))-1)</f>
        <v>2243.1274877756241</v>
      </c>
      <c r="BW47" s="3">
        <f>'Project Summary'!$C$74*(1+'Project Summary'!$C$81)^((ROUNDUP('Cash Flow'!BW3/12,0))-1)</f>
        <v>2344.0682247255268</v>
      </c>
      <c r="BX47" s="3">
        <f>'Project Summary'!$C$74*(1+'Project Summary'!$C$81)^((ROUNDUP('Cash Flow'!BX3/12,0))-1)</f>
        <v>2344.0682247255268</v>
      </c>
      <c r="BY47" s="3">
        <f>'Project Summary'!$C$74*(1+'Project Summary'!$C$81)^((ROUNDUP('Cash Flow'!BY3/12,0))-1)</f>
        <v>2344.0682247255268</v>
      </c>
      <c r="BZ47" s="3">
        <f>'Project Summary'!$C$74*(1+'Project Summary'!$C$81)^((ROUNDUP('Cash Flow'!BZ3/12,0))-1)</f>
        <v>2344.0682247255268</v>
      </c>
      <c r="CA47" s="3">
        <f>'Project Summary'!$C$74*(1+'Project Summary'!$C$81)^((ROUNDUP('Cash Flow'!CA3/12,0))-1)</f>
        <v>2344.0682247255268</v>
      </c>
      <c r="CB47" s="3">
        <f>'Project Summary'!$C$74*(1+'Project Summary'!$C$81)^((ROUNDUP('Cash Flow'!CB3/12,0))-1)</f>
        <v>2344.0682247255268</v>
      </c>
      <c r="CC47" s="3">
        <f>'Project Summary'!$C$74*(1+'Project Summary'!$C$81)^((ROUNDUP('Cash Flow'!CC3/12,0))-1)</f>
        <v>2344.0682247255268</v>
      </c>
      <c r="CD47" s="3">
        <f>'Project Summary'!$C$74*(1+'Project Summary'!$C$81)^((ROUNDUP('Cash Flow'!CD3/12,0))-1)</f>
        <v>2344.0682247255268</v>
      </c>
      <c r="CE47" s="3">
        <f>'Project Summary'!$C$74*(1+'Project Summary'!$C$81)^((ROUNDUP('Cash Flow'!CE3/12,0))-1)</f>
        <v>2344.0682247255268</v>
      </c>
      <c r="CF47" s="3">
        <f>'Project Summary'!$C$74*(1+'Project Summary'!$C$81)^((ROUNDUP('Cash Flow'!CF3/12,0))-1)</f>
        <v>2344.0682247255268</v>
      </c>
      <c r="CG47" s="3">
        <f>'Project Summary'!$C$74*(1+'Project Summary'!$C$81)^((ROUNDUP('Cash Flow'!CG3/12,0))-1)</f>
        <v>2344.0682247255268</v>
      </c>
      <c r="CH47" s="3">
        <f>'Project Summary'!$C$74*(1+'Project Summary'!$C$81)^((ROUNDUP('Cash Flow'!CH3/12,0))-1)</f>
        <v>2344.0682247255268</v>
      </c>
      <c r="CI47" s="3">
        <f>'Project Summary'!$C$74*(1+'Project Summary'!$C$81)^((ROUNDUP('Cash Flow'!CI3/12,0))-1)</f>
        <v>2449.5512948381756</v>
      </c>
      <c r="CJ47" s="3">
        <f>'Project Summary'!$C$74*(1+'Project Summary'!$C$81)^((ROUNDUP('Cash Flow'!CJ3/12,0))-1)</f>
        <v>2449.5512948381756</v>
      </c>
      <c r="CK47" s="3">
        <f>'Project Summary'!$C$74*(1+'Project Summary'!$C$81)^((ROUNDUP('Cash Flow'!CK3/12,0))-1)</f>
        <v>2449.5512948381756</v>
      </c>
      <c r="CL47" s="3">
        <f>'Project Summary'!$C$74*(1+'Project Summary'!$C$81)^((ROUNDUP('Cash Flow'!CL3/12,0))-1)</f>
        <v>2449.5512948381756</v>
      </c>
      <c r="CM47" s="3">
        <f>'Project Summary'!$C$74*(1+'Project Summary'!$C$81)^((ROUNDUP('Cash Flow'!CM3/12,0))-1)</f>
        <v>2449.5512948381756</v>
      </c>
      <c r="CN47" s="3">
        <f>'Project Summary'!$C$74*(1+'Project Summary'!$C$81)^((ROUNDUP('Cash Flow'!CN3/12,0))-1)</f>
        <v>2449.5512948381756</v>
      </c>
      <c r="CO47" s="3">
        <f>'Project Summary'!$C$74*(1+'Project Summary'!$C$81)^((ROUNDUP('Cash Flow'!CO3/12,0))-1)</f>
        <v>2449.5512948381756</v>
      </c>
      <c r="CP47" s="3">
        <f>'Project Summary'!$C$74*(1+'Project Summary'!$C$81)^((ROUNDUP('Cash Flow'!CP3/12,0))-1)</f>
        <v>2449.5512948381756</v>
      </c>
      <c r="CQ47" s="3">
        <f>'Project Summary'!$C$74*(1+'Project Summary'!$C$81)^((ROUNDUP('Cash Flow'!CQ3/12,0))-1)</f>
        <v>2449.5512948381756</v>
      </c>
      <c r="CR47" s="3">
        <f>'Project Summary'!$C$74*(1+'Project Summary'!$C$81)^((ROUNDUP('Cash Flow'!CR3/12,0))-1)</f>
        <v>2449.5512948381756</v>
      </c>
      <c r="CS47" s="3">
        <f>'Project Summary'!$C$74*(1+'Project Summary'!$C$81)^((ROUNDUP('Cash Flow'!CS3/12,0))-1)</f>
        <v>2449.5512948381756</v>
      </c>
      <c r="CT47" s="3">
        <f>'Project Summary'!$C$74*(1+'Project Summary'!$C$81)^((ROUNDUP('Cash Flow'!CT3/12,0))-1)</f>
        <v>2449.5512948381756</v>
      </c>
      <c r="CU47" s="3">
        <f>'Project Summary'!$C$74*(1+'Project Summary'!$C$81)^((ROUNDUP('Cash Flow'!CU3/12,0))-1)</f>
        <v>2559.7811031058923</v>
      </c>
      <c r="CV47" s="3">
        <f>'Project Summary'!$C$74*(1+'Project Summary'!$C$81)^((ROUNDUP('Cash Flow'!CV3/12,0))-1)</f>
        <v>2559.7811031058923</v>
      </c>
      <c r="CW47" s="3">
        <f>'Project Summary'!$C$74*(1+'Project Summary'!$C$81)^((ROUNDUP('Cash Flow'!CW3/12,0))-1)</f>
        <v>2559.7811031058923</v>
      </c>
      <c r="CX47" s="3">
        <f>'Project Summary'!$C$74*(1+'Project Summary'!$C$81)^((ROUNDUP('Cash Flow'!CX3/12,0))-1)</f>
        <v>2559.7811031058923</v>
      </c>
      <c r="CY47" s="3">
        <f>'Project Summary'!$C$74*(1+'Project Summary'!$C$81)^((ROUNDUP('Cash Flow'!CY3/12,0))-1)</f>
        <v>2559.7811031058923</v>
      </c>
      <c r="CZ47" s="3">
        <f>'Project Summary'!$C$74*(1+'Project Summary'!$C$81)^((ROUNDUP('Cash Flow'!CZ3/12,0))-1)</f>
        <v>2559.7811031058923</v>
      </c>
      <c r="DA47" s="3">
        <f>'Project Summary'!$C$74*(1+'Project Summary'!$C$81)^((ROUNDUP('Cash Flow'!DA3/12,0))-1)</f>
        <v>2559.7811031058923</v>
      </c>
      <c r="DB47" s="3">
        <f>'Project Summary'!$C$74*(1+'Project Summary'!$C$81)^((ROUNDUP('Cash Flow'!DB3/12,0))-1)</f>
        <v>2559.7811031058923</v>
      </c>
      <c r="DC47" s="3">
        <f>'Project Summary'!$C$74*(1+'Project Summary'!$C$81)^((ROUNDUP('Cash Flow'!DC3/12,0))-1)</f>
        <v>2559.7811031058923</v>
      </c>
      <c r="DD47" s="3">
        <f>'Project Summary'!$C$74*(1+'Project Summary'!$C$81)^((ROUNDUP('Cash Flow'!DD3/12,0))-1)</f>
        <v>2559.7811031058923</v>
      </c>
      <c r="DE47" s="3">
        <f>'Project Summary'!$C$74*(1+'Project Summary'!$C$81)^((ROUNDUP('Cash Flow'!DE3/12,0))-1)</f>
        <v>2559.7811031058923</v>
      </c>
      <c r="DF47" s="3">
        <f>'Project Summary'!$C$74*(1+'Project Summary'!$C$81)^((ROUNDUP('Cash Flow'!DF3/12,0))-1)</f>
        <v>2559.7811031058923</v>
      </c>
      <c r="DG47" s="3">
        <f>'Project Summary'!$C$74*(1+'Project Summary'!$C$81)^((ROUNDUP('Cash Flow'!DG3/12,0))-1)</f>
        <v>2674.9712527456577</v>
      </c>
      <c r="DH47" s="3">
        <f>'Project Summary'!$C$74*(1+'Project Summary'!$C$81)^((ROUNDUP('Cash Flow'!DH3/12,0))-1)</f>
        <v>2674.9712527456577</v>
      </c>
      <c r="DI47" s="3">
        <f>'Project Summary'!$C$74*(1+'Project Summary'!$C$81)^((ROUNDUP('Cash Flow'!DI3/12,0))-1)</f>
        <v>2674.9712527456577</v>
      </c>
      <c r="DJ47" s="3">
        <f>'Project Summary'!$C$74*(1+'Project Summary'!$C$81)^((ROUNDUP('Cash Flow'!DJ3/12,0))-1)</f>
        <v>2674.9712527456577</v>
      </c>
      <c r="DK47" s="3">
        <f>'Project Summary'!$C$74*(1+'Project Summary'!$C$81)^((ROUNDUP('Cash Flow'!DK3/12,0))-1)</f>
        <v>2674.9712527456577</v>
      </c>
      <c r="DL47" s="3">
        <f>'Project Summary'!$C$74*(1+'Project Summary'!$C$81)^((ROUNDUP('Cash Flow'!DL3/12,0))-1)</f>
        <v>2674.9712527456577</v>
      </c>
      <c r="DM47" s="3">
        <f>'Project Summary'!$C$74*(1+'Project Summary'!$C$81)^((ROUNDUP('Cash Flow'!DM3/12,0))-1)</f>
        <v>2674.9712527456577</v>
      </c>
      <c r="DN47" s="3">
        <f>'Project Summary'!$C$74*(1+'Project Summary'!$C$81)^((ROUNDUP('Cash Flow'!DN3/12,0))-1)</f>
        <v>2674.9712527456577</v>
      </c>
      <c r="DO47" s="3">
        <f>'Project Summary'!$C$74*(1+'Project Summary'!$C$81)^((ROUNDUP('Cash Flow'!DO3/12,0))-1)</f>
        <v>2674.9712527456577</v>
      </c>
      <c r="DP47" s="3">
        <f>'Project Summary'!$C$74*(1+'Project Summary'!$C$81)^((ROUNDUP('Cash Flow'!DP3/12,0))-1)</f>
        <v>2674.9712527456577</v>
      </c>
      <c r="DQ47" s="3">
        <f>'Project Summary'!$C$74*(1+'Project Summary'!$C$81)^((ROUNDUP('Cash Flow'!DQ3/12,0))-1)</f>
        <v>2674.9712527456577</v>
      </c>
      <c r="DR47" s="3">
        <f>'Project Summary'!$C$74*(1+'Project Summary'!$C$81)^((ROUNDUP('Cash Flow'!DR3/12,0))-1)</f>
        <v>2674.9712527456577</v>
      </c>
      <c r="DS47" s="3">
        <f>'Project Summary'!$C$74*(1+'Project Summary'!$C$81)^((ROUNDUP('Cash Flow'!DS3/12,0))-1)</f>
        <v>2795.3449591192116</v>
      </c>
      <c r="DT47" s="3">
        <f>'Project Summary'!$C$74*(1+'Project Summary'!$C$81)^((ROUNDUP('Cash Flow'!DT3/12,0))-1)</f>
        <v>2795.3449591192116</v>
      </c>
      <c r="DU47" s="3">
        <f>'Project Summary'!$C$74*(1+'Project Summary'!$C$81)^((ROUNDUP('Cash Flow'!DU3/12,0))-1)</f>
        <v>2795.3449591192116</v>
      </c>
      <c r="DV47" s="3">
        <f>'Project Summary'!$C$74*(1+'Project Summary'!$C$81)^((ROUNDUP('Cash Flow'!DV3/12,0))-1)</f>
        <v>2795.3449591192116</v>
      </c>
      <c r="DW47" s="3">
        <f>'Project Summary'!$C$74*(1+'Project Summary'!$C$81)^((ROUNDUP('Cash Flow'!DW3/12,0))-1)</f>
        <v>2795.3449591192116</v>
      </c>
      <c r="DX47" s="3">
        <f>'Project Summary'!$C$74*(1+'Project Summary'!$C$81)^((ROUNDUP('Cash Flow'!DX3/12,0))-1)</f>
        <v>2795.3449591192116</v>
      </c>
      <c r="DY47" s="3">
        <f>'Project Summary'!$C$74*(1+'Project Summary'!$C$81)^((ROUNDUP('Cash Flow'!DY3/12,0))-1)</f>
        <v>2795.3449591192116</v>
      </c>
      <c r="DZ47" s="3">
        <f>'Project Summary'!$C$74*(1+'Project Summary'!$C$81)^((ROUNDUP('Cash Flow'!DZ3/12,0))-1)</f>
        <v>2795.3449591192116</v>
      </c>
      <c r="EA47" s="3">
        <f>'Project Summary'!$C$74*(1+'Project Summary'!$C$81)^((ROUNDUP('Cash Flow'!EA3/12,0))-1)</f>
        <v>2795.3449591192116</v>
      </c>
      <c r="EB47" s="3">
        <f>'Project Summary'!$C$74*(1+'Project Summary'!$C$81)^((ROUNDUP('Cash Flow'!EB3/12,0))-1)</f>
        <v>2795.3449591192116</v>
      </c>
      <c r="EC47" s="3">
        <f>'Project Summary'!$C$74*(1+'Project Summary'!$C$81)^((ROUNDUP('Cash Flow'!EC3/12,0))-1)</f>
        <v>2795.3449591192116</v>
      </c>
      <c r="ED47" s="3">
        <f>'Project Summary'!$C$74*(1+'Project Summary'!$C$81)^((ROUNDUP('Cash Flow'!ED3/12,0))-1)</f>
        <v>2795.3449591192116</v>
      </c>
      <c r="EE47" s="3">
        <f>'Project Summary'!$C$74*(1+'Project Summary'!$C$81)^((ROUNDUP('Cash Flow'!EE3/12,0))-1)</f>
        <v>2921.1354822795761</v>
      </c>
      <c r="EF47" s="3">
        <f>'Project Summary'!$C$74*(1+'Project Summary'!$C$81)^((ROUNDUP('Cash Flow'!EF3/12,0))-1)</f>
        <v>2921.1354822795761</v>
      </c>
      <c r="EG47" s="3">
        <f>'Project Summary'!$C$74*(1+'Project Summary'!$C$81)^((ROUNDUP('Cash Flow'!EG3/12,0))-1)</f>
        <v>2921.1354822795761</v>
      </c>
      <c r="EH47" s="3">
        <f>'Project Summary'!$C$74*(1+'Project Summary'!$C$81)^((ROUNDUP('Cash Flow'!EH3/12,0))-1)</f>
        <v>2921.1354822795761</v>
      </c>
      <c r="EI47" s="3">
        <f>'Project Summary'!$C$74*(1+'Project Summary'!$C$81)^((ROUNDUP('Cash Flow'!EI3/12,0))-1)</f>
        <v>2921.1354822795761</v>
      </c>
      <c r="EJ47" s="3">
        <f>'Project Summary'!$C$74*(1+'Project Summary'!$C$81)^((ROUNDUP('Cash Flow'!EJ3/12,0))-1)</f>
        <v>2921.1354822795761</v>
      </c>
      <c r="EK47" s="3">
        <f>'Project Summary'!$C$74*(1+'Project Summary'!$C$81)^((ROUNDUP('Cash Flow'!EK3/12,0))-1)</f>
        <v>2921.1354822795761</v>
      </c>
      <c r="EL47" s="3">
        <f>'Project Summary'!$C$74*(1+'Project Summary'!$C$81)^((ROUNDUP('Cash Flow'!EL3/12,0))-1)</f>
        <v>2921.1354822795761</v>
      </c>
      <c r="EM47" s="3">
        <f>'Project Summary'!$C$74*(1+'Project Summary'!$C$81)^((ROUNDUP('Cash Flow'!EM3/12,0))-1)</f>
        <v>2921.1354822795761</v>
      </c>
      <c r="EN47" s="3">
        <f>'Project Summary'!$C$74*(1+'Project Summary'!$C$81)^((ROUNDUP('Cash Flow'!EN3/12,0))-1)</f>
        <v>2921.1354822795761</v>
      </c>
      <c r="EO47" s="3">
        <f>'Project Summary'!$C$74*(1+'Project Summary'!$C$81)^((ROUNDUP('Cash Flow'!EO3/12,0))-1)</f>
        <v>2921.1354822795761</v>
      </c>
      <c r="EP47" s="3">
        <f>'Project Summary'!$C$74*(1+'Project Summary'!$C$81)^((ROUNDUP('Cash Flow'!EP3/12,0))-1)</f>
        <v>2921.1354822795761</v>
      </c>
      <c r="EQ47" s="3">
        <f>'Project Summary'!$C$74*(1+'Project Summary'!$C$81)^((ROUNDUP('Cash Flow'!EQ3/12,0))-1)</f>
        <v>3052.5865789821564</v>
      </c>
      <c r="ER47" s="3">
        <f>'Project Summary'!$C$74*(1+'Project Summary'!$C$81)^((ROUNDUP('Cash Flow'!ER3/12,0))-1)</f>
        <v>3052.5865789821564</v>
      </c>
      <c r="ES47" s="3">
        <f>'Project Summary'!$C$74*(1+'Project Summary'!$C$81)^((ROUNDUP('Cash Flow'!ES3/12,0))-1)</f>
        <v>3052.5865789821564</v>
      </c>
      <c r="ET47" s="3">
        <f>'Project Summary'!$C$74*(1+'Project Summary'!$C$81)^((ROUNDUP('Cash Flow'!ET3/12,0))-1)</f>
        <v>3052.5865789821564</v>
      </c>
      <c r="EU47" s="3">
        <f>'Project Summary'!$C$74*(1+'Project Summary'!$C$81)^((ROUNDUP('Cash Flow'!EU3/12,0))-1)</f>
        <v>3052.5865789821564</v>
      </c>
      <c r="EV47" s="3">
        <f>'Project Summary'!$C$74*(1+'Project Summary'!$C$81)^((ROUNDUP('Cash Flow'!EV3/12,0))-1)</f>
        <v>3052.5865789821564</v>
      </c>
      <c r="EW47" s="3">
        <f>'Project Summary'!$C$74*(1+'Project Summary'!$C$81)^((ROUNDUP('Cash Flow'!EW3/12,0))-1)</f>
        <v>3052.5865789821564</v>
      </c>
      <c r="EX47" s="3">
        <f>'Project Summary'!$C$74*(1+'Project Summary'!$C$81)^((ROUNDUP('Cash Flow'!EX3/12,0))-1)</f>
        <v>3052.5865789821564</v>
      </c>
      <c r="EY47" s="3">
        <f>'Project Summary'!$C$74*(1+'Project Summary'!$C$81)^((ROUNDUP('Cash Flow'!EY3/12,0))-1)</f>
        <v>3052.5865789821564</v>
      </c>
      <c r="EZ47" s="3">
        <f>'Project Summary'!$C$74*(1+'Project Summary'!$C$81)^((ROUNDUP('Cash Flow'!EZ3/12,0))-1)</f>
        <v>3052.5865789821564</v>
      </c>
      <c r="FA47" s="3">
        <f>'Project Summary'!$C$74*(1+'Project Summary'!$C$81)^((ROUNDUP('Cash Flow'!FA3/12,0))-1)</f>
        <v>3052.5865789821564</v>
      </c>
      <c r="FB47" s="3">
        <f>'Project Summary'!$C$74*(1+'Project Summary'!$C$81)^((ROUNDUP('Cash Flow'!FB3/12,0))-1)</f>
        <v>3052.5865789821564</v>
      </c>
      <c r="FC47" s="3">
        <f>'Project Summary'!$C$74*(1+'Project Summary'!$C$81)^((ROUNDUP('Cash Flow'!FC3/12,0))-1)</f>
        <v>3189.9529750363536</v>
      </c>
      <c r="FD47" s="3">
        <f>'Project Summary'!$C$74*(1+'Project Summary'!$C$81)^((ROUNDUP('Cash Flow'!FD3/12,0))-1)</f>
        <v>3189.9529750363536</v>
      </c>
      <c r="FE47" s="3">
        <f>'Project Summary'!$C$74*(1+'Project Summary'!$C$81)^((ROUNDUP('Cash Flow'!FE3/12,0))-1)</f>
        <v>3189.9529750363536</v>
      </c>
      <c r="FF47" s="3">
        <f>'Project Summary'!$C$74*(1+'Project Summary'!$C$81)^((ROUNDUP('Cash Flow'!FF3/12,0))-1)</f>
        <v>3189.9529750363536</v>
      </c>
      <c r="FG47" s="3">
        <f>'Project Summary'!$C$74*(1+'Project Summary'!$C$81)^((ROUNDUP('Cash Flow'!FG3/12,0))-1)</f>
        <v>3189.9529750363536</v>
      </c>
      <c r="FH47" s="3">
        <f>'Project Summary'!$C$74*(1+'Project Summary'!$C$81)^((ROUNDUP('Cash Flow'!FH3/12,0))-1)</f>
        <v>3189.9529750363536</v>
      </c>
      <c r="FI47" s="3">
        <f>'Project Summary'!$C$74*(1+'Project Summary'!$C$81)^((ROUNDUP('Cash Flow'!FI3/12,0))-1)</f>
        <v>3189.9529750363536</v>
      </c>
      <c r="FJ47" s="3">
        <f>'Project Summary'!$C$74*(1+'Project Summary'!$C$81)^((ROUNDUP('Cash Flow'!FJ3/12,0))-1)</f>
        <v>3189.9529750363536</v>
      </c>
      <c r="FK47" s="3">
        <f>'Project Summary'!$C$74*(1+'Project Summary'!$C$81)^((ROUNDUP('Cash Flow'!FK3/12,0))-1)</f>
        <v>3189.9529750363536</v>
      </c>
      <c r="FL47" s="3">
        <f>'Project Summary'!$C$74*(1+'Project Summary'!$C$81)^((ROUNDUP('Cash Flow'!FL3/12,0))-1)</f>
        <v>3189.9529750363536</v>
      </c>
      <c r="FM47" s="3">
        <f>'Project Summary'!$C$74*(1+'Project Summary'!$C$81)^((ROUNDUP('Cash Flow'!FM3/12,0))-1)</f>
        <v>3189.9529750363536</v>
      </c>
      <c r="FN47" s="3">
        <f>'Project Summary'!$C$74*(1+'Project Summary'!$C$81)^((ROUNDUP('Cash Flow'!FN3/12,0))-1)</f>
        <v>3189.9529750363536</v>
      </c>
      <c r="FO47" s="3">
        <f>'Project Summary'!$C$74*(1+'Project Summary'!$C$81)^((ROUNDUP('Cash Flow'!FO3/12,0))-1)</f>
        <v>3333.5008589129889</v>
      </c>
      <c r="FP47" s="3">
        <f>'Project Summary'!$C$74*(1+'Project Summary'!$C$81)^((ROUNDUP('Cash Flow'!FP3/12,0))-1)</f>
        <v>3333.5008589129889</v>
      </c>
      <c r="FQ47" s="3">
        <f>'Project Summary'!$C$74*(1+'Project Summary'!$C$81)^((ROUNDUP('Cash Flow'!FQ3/12,0))-1)</f>
        <v>3333.5008589129889</v>
      </c>
      <c r="FR47" s="3">
        <f>'Project Summary'!$C$74*(1+'Project Summary'!$C$81)^((ROUNDUP('Cash Flow'!FR3/12,0))-1)</f>
        <v>3333.5008589129889</v>
      </c>
      <c r="FS47" s="3">
        <f>'Project Summary'!$C$74*(1+'Project Summary'!$C$81)^((ROUNDUP('Cash Flow'!FS3/12,0))-1)</f>
        <v>3333.5008589129889</v>
      </c>
      <c r="FT47" s="3">
        <f>'Project Summary'!$C$74*(1+'Project Summary'!$C$81)^((ROUNDUP('Cash Flow'!FT3/12,0))-1)</f>
        <v>3333.5008589129889</v>
      </c>
      <c r="FU47" s="3">
        <f>'Project Summary'!$C$74*(1+'Project Summary'!$C$81)^((ROUNDUP('Cash Flow'!FU3/12,0))-1)</f>
        <v>3333.5008589129889</v>
      </c>
      <c r="FV47" s="3">
        <f>'Project Summary'!$C$74*(1+'Project Summary'!$C$81)^((ROUNDUP('Cash Flow'!FV3/12,0))-1)</f>
        <v>3333.5008589129889</v>
      </c>
      <c r="FW47" s="3">
        <f>'Project Summary'!$C$74*(1+'Project Summary'!$C$81)^((ROUNDUP('Cash Flow'!FW3/12,0))-1)</f>
        <v>3333.5008589129889</v>
      </c>
      <c r="FX47" s="3">
        <f>'Project Summary'!$C$74*(1+'Project Summary'!$C$81)^((ROUNDUP('Cash Flow'!FX3/12,0))-1)</f>
        <v>3333.5008589129889</v>
      </c>
      <c r="FY47" s="3">
        <f>'Project Summary'!$C$74*(1+'Project Summary'!$C$81)^((ROUNDUP('Cash Flow'!FY3/12,0))-1)</f>
        <v>3333.5008589129889</v>
      </c>
      <c r="FZ47" s="3">
        <f>'Project Summary'!$C$74*(1+'Project Summary'!$C$81)^((ROUNDUP('Cash Flow'!FZ3/12,0))-1)</f>
        <v>3333.5008589129889</v>
      </c>
      <c r="GA47" s="3">
        <f>'Project Summary'!$C$74*(1+'Project Summary'!$C$81)^((ROUNDUP('Cash Flow'!GA3/12,0))-1)</f>
        <v>3483.5083975640737</v>
      </c>
      <c r="GB47" s="3">
        <f>'Project Summary'!$C$74*(1+'Project Summary'!$C$81)^((ROUNDUP('Cash Flow'!GB3/12,0))-1)</f>
        <v>3483.5083975640737</v>
      </c>
      <c r="GC47" s="3">
        <f>'Project Summary'!$C$74*(1+'Project Summary'!$C$81)^((ROUNDUP('Cash Flow'!GC3/12,0))-1)</f>
        <v>3483.5083975640737</v>
      </c>
      <c r="GD47" s="3">
        <f>'Project Summary'!$C$74*(1+'Project Summary'!$C$81)^((ROUNDUP('Cash Flow'!GD3/12,0))-1)</f>
        <v>3483.5083975640737</v>
      </c>
      <c r="GE47" s="3">
        <f>'Project Summary'!$C$74*(1+'Project Summary'!$C$81)^((ROUNDUP('Cash Flow'!GE3/12,0))-1)</f>
        <v>3483.5083975640737</v>
      </c>
      <c r="GF47" s="3">
        <f>'Project Summary'!$C$74*(1+'Project Summary'!$C$81)^((ROUNDUP('Cash Flow'!GF3/12,0))-1)</f>
        <v>3483.5083975640737</v>
      </c>
      <c r="GG47" s="3">
        <f>'Project Summary'!$C$74*(1+'Project Summary'!$C$81)^((ROUNDUP('Cash Flow'!GG3/12,0))-1)</f>
        <v>3483.5083975640737</v>
      </c>
      <c r="GH47" s="3">
        <f>'Project Summary'!$C$74*(1+'Project Summary'!$C$81)^((ROUNDUP('Cash Flow'!GH3/12,0))-1)</f>
        <v>3483.5083975640737</v>
      </c>
      <c r="GI47" s="3">
        <f>'Project Summary'!$C$74*(1+'Project Summary'!$C$81)^((ROUNDUP('Cash Flow'!GI3/12,0))-1)</f>
        <v>3483.5083975640737</v>
      </c>
      <c r="GJ47" s="3">
        <f>'Project Summary'!$C$74*(1+'Project Summary'!$C$81)^((ROUNDUP('Cash Flow'!GJ3/12,0))-1)</f>
        <v>3483.5083975640737</v>
      </c>
      <c r="GK47" s="3">
        <f>'Project Summary'!$C$74*(1+'Project Summary'!$C$81)^((ROUNDUP('Cash Flow'!GK3/12,0))-1)</f>
        <v>3483.5083975640737</v>
      </c>
      <c r="GL47" s="3">
        <f>'Project Summary'!$C$74*(1+'Project Summary'!$C$81)^((ROUNDUP('Cash Flow'!GL3/12,0))-1)</f>
        <v>3483.5083975640737</v>
      </c>
      <c r="GM47" s="3">
        <f>'Project Summary'!$C$74*(1+'Project Summary'!$C$81)^((ROUNDUP('Cash Flow'!GM3/12,0))-1)</f>
        <v>3640.2662754544554</v>
      </c>
      <c r="GN47" s="3">
        <f>'Project Summary'!$C$74*(1+'Project Summary'!$C$81)^((ROUNDUP('Cash Flow'!GN3/12,0))-1)</f>
        <v>3640.2662754544554</v>
      </c>
      <c r="GO47" s="3">
        <f>'Project Summary'!$C$74*(1+'Project Summary'!$C$81)^((ROUNDUP('Cash Flow'!GO3/12,0))-1)</f>
        <v>3640.2662754544554</v>
      </c>
      <c r="GP47" s="3">
        <f>'Project Summary'!$C$74*(1+'Project Summary'!$C$81)^((ROUNDUP('Cash Flow'!GP3/12,0))-1)</f>
        <v>3640.2662754544554</v>
      </c>
      <c r="GQ47" s="3">
        <f>'Project Summary'!$C$74*(1+'Project Summary'!$C$81)^((ROUNDUP('Cash Flow'!GQ3/12,0))-1)</f>
        <v>3640.2662754544554</v>
      </c>
      <c r="GR47" s="3">
        <f>'Project Summary'!$C$74*(1+'Project Summary'!$C$81)^((ROUNDUP('Cash Flow'!GR3/12,0))-1)</f>
        <v>3640.2662754544554</v>
      </c>
      <c r="GS47" s="3">
        <f>'Project Summary'!$C$74*(1+'Project Summary'!$C$81)^((ROUNDUP('Cash Flow'!GS3/12,0))-1)</f>
        <v>3640.2662754544554</v>
      </c>
      <c r="GT47" s="3">
        <f>'Project Summary'!$C$74*(1+'Project Summary'!$C$81)^((ROUNDUP('Cash Flow'!GT3/12,0))-1)</f>
        <v>3640.2662754544554</v>
      </c>
      <c r="GU47" s="3">
        <f>'Project Summary'!$C$74*(1+'Project Summary'!$C$81)^((ROUNDUP('Cash Flow'!GU3/12,0))-1)</f>
        <v>3640.2662754544554</v>
      </c>
      <c r="GV47" s="3">
        <f>'Project Summary'!$C$74*(1+'Project Summary'!$C$81)^((ROUNDUP('Cash Flow'!GV3/12,0))-1)</f>
        <v>3640.2662754544554</v>
      </c>
      <c r="GW47" s="3">
        <f>'Project Summary'!$C$74*(1+'Project Summary'!$C$81)^((ROUNDUP('Cash Flow'!GW3/12,0))-1)</f>
        <v>3640.2662754544554</v>
      </c>
      <c r="GX47" s="3">
        <f>'Project Summary'!$C$74*(1+'Project Summary'!$C$81)^((ROUNDUP('Cash Flow'!GX3/12,0))-1)</f>
        <v>3640.2662754544554</v>
      </c>
      <c r="GY47" s="3">
        <f>'Project Summary'!$C$74*(1+'Project Summary'!$C$81)^((ROUNDUP('Cash Flow'!GY3/12,0))-1)</f>
        <v>3804.0782578499056</v>
      </c>
      <c r="GZ47" s="3">
        <f>'Project Summary'!$C$74*(1+'Project Summary'!$C$81)^((ROUNDUP('Cash Flow'!GZ3/12,0))-1)</f>
        <v>3804.0782578499056</v>
      </c>
      <c r="HA47" s="3">
        <f>'Project Summary'!$C$74*(1+'Project Summary'!$C$81)^((ROUNDUP('Cash Flow'!HA3/12,0))-1)</f>
        <v>3804.0782578499056</v>
      </c>
      <c r="HB47" s="3">
        <f>'Project Summary'!$C$74*(1+'Project Summary'!$C$81)^((ROUNDUP('Cash Flow'!HB3/12,0))-1)</f>
        <v>3804.0782578499056</v>
      </c>
      <c r="HC47" s="3">
        <f>'Project Summary'!$C$74*(1+'Project Summary'!$C$81)^((ROUNDUP('Cash Flow'!HC3/12,0))-1)</f>
        <v>3804.0782578499056</v>
      </c>
      <c r="HD47" s="3">
        <f>'Project Summary'!$C$74*(1+'Project Summary'!$C$81)^((ROUNDUP('Cash Flow'!HD3/12,0))-1)</f>
        <v>3804.0782578499056</v>
      </c>
      <c r="HE47" s="3">
        <f>'Project Summary'!$C$74*(1+'Project Summary'!$C$81)^((ROUNDUP('Cash Flow'!HE3/12,0))-1)</f>
        <v>3804.0782578499056</v>
      </c>
      <c r="HF47" s="3">
        <f>'Project Summary'!$C$74*(1+'Project Summary'!$C$81)^((ROUNDUP('Cash Flow'!HF3/12,0))-1)</f>
        <v>3804.0782578499056</v>
      </c>
      <c r="HG47" s="3">
        <f>'Project Summary'!$C$74*(1+'Project Summary'!$C$81)^((ROUNDUP('Cash Flow'!HG3/12,0))-1)</f>
        <v>3804.0782578499056</v>
      </c>
      <c r="HH47" s="3">
        <f>'Project Summary'!$C$74*(1+'Project Summary'!$C$81)^((ROUNDUP('Cash Flow'!HH3/12,0))-1)</f>
        <v>3804.0782578499056</v>
      </c>
      <c r="HI47" s="3">
        <f>'Project Summary'!$C$74*(1+'Project Summary'!$C$81)^((ROUNDUP('Cash Flow'!HI3/12,0))-1)</f>
        <v>3804.0782578499056</v>
      </c>
      <c r="HJ47" s="3">
        <f>'Project Summary'!$C$74*(1+'Project Summary'!$C$81)^((ROUNDUP('Cash Flow'!HJ3/12,0))-1)</f>
        <v>3804.0782578499056</v>
      </c>
      <c r="HK47" s="3">
        <f>'Project Summary'!$C$74*(1+'Project Summary'!$C$81)^((ROUNDUP('Cash Flow'!HK3/12,0))-1)</f>
        <v>3975.2617794531507</v>
      </c>
      <c r="HL47" s="3">
        <f>'Project Summary'!$C$74*(1+'Project Summary'!$C$81)^((ROUNDUP('Cash Flow'!HL3/12,0))-1)</f>
        <v>3975.2617794531507</v>
      </c>
      <c r="HM47" s="3">
        <f>'Project Summary'!$C$74*(1+'Project Summary'!$C$81)^((ROUNDUP('Cash Flow'!HM3/12,0))-1)</f>
        <v>3975.2617794531507</v>
      </c>
      <c r="HN47" s="3">
        <f>'Project Summary'!$C$74*(1+'Project Summary'!$C$81)^((ROUNDUP('Cash Flow'!HN3/12,0))-1)</f>
        <v>3975.2617794531507</v>
      </c>
      <c r="HO47" s="3">
        <f>'Project Summary'!$C$74*(1+'Project Summary'!$C$81)^((ROUNDUP('Cash Flow'!HO3/12,0))-1)</f>
        <v>3975.2617794531507</v>
      </c>
      <c r="HP47" s="3">
        <f>'Project Summary'!$C$74*(1+'Project Summary'!$C$81)^((ROUNDUP('Cash Flow'!HP3/12,0))-1)</f>
        <v>3975.2617794531507</v>
      </c>
      <c r="HQ47" s="3">
        <f>'Project Summary'!$C$74*(1+'Project Summary'!$C$81)^((ROUNDUP('Cash Flow'!HQ3/12,0))-1)</f>
        <v>3975.2617794531507</v>
      </c>
      <c r="HR47" s="3">
        <f>'Project Summary'!$C$74*(1+'Project Summary'!$C$81)^((ROUNDUP('Cash Flow'!HR3/12,0))-1)</f>
        <v>3975.2617794531507</v>
      </c>
      <c r="HS47" s="3">
        <f>'Project Summary'!$C$74*(1+'Project Summary'!$C$81)^((ROUNDUP('Cash Flow'!HS3/12,0))-1)</f>
        <v>3975.2617794531507</v>
      </c>
      <c r="HT47" s="3">
        <f>'Project Summary'!$C$74*(1+'Project Summary'!$C$81)^((ROUNDUP('Cash Flow'!HT3/12,0))-1)</f>
        <v>3975.2617794531507</v>
      </c>
      <c r="HU47" s="3">
        <f>'Project Summary'!$C$74*(1+'Project Summary'!$C$81)^((ROUNDUP('Cash Flow'!HU3/12,0))-1)</f>
        <v>3975.2617794531507</v>
      </c>
      <c r="HV47" s="3">
        <f>'Project Summary'!$C$74*(1+'Project Summary'!$C$81)^((ROUNDUP('Cash Flow'!HV3/12,0))-1)</f>
        <v>3975.2617794531507</v>
      </c>
      <c r="HW47" s="3">
        <f>'Project Summary'!$C$74*(1+'Project Summary'!$C$81)^((ROUNDUP('Cash Flow'!HW3/12,0))-1)</f>
        <v>4154.1485595285421</v>
      </c>
      <c r="HX47" s="3">
        <f>'Project Summary'!$C$74*(1+'Project Summary'!$C$81)^((ROUNDUP('Cash Flow'!HX3/12,0))-1)</f>
        <v>4154.1485595285421</v>
      </c>
      <c r="HY47" s="3">
        <f>'Project Summary'!$C$74*(1+'Project Summary'!$C$81)^((ROUNDUP('Cash Flow'!HY3/12,0))-1)</f>
        <v>4154.1485595285421</v>
      </c>
      <c r="HZ47" s="3">
        <f>'Project Summary'!$C$74*(1+'Project Summary'!$C$81)^((ROUNDUP('Cash Flow'!HZ3/12,0))-1)</f>
        <v>4154.1485595285421</v>
      </c>
      <c r="IA47" s="3">
        <f>'Project Summary'!$C$74*(1+'Project Summary'!$C$81)^((ROUNDUP('Cash Flow'!IA3/12,0))-1)</f>
        <v>4154.1485595285421</v>
      </c>
      <c r="IB47" s="3">
        <f>'Project Summary'!$C$74*(1+'Project Summary'!$C$81)^((ROUNDUP('Cash Flow'!IB3/12,0))-1)</f>
        <v>4154.1485595285421</v>
      </c>
      <c r="IC47" s="3">
        <f>'Project Summary'!$C$74*(1+'Project Summary'!$C$81)^((ROUNDUP('Cash Flow'!IC3/12,0))-1)</f>
        <v>4154.1485595285421</v>
      </c>
      <c r="ID47" s="3">
        <f>'Project Summary'!$C$74*(1+'Project Summary'!$C$81)^((ROUNDUP('Cash Flow'!ID3/12,0))-1)</f>
        <v>4154.1485595285421</v>
      </c>
      <c r="IE47" s="3">
        <f>'Project Summary'!$C$74*(1+'Project Summary'!$C$81)^((ROUNDUP('Cash Flow'!IE3/12,0))-1)</f>
        <v>4154.1485595285421</v>
      </c>
      <c r="IF47" s="3">
        <f>'Project Summary'!$C$74*(1+'Project Summary'!$C$81)^((ROUNDUP('Cash Flow'!IF3/12,0))-1)</f>
        <v>4154.1485595285421</v>
      </c>
      <c r="IG47" s="3">
        <f>'Project Summary'!$C$74*(1+'Project Summary'!$C$81)^((ROUNDUP('Cash Flow'!IG3/12,0))-1)</f>
        <v>4154.1485595285421</v>
      </c>
      <c r="IH47" s="3">
        <f>'Project Summary'!$C$74*(1+'Project Summary'!$C$81)^((ROUNDUP('Cash Flow'!IH3/12,0))-1)</f>
        <v>4154.1485595285421</v>
      </c>
      <c r="II47" s="3">
        <f>'Project Summary'!$C$74*(1+'Project Summary'!$C$81)^((ROUNDUP('Cash Flow'!II3/12,0))-1)</f>
        <v>4341.0852447073257</v>
      </c>
      <c r="IJ47" s="3">
        <f>'Project Summary'!$C$74*(1+'Project Summary'!$C$81)^((ROUNDUP('Cash Flow'!IJ3/12,0))-1)</f>
        <v>4341.0852447073257</v>
      </c>
      <c r="IK47" s="3">
        <f>'Project Summary'!$C$74*(1+'Project Summary'!$C$81)^((ROUNDUP('Cash Flow'!IK3/12,0))-1)</f>
        <v>4341.0852447073257</v>
      </c>
      <c r="IL47" s="3">
        <f>'Project Summary'!$C$74*(1+'Project Summary'!$C$81)^((ROUNDUP('Cash Flow'!IL3/12,0))-1)</f>
        <v>4341.0852447073257</v>
      </c>
      <c r="IM47" s="3">
        <f>'Project Summary'!$C$74*(1+'Project Summary'!$C$81)^((ROUNDUP('Cash Flow'!IM3/12,0))-1)</f>
        <v>4341.0852447073257</v>
      </c>
      <c r="IN47" s="3">
        <f>'Project Summary'!$C$74*(1+'Project Summary'!$C$81)^((ROUNDUP('Cash Flow'!IN3/12,0))-1)</f>
        <v>4341.0852447073257</v>
      </c>
      <c r="IO47" s="3">
        <f>'Project Summary'!$C$74*(1+'Project Summary'!$C$81)^((ROUNDUP('Cash Flow'!IO3/12,0))-1)</f>
        <v>4341.0852447073257</v>
      </c>
      <c r="IP47" s="3">
        <f>'Project Summary'!$C$74*(1+'Project Summary'!$C$81)^((ROUNDUP('Cash Flow'!IP3/12,0))-1)</f>
        <v>4341.0852447073257</v>
      </c>
      <c r="IQ47" s="3">
        <f>'Project Summary'!$C$74*(1+'Project Summary'!$C$81)^((ROUNDUP('Cash Flow'!IQ3/12,0))-1)</f>
        <v>4341.0852447073257</v>
      </c>
      <c r="IR47" s="3">
        <f>'Project Summary'!$C$74*(1+'Project Summary'!$C$81)^((ROUNDUP('Cash Flow'!IR3/12,0))-1)</f>
        <v>4341.0852447073257</v>
      </c>
      <c r="IS47" s="3">
        <f>'Project Summary'!$C$74*(1+'Project Summary'!$C$81)^((ROUNDUP('Cash Flow'!IS3/12,0))-1)</f>
        <v>4341.0852447073257</v>
      </c>
      <c r="IT47" s="3">
        <f>'Project Summary'!$C$74*(1+'Project Summary'!$C$81)^((ROUNDUP('Cash Flow'!IT3/12,0))-1)</f>
        <v>4341.0852447073257</v>
      </c>
      <c r="IU47" s="3">
        <f>'Project Summary'!$C$74*(1+'Project Summary'!$C$81)^((ROUNDUP('Cash Flow'!IU3/12,0))-1)</f>
        <v>4536.4340807191556</v>
      </c>
      <c r="IV47" s="3">
        <f>'Project Summary'!$C$74*(1+'Project Summary'!$C$81)^((ROUNDUP('Cash Flow'!IV3/12,0))-1)</f>
        <v>4536.4340807191556</v>
      </c>
      <c r="IW47" s="3">
        <f>'Project Summary'!$C$74*(1+'Project Summary'!$C$81)^((ROUNDUP('Cash Flow'!IW3/12,0))-1)</f>
        <v>4536.4340807191556</v>
      </c>
      <c r="IX47" s="3">
        <f>'Project Summary'!$C$74*(1+'Project Summary'!$C$81)^((ROUNDUP('Cash Flow'!IX3/12,0))-1)</f>
        <v>4536.4340807191556</v>
      </c>
      <c r="IY47" s="3">
        <f>'Project Summary'!$C$74*(1+'Project Summary'!$C$81)^((ROUNDUP('Cash Flow'!IY3/12,0))-1)</f>
        <v>4536.4340807191556</v>
      </c>
      <c r="IZ47" s="3">
        <f>'Project Summary'!$C$74*(1+'Project Summary'!$C$81)^((ROUNDUP('Cash Flow'!IZ3/12,0))-1)</f>
        <v>4536.4340807191556</v>
      </c>
      <c r="JA47" s="3">
        <f>'Project Summary'!$C$74*(1+'Project Summary'!$C$81)^((ROUNDUP('Cash Flow'!JA3/12,0))-1)</f>
        <v>4536.4340807191556</v>
      </c>
      <c r="JB47" s="3">
        <f>'Project Summary'!$C$74*(1+'Project Summary'!$C$81)^((ROUNDUP('Cash Flow'!JB3/12,0))-1)</f>
        <v>4536.4340807191556</v>
      </c>
      <c r="JC47" s="3">
        <f>'Project Summary'!$C$74*(1+'Project Summary'!$C$81)^((ROUNDUP('Cash Flow'!JC3/12,0))-1)</f>
        <v>4536.4340807191556</v>
      </c>
      <c r="JD47" s="3">
        <f>'Project Summary'!$C$74*(1+'Project Summary'!$C$81)^((ROUNDUP('Cash Flow'!JD3/12,0))-1)</f>
        <v>4536.4340807191556</v>
      </c>
      <c r="JE47" s="3">
        <f>'Project Summary'!$C$74*(1+'Project Summary'!$C$81)^((ROUNDUP('Cash Flow'!JE3/12,0))-1)</f>
        <v>4536.4340807191556</v>
      </c>
      <c r="JF47" s="3">
        <f>'Project Summary'!$C$74*(1+'Project Summary'!$C$81)^((ROUNDUP('Cash Flow'!JF3/12,0))-1)</f>
        <v>4536.4340807191556</v>
      </c>
      <c r="JG47" s="3">
        <f>'Project Summary'!$C$74*(1+'Project Summary'!$C$81)^((ROUNDUP('Cash Flow'!JG3/12,0))-1)</f>
        <v>4740.573614351516</v>
      </c>
      <c r="JH47" s="3">
        <f>'Project Summary'!$C$74*(1+'Project Summary'!$C$81)^((ROUNDUP('Cash Flow'!JH3/12,0))-1)</f>
        <v>4740.573614351516</v>
      </c>
      <c r="JI47" s="3">
        <f>'Project Summary'!$C$74*(1+'Project Summary'!$C$81)^((ROUNDUP('Cash Flow'!JI3/12,0))-1)</f>
        <v>4740.573614351516</v>
      </c>
      <c r="JJ47" s="3">
        <f>'Project Summary'!$C$74*(1+'Project Summary'!$C$81)^((ROUNDUP('Cash Flow'!JJ3/12,0))-1)</f>
        <v>4740.573614351516</v>
      </c>
      <c r="JK47" s="3">
        <f>'Project Summary'!$C$74*(1+'Project Summary'!$C$81)^((ROUNDUP('Cash Flow'!JK3/12,0))-1)</f>
        <v>4740.573614351516</v>
      </c>
      <c r="JL47" s="3">
        <f>'Project Summary'!$C$74*(1+'Project Summary'!$C$81)^((ROUNDUP('Cash Flow'!JL3/12,0))-1)</f>
        <v>4740.573614351516</v>
      </c>
      <c r="JM47" s="3">
        <f>'Project Summary'!$C$74*(1+'Project Summary'!$C$81)^((ROUNDUP('Cash Flow'!JM3/12,0))-1)</f>
        <v>4740.573614351516</v>
      </c>
      <c r="JN47" s="3">
        <f>'Project Summary'!$C$74*(1+'Project Summary'!$C$81)^((ROUNDUP('Cash Flow'!JN3/12,0))-1)</f>
        <v>4740.573614351516</v>
      </c>
      <c r="JO47" s="3">
        <f>'Project Summary'!$C$74*(1+'Project Summary'!$C$81)^((ROUNDUP('Cash Flow'!JO3/12,0))-1)</f>
        <v>4740.573614351516</v>
      </c>
      <c r="JP47" s="3">
        <f>'Project Summary'!$C$74*(1+'Project Summary'!$C$81)^((ROUNDUP('Cash Flow'!JP3/12,0))-1)</f>
        <v>4740.573614351516</v>
      </c>
      <c r="JQ47" s="3">
        <f>'Project Summary'!$C$74*(1+'Project Summary'!$C$81)^((ROUNDUP('Cash Flow'!JQ3/12,0))-1)</f>
        <v>4740.573614351516</v>
      </c>
      <c r="JR47" s="3">
        <f>'Project Summary'!$C$74*(1+'Project Summary'!$C$81)^((ROUNDUP('Cash Flow'!JR3/12,0))-1)</f>
        <v>4740.573614351516</v>
      </c>
      <c r="JS47" s="3">
        <f>'Project Summary'!$C$74*(1+'Project Summary'!$C$81)^((ROUNDUP('Cash Flow'!JS3/12,0))-1)</f>
        <v>4953.8994269973346</v>
      </c>
      <c r="JT47" s="3">
        <f>'Project Summary'!$C$74*(1+'Project Summary'!$C$81)^((ROUNDUP('Cash Flow'!JT3/12,0))-1)</f>
        <v>4953.8994269973346</v>
      </c>
      <c r="JU47" s="3">
        <f>'Project Summary'!$C$74*(1+'Project Summary'!$C$81)^((ROUNDUP('Cash Flow'!JU3/12,0))-1)</f>
        <v>4953.8994269973346</v>
      </c>
      <c r="JV47" s="3">
        <f>'Project Summary'!$C$74*(1+'Project Summary'!$C$81)^((ROUNDUP('Cash Flow'!JV3/12,0))-1)</f>
        <v>4953.8994269973346</v>
      </c>
      <c r="JW47" s="3">
        <f>'Project Summary'!$C$74*(1+'Project Summary'!$C$81)^((ROUNDUP('Cash Flow'!JW3/12,0))-1)</f>
        <v>4953.8994269973346</v>
      </c>
      <c r="JX47" s="3">
        <f>'Project Summary'!$C$74*(1+'Project Summary'!$C$81)^((ROUNDUP('Cash Flow'!JX3/12,0))-1)</f>
        <v>4953.8994269973346</v>
      </c>
      <c r="JY47" s="3">
        <f>'Project Summary'!$C$74*(1+'Project Summary'!$C$81)^((ROUNDUP('Cash Flow'!JY3/12,0))-1)</f>
        <v>4953.8994269973346</v>
      </c>
      <c r="JZ47" s="3">
        <f>'Project Summary'!$C$74*(1+'Project Summary'!$C$81)^((ROUNDUP('Cash Flow'!JZ3/12,0))-1)</f>
        <v>4953.8994269973346</v>
      </c>
      <c r="KA47" s="3">
        <f>'Project Summary'!$C$74*(1+'Project Summary'!$C$81)^((ROUNDUP('Cash Flow'!KA3/12,0))-1)</f>
        <v>4953.8994269973346</v>
      </c>
      <c r="KB47" s="3">
        <f>'Project Summary'!$C$74*(1+'Project Summary'!$C$81)^((ROUNDUP('Cash Flow'!KB3/12,0))-1)</f>
        <v>4953.8994269973346</v>
      </c>
      <c r="KC47" s="3">
        <f>'Project Summary'!$C$74*(1+'Project Summary'!$C$81)^((ROUNDUP('Cash Flow'!KC3/12,0))-1)</f>
        <v>4953.8994269973346</v>
      </c>
      <c r="KD47" s="3">
        <f>'Project Summary'!$C$74*(1+'Project Summary'!$C$81)^((ROUNDUP('Cash Flow'!KD3/12,0))-1)</f>
        <v>4953.8994269973346</v>
      </c>
      <c r="KE47" s="3">
        <f>'Project Summary'!$C$74*(1+'Project Summary'!$C$81)^((ROUNDUP('Cash Flow'!KE3/12,0))-1)</f>
        <v>5176.8249012122133</v>
      </c>
      <c r="KF47" s="3">
        <f>'Project Summary'!$C$74*(1+'Project Summary'!$C$81)^((ROUNDUP('Cash Flow'!KF3/12,0))-1)</f>
        <v>5176.8249012122133</v>
      </c>
      <c r="KG47" s="3">
        <f>'Project Summary'!$C$74*(1+'Project Summary'!$C$81)^((ROUNDUP('Cash Flow'!KG3/12,0))-1)</f>
        <v>5176.8249012122133</v>
      </c>
      <c r="KH47" s="3">
        <f>'Project Summary'!$C$74*(1+'Project Summary'!$C$81)^((ROUNDUP('Cash Flow'!KH3/12,0))-1)</f>
        <v>5176.8249012122133</v>
      </c>
      <c r="KI47" s="3">
        <f>'Project Summary'!$C$74*(1+'Project Summary'!$C$81)^((ROUNDUP('Cash Flow'!KI3/12,0))-1)</f>
        <v>5176.8249012122133</v>
      </c>
      <c r="KJ47" s="3">
        <f>'Project Summary'!$C$74*(1+'Project Summary'!$C$81)^((ROUNDUP('Cash Flow'!KJ3/12,0))-1)</f>
        <v>5176.8249012122133</v>
      </c>
      <c r="KK47" s="3">
        <f>'Project Summary'!$C$74*(1+'Project Summary'!$C$81)^((ROUNDUP('Cash Flow'!KK3/12,0))-1)</f>
        <v>5176.8249012122133</v>
      </c>
      <c r="KL47" s="3">
        <f>'Project Summary'!$C$74*(1+'Project Summary'!$C$81)^((ROUNDUP('Cash Flow'!KL3/12,0))-1)</f>
        <v>5176.8249012122133</v>
      </c>
      <c r="KM47" s="3">
        <f>'Project Summary'!$C$74*(1+'Project Summary'!$C$81)^((ROUNDUP('Cash Flow'!KM3/12,0))-1)</f>
        <v>5176.8249012122133</v>
      </c>
      <c r="KN47" s="3">
        <f>'Project Summary'!$C$74*(1+'Project Summary'!$C$81)^((ROUNDUP('Cash Flow'!KN3/12,0))-1)</f>
        <v>5176.8249012122133</v>
      </c>
      <c r="KO47" s="3">
        <f>'Project Summary'!$C$74*(1+'Project Summary'!$C$81)^((ROUNDUP('Cash Flow'!KO3/12,0))-1)</f>
        <v>5176.8249012122133</v>
      </c>
      <c r="KP47" s="3">
        <f>'Project Summary'!$C$74*(1+'Project Summary'!$C$81)^((ROUNDUP('Cash Flow'!KP3/12,0))-1)</f>
        <v>5176.8249012122133</v>
      </c>
      <c r="KQ47" s="3">
        <f>'Project Summary'!$C$74*(1+'Project Summary'!$C$81)^((ROUNDUP('Cash Flow'!KQ3/12,0))-1)</f>
        <v>5409.7820217667631</v>
      </c>
      <c r="KR47" s="3">
        <f>'Project Summary'!$C$74*(1+'Project Summary'!$C$81)^((ROUNDUP('Cash Flow'!KR3/12,0))-1)</f>
        <v>5409.7820217667631</v>
      </c>
      <c r="KS47" s="3">
        <f>'Project Summary'!$C$74*(1+'Project Summary'!$C$81)^((ROUNDUP('Cash Flow'!KS3/12,0))-1)</f>
        <v>5409.7820217667631</v>
      </c>
      <c r="KT47" s="3">
        <f>'Project Summary'!$C$74*(1+'Project Summary'!$C$81)^((ROUNDUP('Cash Flow'!KT3/12,0))-1)</f>
        <v>5409.7820217667631</v>
      </c>
      <c r="KU47" s="3">
        <f>'Project Summary'!$C$74*(1+'Project Summary'!$C$81)^((ROUNDUP('Cash Flow'!KU3/12,0))-1)</f>
        <v>5409.7820217667631</v>
      </c>
      <c r="KV47" s="3">
        <f>'Project Summary'!$C$74*(1+'Project Summary'!$C$81)^((ROUNDUP('Cash Flow'!KV3/12,0))-1)</f>
        <v>5409.7820217667631</v>
      </c>
      <c r="KW47" s="3">
        <f>'Project Summary'!$C$74*(1+'Project Summary'!$C$81)^((ROUNDUP('Cash Flow'!KW3/12,0))-1)</f>
        <v>5409.7820217667631</v>
      </c>
      <c r="KX47" s="3">
        <f>'Project Summary'!$C$74*(1+'Project Summary'!$C$81)^((ROUNDUP('Cash Flow'!KX3/12,0))-1)</f>
        <v>5409.7820217667631</v>
      </c>
      <c r="KY47" s="3">
        <f>'Project Summary'!$C$74*(1+'Project Summary'!$C$81)^((ROUNDUP('Cash Flow'!KY3/12,0))-1)</f>
        <v>5409.7820217667631</v>
      </c>
      <c r="KZ47" s="3">
        <f>'Project Summary'!$C$74*(1+'Project Summary'!$C$81)^((ROUNDUP('Cash Flow'!KZ3/12,0))-1)</f>
        <v>5409.7820217667631</v>
      </c>
      <c r="LA47" s="3">
        <f>'Project Summary'!$C$74*(1+'Project Summary'!$C$81)^((ROUNDUP('Cash Flow'!LA3/12,0))-1)</f>
        <v>5409.7820217667631</v>
      </c>
      <c r="LB47" s="3">
        <f>'Project Summary'!$C$74*(1+'Project Summary'!$C$81)^((ROUNDUP('Cash Flow'!LB3/12,0))-1)</f>
        <v>5409.7820217667631</v>
      </c>
      <c r="LC47" s="3">
        <f>'Project Summary'!$C$74*(1+'Project Summary'!$C$81)^((ROUNDUP('Cash Flow'!LC3/12,0))-1)</f>
        <v>5653.2222127462655</v>
      </c>
      <c r="LD47" s="3">
        <f>'Project Summary'!$C$74*(1+'Project Summary'!$C$81)^((ROUNDUP('Cash Flow'!LD3/12,0))-1)</f>
        <v>5653.2222127462655</v>
      </c>
      <c r="LE47" s="3">
        <f>'Project Summary'!$C$74*(1+'Project Summary'!$C$81)^((ROUNDUP('Cash Flow'!LE3/12,0))-1)</f>
        <v>5653.2222127462655</v>
      </c>
      <c r="LF47" s="3">
        <f>'Project Summary'!$C$74*(1+'Project Summary'!$C$81)^((ROUNDUP('Cash Flow'!LF3/12,0))-1)</f>
        <v>5653.2222127462655</v>
      </c>
      <c r="LG47" s="3">
        <f>'Project Summary'!$C$74*(1+'Project Summary'!$C$81)^((ROUNDUP('Cash Flow'!LG3/12,0))-1)</f>
        <v>5653.2222127462655</v>
      </c>
      <c r="LH47" s="3">
        <f>'Project Summary'!$C$74*(1+'Project Summary'!$C$81)^((ROUNDUP('Cash Flow'!LH3/12,0))-1)</f>
        <v>5653.2222127462655</v>
      </c>
      <c r="LI47" s="3">
        <f>'Project Summary'!$C$74*(1+'Project Summary'!$C$81)^((ROUNDUP('Cash Flow'!LI3/12,0))-1)</f>
        <v>5653.2222127462655</v>
      </c>
      <c r="LJ47" s="3">
        <f>'Project Summary'!$C$74*(1+'Project Summary'!$C$81)^((ROUNDUP('Cash Flow'!LJ3/12,0))-1)</f>
        <v>5653.2222127462655</v>
      </c>
      <c r="LK47" s="3">
        <f>'Project Summary'!$C$74*(1+'Project Summary'!$C$81)^((ROUNDUP('Cash Flow'!LK3/12,0))-1)</f>
        <v>5653.2222127462655</v>
      </c>
      <c r="LL47" s="3">
        <f>'Project Summary'!$C$74*(1+'Project Summary'!$C$81)^((ROUNDUP('Cash Flow'!LL3/12,0))-1)</f>
        <v>5653.2222127462655</v>
      </c>
      <c r="LM47" s="3">
        <f>'Project Summary'!$C$74*(1+'Project Summary'!$C$81)^((ROUNDUP('Cash Flow'!LM3/12,0))-1)</f>
        <v>5653.2222127462655</v>
      </c>
      <c r="LN47" s="3">
        <f>'Project Summary'!$C$74*(1+'Project Summary'!$C$81)^((ROUNDUP('Cash Flow'!LN3/12,0))-1)</f>
        <v>5653.2222127462655</v>
      </c>
      <c r="LO47" s="3">
        <f>'Project Summary'!$C$74*(1+'Project Summary'!$C$81)^((ROUNDUP('Cash Flow'!LO3/12,0))-1)</f>
        <v>5907.6172123198476</v>
      </c>
      <c r="LP47" s="3">
        <f>'Project Summary'!$C$74*(1+'Project Summary'!$C$81)^((ROUNDUP('Cash Flow'!LP3/12,0))-1)</f>
        <v>5907.6172123198476</v>
      </c>
      <c r="LQ47" s="3">
        <f>'Project Summary'!$C$74*(1+'Project Summary'!$C$81)^((ROUNDUP('Cash Flow'!LQ3/12,0))-1)</f>
        <v>5907.6172123198476</v>
      </c>
      <c r="LR47" s="3">
        <f>'Project Summary'!$C$74*(1+'Project Summary'!$C$81)^((ROUNDUP('Cash Flow'!LR3/12,0))-1)</f>
        <v>5907.6172123198476</v>
      </c>
      <c r="LS47" s="3">
        <f>'Project Summary'!$C$74*(1+'Project Summary'!$C$81)^((ROUNDUP('Cash Flow'!LS3/12,0))-1)</f>
        <v>5907.6172123198476</v>
      </c>
      <c r="LT47" s="3">
        <f>'Project Summary'!$C$74*(1+'Project Summary'!$C$81)^((ROUNDUP('Cash Flow'!LT3/12,0))-1)</f>
        <v>5907.6172123198476</v>
      </c>
      <c r="LU47" s="3">
        <f>'Project Summary'!$C$74*(1+'Project Summary'!$C$81)^((ROUNDUP('Cash Flow'!LU3/12,0))-1)</f>
        <v>5907.6172123198476</v>
      </c>
      <c r="LV47" s="3">
        <f>'Project Summary'!$C$74*(1+'Project Summary'!$C$81)^((ROUNDUP('Cash Flow'!LV3/12,0))-1)</f>
        <v>5907.6172123198476</v>
      </c>
      <c r="LW47" s="3">
        <f>'Project Summary'!$C$74*(1+'Project Summary'!$C$81)^((ROUNDUP('Cash Flow'!LW3/12,0))-1)</f>
        <v>5907.6172123198476</v>
      </c>
      <c r="LX47" s="3">
        <f>'Project Summary'!$C$74*(1+'Project Summary'!$C$81)^((ROUNDUP('Cash Flow'!LX3/12,0))-1)</f>
        <v>5907.6172123198476</v>
      </c>
      <c r="LY47" s="3">
        <f>'Project Summary'!$C$74*(1+'Project Summary'!$C$81)^((ROUNDUP('Cash Flow'!LY3/12,0))-1)</f>
        <v>5907.6172123198476</v>
      </c>
      <c r="LZ47" s="3">
        <f>'Project Summary'!$C$74*(1+'Project Summary'!$C$81)^((ROUNDUP('Cash Flow'!LZ3/12,0))-1)</f>
        <v>5907.6172123198476</v>
      </c>
      <c r="MA47" s="3">
        <f>'Project Summary'!$C$74*(1+'Project Summary'!$C$81)^((ROUNDUP('Cash Flow'!MA3/12,0))-1)</f>
        <v>6173.4599868742398</v>
      </c>
      <c r="MB47" s="3">
        <f>'Project Summary'!$C$74*(1+'Project Summary'!$C$81)^((ROUNDUP('Cash Flow'!MB3/12,0))-1)</f>
        <v>6173.4599868742398</v>
      </c>
      <c r="MC47" s="3">
        <f>'Project Summary'!$C$74*(1+'Project Summary'!$C$81)^((ROUNDUP('Cash Flow'!MC3/12,0))-1)</f>
        <v>6173.4599868742398</v>
      </c>
      <c r="MD47" s="3">
        <f>'Project Summary'!$C$74*(1+'Project Summary'!$C$81)^((ROUNDUP('Cash Flow'!MD3/12,0))-1)</f>
        <v>6173.4599868742398</v>
      </c>
      <c r="ME47" s="3">
        <f>'Project Summary'!$C$74*(1+'Project Summary'!$C$81)^((ROUNDUP('Cash Flow'!ME3/12,0))-1)</f>
        <v>6173.4599868742398</v>
      </c>
      <c r="MF47" s="3">
        <f>'Project Summary'!$C$74*(1+'Project Summary'!$C$81)^((ROUNDUP('Cash Flow'!MF3/12,0))-1)</f>
        <v>6173.4599868742398</v>
      </c>
      <c r="MG47" s="3">
        <f>'Project Summary'!$C$74*(1+'Project Summary'!$C$81)^((ROUNDUP('Cash Flow'!MG3/12,0))-1)</f>
        <v>6173.4599868742398</v>
      </c>
      <c r="MH47" s="3">
        <f>'Project Summary'!$C$74*(1+'Project Summary'!$C$81)^((ROUNDUP('Cash Flow'!MH3/12,0))-1)</f>
        <v>6173.4599868742398</v>
      </c>
      <c r="MI47" s="3">
        <f>'Project Summary'!$C$74*(1+'Project Summary'!$C$81)^((ROUNDUP('Cash Flow'!MI3/12,0))-1)</f>
        <v>6173.4599868742398</v>
      </c>
      <c r="MJ47" s="3">
        <f>'Project Summary'!$C$74*(1+'Project Summary'!$C$81)^((ROUNDUP('Cash Flow'!MJ3/12,0))-1)</f>
        <v>6173.4599868742398</v>
      </c>
      <c r="MK47" s="3">
        <f>'Project Summary'!$C$74*(1+'Project Summary'!$C$81)^((ROUNDUP('Cash Flow'!MK3/12,0))-1)</f>
        <v>6173.4599868742398</v>
      </c>
      <c r="ML47" s="3">
        <f>'Project Summary'!$C$74*(1+'Project Summary'!$C$81)^((ROUNDUP('Cash Flow'!ML3/12,0))-1)</f>
        <v>6173.4599868742398</v>
      </c>
      <c r="MM47" s="3">
        <f>'Project Summary'!$C$74*(1+'Project Summary'!$C$81)^((ROUNDUP('Cash Flow'!MM3/12,0))-1)</f>
        <v>6451.2656862835811</v>
      </c>
      <c r="MN47" s="3">
        <f>'Project Summary'!$C$74*(1+'Project Summary'!$C$81)^((ROUNDUP('Cash Flow'!MN3/12,0))-1)</f>
        <v>6451.2656862835811</v>
      </c>
      <c r="MO47" s="3">
        <f>'Project Summary'!$C$74*(1+'Project Summary'!$C$81)^((ROUNDUP('Cash Flow'!MO3/12,0))-1)</f>
        <v>6451.2656862835811</v>
      </c>
      <c r="MP47" s="3">
        <f>'Project Summary'!$C$74*(1+'Project Summary'!$C$81)^((ROUNDUP('Cash Flow'!MP3/12,0))-1)</f>
        <v>6451.2656862835811</v>
      </c>
      <c r="MQ47" s="3">
        <f>'Project Summary'!$C$74*(1+'Project Summary'!$C$81)^((ROUNDUP('Cash Flow'!MQ3/12,0))-1)</f>
        <v>6451.2656862835811</v>
      </c>
      <c r="MR47" s="3">
        <f>'Project Summary'!$C$74*(1+'Project Summary'!$C$81)^((ROUNDUP('Cash Flow'!MR3/12,0))-1)</f>
        <v>6451.2656862835811</v>
      </c>
      <c r="MS47" s="3">
        <f>'Project Summary'!$C$74*(1+'Project Summary'!$C$81)^((ROUNDUP('Cash Flow'!MS3/12,0))-1)</f>
        <v>6451.2656862835811</v>
      </c>
      <c r="MT47" s="3">
        <f>'Project Summary'!$C$74*(1+'Project Summary'!$C$81)^((ROUNDUP('Cash Flow'!MT3/12,0))-1)</f>
        <v>6451.2656862835811</v>
      </c>
      <c r="MU47" s="3">
        <f>'Project Summary'!$C$74*(1+'Project Summary'!$C$81)^((ROUNDUP('Cash Flow'!MU3/12,0))-1)</f>
        <v>6451.2656862835811</v>
      </c>
      <c r="MV47" s="3">
        <f>'Project Summary'!$C$74*(1+'Project Summary'!$C$81)^((ROUNDUP('Cash Flow'!MV3/12,0))-1)</f>
        <v>6451.2656862835811</v>
      </c>
      <c r="MW47" s="3">
        <f>'Project Summary'!$C$74*(1+'Project Summary'!$C$81)^((ROUNDUP('Cash Flow'!MW3/12,0))-1)</f>
        <v>6451.2656862835811</v>
      </c>
      <c r="MX47" s="3">
        <f>'Project Summary'!$C$74*(1+'Project Summary'!$C$81)^((ROUNDUP('Cash Flow'!MX3/12,0))-1)</f>
        <v>6451.2656862835811</v>
      </c>
    </row>
    <row r="48" spans="1:365" x14ac:dyDescent="0.25">
      <c r="A48" s="111" t="s">
        <v>136</v>
      </c>
      <c r="C48" s="3">
        <f>'Project Summary'!$C$75*(1+'Project Summary'!$C$81)^((ROUNDUP('Cash Flow'!C3/12,0))-1)</f>
        <v>1800</v>
      </c>
      <c r="D48" s="3">
        <f>'Project Summary'!$C$75*(1+'Project Summary'!$C$81)^((ROUNDUP('Cash Flow'!D3/12,0))-1)</f>
        <v>1800</v>
      </c>
      <c r="E48" s="3">
        <f>'Project Summary'!$C$75*(1+'Project Summary'!$C$81)^((ROUNDUP('Cash Flow'!E3/12,0))-1)</f>
        <v>1800</v>
      </c>
      <c r="F48" s="3">
        <f>'Project Summary'!$C$75*(1+'Project Summary'!$C$81)^((ROUNDUP('Cash Flow'!F3/12,0))-1)</f>
        <v>1800</v>
      </c>
      <c r="G48" s="3">
        <f>'Project Summary'!$C$75*(1+'Project Summary'!$C$81)^((ROUNDUP('Cash Flow'!G3/12,0))-1)</f>
        <v>1800</v>
      </c>
      <c r="H48" s="3">
        <f>'Project Summary'!$C$75*(1+'Project Summary'!$C$81)^((ROUNDUP('Cash Flow'!H3/12,0))-1)</f>
        <v>1800</v>
      </c>
      <c r="I48" s="3">
        <f>'Project Summary'!$C$75*(1+'Project Summary'!$C$81)^((ROUNDUP('Cash Flow'!I3/12,0))-1)</f>
        <v>1800</v>
      </c>
      <c r="J48" s="3">
        <f>'Project Summary'!$C$75*(1+'Project Summary'!$C$81)^((ROUNDUP('Cash Flow'!J3/12,0))-1)</f>
        <v>1800</v>
      </c>
      <c r="K48" s="3">
        <f>'Project Summary'!$C$75*(1+'Project Summary'!$C$81)^((ROUNDUP('Cash Flow'!K3/12,0))-1)</f>
        <v>1800</v>
      </c>
      <c r="L48" s="3">
        <f>'Project Summary'!$C$75*(1+'Project Summary'!$C$81)^((ROUNDUP('Cash Flow'!L3/12,0))-1)</f>
        <v>1800</v>
      </c>
      <c r="M48" s="3">
        <f>'Project Summary'!$C$75*(1+'Project Summary'!$C$81)^((ROUNDUP('Cash Flow'!M3/12,0))-1)</f>
        <v>1800</v>
      </c>
      <c r="N48" s="3">
        <f>'Project Summary'!$C$75*(1+'Project Summary'!$C$81)^((ROUNDUP('Cash Flow'!N3/12,0))-1)</f>
        <v>1800</v>
      </c>
      <c r="O48" s="3">
        <f>'Project Summary'!$C$75*(1+'Project Summary'!$C$81)^((ROUNDUP('Cash Flow'!O3/12,0))-1)</f>
        <v>1880.9999999999998</v>
      </c>
      <c r="P48" s="3">
        <f>'Project Summary'!$C$75*(1+'Project Summary'!$C$81)^((ROUNDUP('Cash Flow'!P3/12,0))-1)</f>
        <v>1880.9999999999998</v>
      </c>
      <c r="Q48" s="3">
        <f>'Project Summary'!$C$75*(1+'Project Summary'!$C$81)^((ROUNDUP('Cash Flow'!Q3/12,0))-1)</f>
        <v>1880.9999999999998</v>
      </c>
      <c r="R48" s="3">
        <f>'Project Summary'!$C$75*(1+'Project Summary'!$C$81)^((ROUNDUP('Cash Flow'!R3/12,0))-1)</f>
        <v>1880.9999999999998</v>
      </c>
      <c r="S48" s="3">
        <f>'Project Summary'!$C$75*(1+'Project Summary'!$C$81)^((ROUNDUP('Cash Flow'!S3/12,0))-1)</f>
        <v>1880.9999999999998</v>
      </c>
      <c r="T48" s="3">
        <f>'Project Summary'!$C$75*(1+'Project Summary'!$C$81)^((ROUNDUP('Cash Flow'!T3/12,0))-1)</f>
        <v>1880.9999999999998</v>
      </c>
      <c r="U48" s="3">
        <f>'Project Summary'!$C$75*(1+'Project Summary'!$C$81)^((ROUNDUP('Cash Flow'!U3/12,0))-1)</f>
        <v>1880.9999999999998</v>
      </c>
      <c r="V48" s="3">
        <f>'Project Summary'!$C$75*(1+'Project Summary'!$C$81)^((ROUNDUP('Cash Flow'!V3/12,0))-1)</f>
        <v>1880.9999999999998</v>
      </c>
      <c r="W48" s="3">
        <f>'Project Summary'!$C$75*(1+'Project Summary'!$C$81)^((ROUNDUP('Cash Flow'!W3/12,0))-1)</f>
        <v>1880.9999999999998</v>
      </c>
      <c r="X48" s="3">
        <f>'Project Summary'!$C$75*(1+'Project Summary'!$C$81)^((ROUNDUP('Cash Flow'!X3/12,0))-1)</f>
        <v>1880.9999999999998</v>
      </c>
      <c r="Y48" s="3">
        <f>'Project Summary'!$C$75*(1+'Project Summary'!$C$81)^((ROUNDUP('Cash Flow'!Y3/12,0))-1)</f>
        <v>1880.9999999999998</v>
      </c>
      <c r="Z48" s="3">
        <f>'Project Summary'!$C$75*(1+'Project Summary'!$C$81)^((ROUNDUP('Cash Flow'!Z3/12,0))-1)</f>
        <v>1880.9999999999998</v>
      </c>
      <c r="AA48" s="3">
        <f>'Project Summary'!$C$75*(1+'Project Summary'!$C$81)^((ROUNDUP('Cash Flow'!AA3/12,0))-1)</f>
        <v>1965.6449999999998</v>
      </c>
      <c r="AB48" s="3">
        <f>'Project Summary'!$C$75*(1+'Project Summary'!$C$81)^((ROUNDUP('Cash Flow'!AB3/12,0))-1)</f>
        <v>1965.6449999999998</v>
      </c>
      <c r="AC48" s="3">
        <f>'Project Summary'!$C$75*(1+'Project Summary'!$C$81)^((ROUNDUP('Cash Flow'!AC3/12,0))-1)</f>
        <v>1965.6449999999998</v>
      </c>
      <c r="AD48" s="3">
        <f>'Project Summary'!$C$75*(1+'Project Summary'!$C$81)^((ROUNDUP('Cash Flow'!AD3/12,0))-1)</f>
        <v>1965.6449999999998</v>
      </c>
      <c r="AE48" s="3">
        <f>'Project Summary'!$C$75*(1+'Project Summary'!$C$81)^((ROUNDUP('Cash Flow'!AE3/12,0))-1)</f>
        <v>1965.6449999999998</v>
      </c>
      <c r="AF48" s="3">
        <f>'Project Summary'!$C$75*(1+'Project Summary'!$C$81)^((ROUNDUP('Cash Flow'!AF3/12,0))-1)</f>
        <v>1965.6449999999998</v>
      </c>
      <c r="AG48" s="3">
        <f>'Project Summary'!$C$75*(1+'Project Summary'!$C$81)^((ROUNDUP('Cash Flow'!AG3/12,0))-1)</f>
        <v>1965.6449999999998</v>
      </c>
      <c r="AH48" s="3">
        <f>'Project Summary'!$C$75*(1+'Project Summary'!$C$81)^((ROUNDUP('Cash Flow'!AH3/12,0))-1)</f>
        <v>1965.6449999999998</v>
      </c>
      <c r="AI48" s="3">
        <f>'Project Summary'!$C$75*(1+'Project Summary'!$C$81)^((ROUNDUP('Cash Flow'!AI3/12,0))-1)</f>
        <v>1965.6449999999998</v>
      </c>
      <c r="AJ48" s="3">
        <f>'Project Summary'!$C$75*(1+'Project Summary'!$C$81)^((ROUNDUP('Cash Flow'!AJ3/12,0))-1)</f>
        <v>1965.6449999999998</v>
      </c>
      <c r="AK48" s="3">
        <f>'Project Summary'!$C$75*(1+'Project Summary'!$C$81)^((ROUNDUP('Cash Flow'!AK3/12,0))-1)</f>
        <v>1965.6449999999998</v>
      </c>
      <c r="AL48" s="3">
        <f>'Project Summary'!$C$75*(1+'Project Summary'!$C$81)^((ROUNDUP('Cash Flow'!AL3/12,0))-1)</f>
        <v>1965.6449999999998</v>
      </c>
      <c r="AM48" s="3">
        <f>'Project Summary'!$C$75*(1+'Project Summary'!$C$81)^((ROUNDUP('Cash Flow'!AM3/12,0))-1)</f>
        <v>2054.0990249999995</v>
      </c>
      <c r="AN48" s="3">
        <f>'Project Summary'!$C$75*(1+'Project Summary'!$C$81)^((ROUNDUP('Cash Flow'!AN3/12,0))-1)</f>
        <v>2054.0990249999995</v>
      </c>
      <c r="AO48" s="3">
        <f>'Project Summary'!$C$75*(1+'Project Summary'!$C$81)^((ROUNDUP('Cash Flow'!AO3/12,0))-1)</f>
        <v>2054.0990249999995</v>
      </c>
      <c r="AP48" s="3">
        <f>'Project Summary'!$C$75*(1+'Project Summary'!$C$81)^((ROUNDUP('Cash Flow'!AP3/12,0))-1)</f>
        <v>2054.0990249999995</v>
      </c>
      <c r="AQ48" s="3">
        <f>'Project Summary'!$C$75*(1+'Project Summary'!$C$81)^((ROUNDUP('Cash Flow'!AQ3/12,0))-1)</f>
        <v>2054.0990249999995</v>
      </c>
      <c r="AR48" s="3">
        <f>'Project Summary'!$C$75*(1+'Project Summary'!$C$81)^((ROUNDUP('Cash Flow'!AR3/12,0))-1)</f>
        <v>2054.0990249999995</v>
      </c>
      <c r="AS48" s="3">
        <f>'Project Summary'!$C$75*(1+'Project Summary'!$C$81)^((ROUNDUP('Cash Flow'!AS3/12,0))-1)</f>
        <v>2054.0990249999995</v>
      </c>
      <c r="AT48" s="3">
        <f>'Project Summary'!$C$75*(1+'Project Summary'!$C$81)^((ROUNDUP('Cash Flow'!AT3/12,0))-1)</f>
        <v>2054.0990249999995</v>
      </c>
      <c r="AU48" s="3">
        <f>'Project Summary'!$C$75*(1+'Project Summary'!$C$81)^((ROUNDUP('Cash Flow'!AU3/12,0))-1)</f>
        <v>2054.0990249999995</v>
      </c>
      <c r="AV48" s="3">
        <f>'Project Summary'!$C$75*(1+'Project Summary'!$C$81)^((ROUNDUP('Cash Flow'!AV3/12,0))-1)</f>
        <v>2054.0990249999995</v>
      </c>
      <c r="AW48" s="3">
        <f>'Project Summary'!$C$75*(1+'Project Summary'!$C$81)^((ROUNDUP('Cash Flow'!AW3/12,0))-1)</f>
        <v>2054.0990249999995</v>
      </c>
      <c r="AX48" s="3">
        <f>'Project Summary'!$C$75*(1+'Project Summary'!$C$81)^((ROUNDUP('Cash Flow'!AX3/12,0))-1)</f>
        <v>2054.0990249999995</v>
      </c>
      <c r="AY48" s="3">
        <f>'Project Summary'!$C$75*(1+'Project Summary'!$C$81)^((ROUNDUP('Cash Flow'!AY3/12,0))-1)</f>
        <v>2146.5334811249991</v>
      </c>
      <c r="AZ48" s="3">
        <f>'Project Summary'!$C$75*(1+'Project Summary'!$C$81)^((ROUNDUP('Cash Flow'!AZ3/12,0))-1)</f>
        <v>2146.5334811249991</v>
      </c>
      <c r="BA48" s="3">
        <f>'Project Summary'!$C$75*(1+'Project Summary'!$C$81)^((ROUNDUP('Cash Flow'!BA3/12,0))-1)</f>
        <v>2146.5334811249991</v>
      </c>
      <c r="BB48" s="3">
        <f>'Project Summary'!$C$75*(1+'Project Summary'!$C$81)^((ROUNDUP('Cash Flow'!BB3/12,0))-1)</f>
        <v>2146.5334811249991</v>
      </c>
      <c r="BC48" s="3">
        <f>'Project Summary'!$C$75*(1+'Project Summary'!$C$81)^((ROUNDUP('Cash Flow'!BC3/12,0))-1)</f>
        <v>2146.5334811249991</v>
      </c>
      <c r="BD48" s="3">
        <f>'Project Summary'!$C$75*(1+'Project Summary'!$C$81)^((ROUNDUP('Cash Flow'!BD3/12,0))-1)</f>
        <v>2146.5334811249991</v>
      </c>
      <c r="BE48" s="3">
        <f>'Project Summary'!$C$75*(1+'Project Summary'!$C$81)^((ROUNDUP('Cash Flow'!BE3/12,0))-1)</f>
        <v>2146.5334811249991</v>
      </c>
      <c r="BF48" s="3">
        <f>'Project Summary'!$C$75*(1+'Project Summary'!$C$81)^((ROUNDUP('Cash Flow'!BF3/12,0))-1)</f>
        <v>2146.5334811249991</v>
      </c>
      <c r="BG48" s="3">
        <f>'Project Summary'!$C$75*(1+'Project Summary'!$C$81)^((ROUNDUP('Cash Flow'!BG3/12,0))-1)</f>
        <v>2146.5334811249991</v>
      </c>
      <c r="BH48" s="3">
        <f>'Project Summary'!$C$75*(1+'Project Summary'!$C$81)^((ROUNDUP('Cash Flow'!BH3/12,0))-1)</f>
        <v>2146.5334811249991</v>
      </c>
      <c r="BI48" s="3">
        <f>'Project Summary'!$C$75*(1+'Project Summary'!$C$81)^((ROUNDUP('Cash Flow'!BI3/12,0))-1)</f>
        <v>2146.5334811249991</v>
      </c>
      <c r="BJ48" s="3">
        <f>'Project Summary'!$C$75*(1+'Project Summary'!$C$81)^((ROUNDUP('Cash Flow'!BJ3/12,0))-1)</f>
        <v>2146.5334811249991</v>
      </c>
      <c r="BK48" s="3">
        <f>'Project Summary'!$C$75*(1+'Project Summary'!$C$81)^((ROUNDUP('Cash Flow'!BK3/12,0))-1)</f>
        <v>2243.1274877756241</v>
      </c>
      <c r="BL48" s="3">
        <f>'Project Summary'!$C$75*(1+'Project Summary'!$C$81)^((ROUNDUP('Cash Flow'!BL3/12,0))-1)</f>
        <v>2243.1274877756241</v>
      </c>
      <c r="BM48" s="3">
        <f>'Project Summary'!$C$75*(1+'Project Summary'!$C$81)^((ROUNDUP('Cash Flow'!BM3/12,0))-1)</f>
        <v>2243.1274877756241</v>
      </c>
      <c r="BN48" s="3">
        <f>'Project Summary'!$C$75*(1+'Project Summary'!$C$81)^((ROUNDUP('Cash Flow'!BN3/12,0))-1)</f>
        <v>2243.1274877756241</v>
      </c>
      <c r="BO48" s="3">
        <f>'Project Summary'!$C$75*(1+'Project Summary'!$C$81)^((ROUNDUP('Cash Flow'!BO3/12,0))-1)</f>
        <v>2243.1274877756241</v>
      </c>
      <c r="BP48" s="3">
        <f>'Project Summary'!$C$75*(1+'Project Summary'!$C$81)^((ROUNDUP('Cash Flow'!BP3/12,0))-1)</f>
        <v>2243.1274877756241</v>
      </c>
      <c r="BQ48" s="3">
        <f>'Project Summary'!$C$75*(1+'Project Summary'!$C$81)^((ROUNDUP('Cash Flow'!BQ3/12,0))-1)</f>
        <v>2243.1274877756241</v>
      </c>
      <c r="BR48" s="3">
        <f>'Project Summary'!$C$75*(1+'Project Summary'!$C$81)^((ROUNDUP('Cash Flow'!BR3/12,0))-1)</f>
        <v>2243.1274877756241</v>
      </c>
      <c r="BS48" s="3">
        <f>'Project Summary'!$C$75*(1+'Project Summary'!$C$81)^((ROUNDUP('Cash Flow'!BS3/12,0))-1)</f>
        <v>2243.1274877756241</v>
      </c>
      <c r="BT48" s="3">
        <f>'Project Summary'!$C$75*(1+'Project Summary'!$C$81)^((ROUNDUP('Cash Flow'!BT3/12,0))-1)</f>
        <v>2243.1274877756241</v>
      </c>
      <c r="BU48" s="3">
        <f>'Project Summary'!$C$75*(1+'Project Summary'!$C$81)^((ROUNDUP('Cash Flow'!BU3/12,0))-1)</f>
        <v>2243.1274877756241</v>
      </c>
      <c r="BV48" s="3">
        <f>'Project Summary'!$C$75*(1+'Project Summary'!$C$81)^((ROUNDUP('Cash Flow'!BV3/12,0))-1)</f>
        <v>2243.1274877756241</v>
      </c>
      <c r="BW48" s="3">
        <f>'Project Summary'!$C$75*(1+'Project Summary'!$C$81)^((ROUNDUP('Cash Flow'!BW3/12,0))-1)</f>
        <v>2344.0682247255268</v>
      </c>
      <c r="BX48" s="3">
        <f>'Project Summary'!$C$75*(1+'Project Summary'!$C$81)^((ROUNDUP('Cash Flow'!BX3/12,0))-1)</f>
        <v>2344.0682247255268</v>
      </c>
      <c r="BY48" s="3">
        <f>'Project Summary'!$C$75*(1+'Project Summary'!$C$81)^((ROUNDUP('Cash Flow'!BY3/12,0))-1)</f>
        <v>2344.0682247255268</v>
      </c>
      <c r="BZ48" s="3">
        <f>'Project Summary'!$C$75*(1+'Project Summary'!$C$81)^((ROUNDUP('Cash Flow'!BZ3/12,0))-1)</f>
        <v>2344.0682247255268</v>
      </c>
      <c r="CA48" s="3">
        <f>'Project Summary'!$C$75*(1+'Project Summary'!$C$81)^((ROUNDUP('Cash Flow'!CA3/12,0))-1)</f>
        <v>2344.0682247255268</v>
      </c>
      <c r="CB48" s="3">
        <f>'Project Summary'!$C$75*(1+'Project Summary'!$C$81)^((ROUNDUP('Cash Flow'!CB3/12,0))-1)</f>
        <v>2344.0682247255268</v>
      </c>
      <c r="CC48" s="3">
        <f>'Project Summary'!$C$75*(1+'Project Summary'!$C$81)^((ROUNDUP('Cash Flow'!CC3/12,0))-1)</f>
        <v>2344.0682247255268</v>
      </c>
      <c r="CD48" s="3">
        <f>'Project Summary'!$C$75*(1+'Project Summary'!$C$81)^((ROUNDUP('Cash Flow'!CD3/12,0))-1)</f>
        <v>2344.0682247255268</v>
      </c>
      <c r="CE48" s="3">
        <f>'Project Summary'!$C$75*(1+'Project Summary'!$C$81)^((ROUNDUP('Cash Flow'!CE3/12,0))-1)</f>
        <v>2344.0682247255268</v>
      </c>
      <c r="CF48" s="3">
        <f>'Project Summary'!$C$75*(1+'Project Summary'!$C$81)^((ROUNDUP('Cash Flow'!CF3/12,0))-1)</f>
        <v>2344.0682247255268</v>
      </c>
      <c r="CG48" s="3">
        <f>'Project Summary'!$C$75*(1+'Project Summary'!$C$81)^((ROUNDUP('Cash Flow'!CG3/12,0))-1)</f>
        <v>2344.0682247255268</v>
      </c>
      <c r="CH48" s="3">
        <f>'Project Summary'!$C$75*(1+'Project Summary'!$C$81)^((ROUNDUP('Cash Flow'!CH3/12,0))-1)</f>
        <v>2344.0682247255268</v>
      </c>
      <c r="CI48" s="3">
        <f>'Project Summary'!$C$75*(1+'Project Summary'!$C$81)^((ROUNDUP('Cash Flow'!CI3/12,0))-1)</f>
        <v>2449.5512948381756</v>
      </c>
      <c r="CJ48" s="3">
        <f>'Project Summary'!$C$75*(1+'Project Summary'!$C$81)^((ROUNDUP('Cash Flow'!CJ3/12,0))-1)</f>
        <v>2449.5512948381756</v>
      </c>
      <c r="CK48" s="3">
        <f>'Project Summary'!$C$75*(1+'Project Summary'!$C$81)^((ROUNDUP('Cash Flow'!CK3/12,0))-1)</f>
        <v>2449.5512948381756</v>
      </c>
      <c r="CL48" s="3">
        <f>'Project Summary'!$C$75*(1+'Project Summary'!$C$81)^((ROUNDUP('Cash Flow'!CL3/12,0))-1)</f>
        <v>2449.5512948381756</v>
      </c>
      <c r="CM48" s="3">
        <f>'Project Summary'!$C$75*(1+'Project Summary'!$C$81)^((ROUNDUP('Cash Flow'!CM3/12,0))-1)</f>
        <v>2449.5512948381756</v>
      </c>
      <c r="CN48" s="3">
        <f>'Project Summary'!$C$75*(1+'Project Summary'!$C$81)^((ROUNDUP('Cash Flow'!CN3/12,0))-1)</f>
        <v>2449.5512948381756</v>
      </c>
      <c r="CO48" s="3">
        <f>'Project Summary'!$C$75*(1+'Project Summary'!$C$81)^((ROUNDUP('Cash Flow'!CO3/12,0))-1)</f>
        <v>2449.5512948381756</v>
      </c>
      <c r="CP48" s="3">
        <f>'Project Summary'!$C$75*(1+'Project Summary'!$C$81)^((ROUNDUP('Cash Flow'!CP3/12,0))-1)</f>
        <v>2449.5512948381756</v>
      </c>
      <c r="CQ48" s="3">
        <f>'Project Summary'!$C$75*(1+'Project Summary'!$C$81)^((ROUNDUP('Cash Flow'!CQ3/12,0))-1)</f>
        <v>2449.5512948381756</v>
      </c>
      <c r="CR48" s="3">
        <f>'Project Summary'!$C$75*(1+'Project Summary'!$C$81)^((ROUNDUP('Cash Flow'!CR3/12,0))-1)</f>
        <v>2449.5512948381756</v>
      </c>
      <c r="CS48" s="3">
        <f>'Project Summary'!$C$75*(1+'Project Summary'!$C$81)^((ROUNDUP('Cash Flow'!CS3/12,0))-1)</f>
        <v>2449.5512948381756</v>
      </c>
      <c r="CT48" s="3">
        <f>'Project Summary'!$C$75*(1+'Project Summary'!$C$81)^((ROUNDUP('Cash Flow'!CT3/12,0))-1)</f>
        <v>2449.5512948381756</v>
      </c>
      <c r="CU48" s="3">
        <f>'Project Summary'!$C$75*(1+'Project Summary'!$C$81)^((ROUNDUP('Cash Flow'!CU3/12,0))-1)</f>
        <v>2559.7811031058923</v>
      </c>
      <c r="CV48" s="3">
        <f>'Project Summary'!$C$75*(1+'Project Summary'!$C$81)^((ROUNDUP('Cash Flow'!CV3/12,0))-1)</f>
        <v>2559.7811031058923</v>
      </c>
      <c r="CW48" s="3">
        <f>'Project Summary'!$C$75*(1+'Project Summary'!$C$81)^((ROUNDUP('Cash Flow'!CW3/12,0))-1)</f>
        <v>2559.7811031058923</v>
      </c>
      <c r="CX48" s="3">
        <f>'Project Summary'!$C$75*(1+'Project Summary'!$C$81)^((ROUNDUP('Cash Flow'!CX3/12,0))-1)</f>
        <v>2559.7811031058923</v>
      </c>
      <c r="CY48" s="3">
        <f>'Project Summary'!$C$75*(1+'Project Summary'!$C$81)^((ROUNDUP('Cash Flow'!CY3/12,0))-1)</f>
        <v>2559.7811031058923</v>
      </c>
      <c r="CZ48" s="3">
        <f>'Project Summary'!$C$75*(1+'Project Summary'!$C$81)^((ROUNDUP('Cash Flow'!CZ3/12,0))-1)</f>
        <v>2559.7811031058923</v>
      </c>
      <c r="DA48" s="3">
        <f>'Project Summary'!$C$75*(1+'Project Summary'!$C$81)^((ROUNDUP('Cash Flow'!DA3/12,0))-1)</f>
        <v>2559.7811031058923</v>
      </c>
      <c r="DB48" s="3">
        <f>'Project Summary'!$C$75*(1+'Project Summary'!$C$81)^((ROUNDUP('Cash Flow'!DB3/12,0))-1)</f>
        <v>2559.7811031058923</v>
      </c>
      <c r="DC48" s="3">
        <f>'Project Summary'!$C$75*(1+'Project Summary'!$C$81)^((ROUNDUP('Cash Flow'!DC3/12,0))-1)</f>
        <v>2559.7811031058923</v>
      </c>
      <c r="DD48" s="3">
        <f>'Project Summary'!$C$75*(1+'Project Summary'!$C$81)^((ROUNDUP('Cash Flow'!DD3/12,0))-1)</f>
        <v>2559.7811031058923</v>
      </c>
      <c r="DE48" s="3">
        <f>'Project Summary'!$C$75*(1+'Project Summary'!$C$81)^((ROUNDUP('Cash Flow'!DE3/12,0))-1)</f>
        <v>2559.7811031058923</v>
      </c>
      <c r="DF48" s="3">
        <f>'Project Summary'!$C$75*(1+'Project Summary'!$C$81)^((ROUNDUP('Cash Flow'!DF3/12,0))-1)</f>
        <v>2559.7811031058923</v>
      </c>
      <c r="DG48" s="3">
        <f>'Project Summary'!$C$75*(1+'Project Summary'!$C$81)^((ROUNDUP('Cash Flow'!DG3/12,0))-1)</f>
        <v>2674.9712527456577</v>
      </c>
      <c r="DH48" s="3">
        <f>'Project Summary'!$C$75*(1+'Project Summary'!$C$81)^((ROUNDUP('Cash Flow'!DH3/12,0))-1)</f>
        <v>2674.9712527456577</v>
      </c>
      <c r="DI48" s="3">
        <f>'Project Summary'!$C$75*(1+'Project Summary'!$C$81)^((ROUNDUP('Cash Flow'!DI3/12,0))-1)</f>
        <v>2674.9712527456577</v>
      </c>
      <c r="DJ48" s="3">
        <f>'Project Summary'!$C$75*(1+'Project Summary'!$C$81)^((ROUNDUP('Cash Flow'!DJ3/12,0))-1)</f>
        <v>2674.9712527456577</v>
      </c>
      <c r="DK48" s="3">
        <f>'Project Summary'!$C$75*(1+'Project Summary'!$C$81)^((ROUNDUP('Cash Flow'!DK3/12,0))-1)</f>
        <v>2674.9712527456577</v>
      </c>
      <c r="DL48" s="3">
        <f>'Project Summary'!$C$75*(1+'Project Summary'!$C$81)^((ROUNDUP('Cash Flow'!DL3/12,0))-1)</f>
        <v>2674.9712527456577</v>
      </c>
      <c r="DM48" s="3">
        <f>'Project Summary'!$C$75*(1+'Project Summary'!$C$81)^((ROUNDUP('Cash Flow'!DM3/12,0))-1)</f>
        <v>2674.9712527456577</v>
      </c>
      <c r="DN48" s="3">
        <f>'Project Summary'!$C$75*(1+'Project Summary'!$C$81)^((ROUNDUP('Cash Flow'!DN3/12,0))-1)</f>
        <v>2674.9712527456577</v>
      </c>
      <c r="DO48" s="3">
        <f>'Project Summary'!$C$75*(1+'Project Summary'!$C$81)^((ROUNDUP('Cash Flow'!DO3/12,0))-1)</f>
        <v>2674.9712527456577</v>
      </c>
      <c r="DP48" s="3">
        <f>'Project Summary'!$C$75*(1+'Project Summary'!$C$81)^((ROUNDUP('Cash Flow'!DP3/12,0))-1)</f>
        <v>2674.9712527456577</v>
      </c>
      <c r="DQ48" s="3">
        <f>'Project Summary'!$C$75*(1+'Project Summary'!$C$81)^((ROUNDUP('Cash Flow'!DQ3/12,0))-1)</f>
        <v>2674.9712527456577</v>
      </c>
      <c r="DR48" s="3">
        <f>'Project Summary'!$C$75*(1+'Project Summary'!$C$81)^((ROUNDUP('Cash Flow'!DR3/12,0))-1)</f>
        <v>2674.9712527456577</v>
      </c>
      <c r="DS48" s="3">
        <f>'Project Summary'!$C$75*(1+'Project Summary'!$C$81)^((ROUNDUP('Cash Flow'!DS3/12,0))-1)</f>
        <v>2795.3449591192116</v>
      </c>
      <c r="DT48" s="3">
        <f>'Project Summary'!$C$75*(1+'Project Summary'!$C$81)^((ROUNDUP('Cash Flow'!DT3/12,0))-1)</f>
        <v>2795.3449591192116</v>
      </c>
      <c r="DU48" s="3">
        <f>'Project Summary'!$C$75*(1+'Project Summary'!$C$81)^((ROUNDUP('Cash Flow'!DU3/12,0))-1)</f>
        <v>2795.3449591192116</v>
      </c>
      <c r="DV48" s="3">
        <f>'Project Summary'!$C$75*(1+'Project Summary'!$C$81)^((ROUNDUP('Cash Flow'!DV3/12,0))-1)</f>
        <v>2795.3449591192116</v>
      </c>
      <c r="DW48" s="3">
        <f>'Project Summary'!$C$75*(1+'Project Summary'!$C$81)^((ROUNDUP('Cash Flow'!DW3/12,0))-1)</f>
        <v>2795.3449591192116</v>
      </c>
      <c r="DX48" s="3">
        <f>'Project Summary'!$C$75*(1+'Project Summary'!$C$81)^((ROUNDUP('Cash Flow'!DX3/12,0))-1)</f>
        <v>2795.3449591192116</v>
      </c>
      <c r="DY48" s="3">
        <f>'Project Summary'!$C$75*(1+'Project Summary'!$C$81)^((ROUNDUP('Cash Flow'!DY3/12,0))-1)</f>
        <v>2795.3449591192116</v>
      </c>
      <c r="DZ48" s="3">
        <f>'Project Summary'!$C$75*(1+'Project Summary'!$C$81)^((ROUNDUP('Cash Flow'!DZ3/12,0))-1)</f>
        <v>2795.3449591192116</v>
      </c>
      <c r="EA48" s="3">
        <f>'Project Summary'!$C$75*(1+'Project Summary'!$C$81)^((ROUNDUP('Cash Flow'!EA3/12,0))-1)</f>
        <v>2795.3449591192116</v>
      </c>
      <c r="EB48" s="3">
        <f>'Project Summary'!$C$75*(1+'Project Summary'!$C$81)^((ROUNDUP('Cash Flow'!EB3/12,0))-1)</f>
        <v>2795.3449591192116</v>
      </c>
      <c r="EC48" s="3">
        <f>'Project Summary'!$C$75*(1+'Project Summary'!$C$81)^((ROUNDUP('Cash Flow'!EC3/12,0))-1)</f>
        <v>2795.3449591192116</v>
      </c>
      <c r="ED48" s="3">
        <f>'Project Summary'!$C$75*(1+'Project Summary'!$C$81)^((ROUNDUP('Cash Flow'!ED3/12,0))-1)</f>
        <v>2795.3449591192116</v>
      </c>
      <c r="EE48" s="3">
        <f>'Project Summary'!$C$75*(1+'Project Summary'!$C$81)^((ROUNDUP('Cash Flow'!EE3/12,0))-1)</f>
        <v>2921.1354822795761</v>
      </c>
      <c r="EF48" s="3">
        <f>'Project Summary'!$C$75*(1+'Project Summary'!$C$81)^((ROUNDUP('Cash Flow'!EF3/12,0))-1)</f>
        <v>2921.1354822795761</v>
      </c>
      <c r="EG48" s="3">
        <f>'Project Summary'!$C$75*(1+'Project Summary'!$C$81)^((ROUNDUP('Cash Flow'!EG3/12,0))-1)</f>
        <v>2921.1354822795761</v>
      </c>
      <c r="EH48" s="3">
        <f>'Project Summary'!$C$75*(1+'Project Summary'!$C$81)^((ROUNDUP('Cash Flow'!EH3/12,0))-1)</f>
        <v>2921.1354822795761</v>
      </c>
      <c r="EI48" s="3">
        <f>'Project Summary'!$C$75*(1+'Project Summary'!$C$81)^((ROUNDUP('Cash Flow'!EI3/12,0))-1)</f>
        <v>2921.1354822795761</v>
      </c>
      <c r="EJ48" s="3">
        <f>'Project Summary'!$C$75*(1+'Project Summary'!$C$81)^((ROUNDUP('Cash Flow'!EJ3/12,0))-1)</f>
        <v>2921.1354822795761</v>
      </c>
      <c r="EK48" s="3">
        <f>'Project Summary'!$C$75*(1+'Project Summary'!$C$81)^((ROUNDUP('Cash Flow'!EK3/12,0))-1)</f>
        <v>2921.1354822795761</v>
      </c>
      <c r="EL48" s="3">
        <f>'Project Summary'!$C$75*(1+'Project Summary'!$C$81)^((ROUNDUP('Cash Flow'!EL3/12,0))-1)</f>
        <v>2921.1354822795761</v>
      </c>
      <c r="EM48" s="3">
        <f>'Project Summary'!$C$75*(1+'Project Summary'!$C$81)^((ROUNDUP('Cash Flow'!EM3/12,0))-1)</f>
        <v>2921.1354822795761</v>
      </c>
      <c r="EN48" s="3">
        <f>'Project Summary'!$C$75*(1+'Project Summary'!$C$81)^((ROUNDUP('Cash Flow'!EN3/12,0))-1)</f>
        <v>2921.1354822795761</v>
      </c>
      <c r="EO48" s="3">
        <f>'Project Summary'!$C$75*(1+'Project Summary'!$C$81)^((ROUNDUP('Cash Flow'!EO3/12,0))-1)</f>
        <v>2921.1354822795761</v>
      </c>
      <c r="EP48" s="3">
        <f>'Project Summary'!$C$75*(1+'Project Summary'!$C$81)^((ROUNDUP('Cash Flow'!EP3/12,0))-1)</f>
        <v>2921.1354822795761</v>
      </c>
      <c r="EQ48" s="3">
        <f>'Project Summary'!$C$75*(1+'Project Summary'!$C$81)^((ROUNDUP('Cash Flow'!EQ3/12,0))-1)</f>
        <v>3052.5865789821564</v>
      </c>
      <c r="ER48" s="3">
        <f>'Project Summary'!$C$75*(1+'Project Summary'!$C$81)^((ROUNDUP('Cash Flow'!ER3/12,0))-1)</f>
        <v>3052.5865789821564</v>
      </c>
      <c r="ES48" s="3">
        <f>'Project Summary'!$C$75*(1+'Project Summary'!$C$81)^((ROUNDUP('Cash Flow'!ES3/12,0))-1)</f>
        <v>3052.5865789821564</v>
      </c>
      <c r="ET48" s="3">
        <f>'Project Summary'!$C$75*(1+'Project Summary'!$C$81)^((ROUNDUP('Cash Flow'!ET3/12,0))-1)</f>
        <v>3052.5865789821564</v>
      </c>
      <c r="EU48" s="3">
        <f>'Project Summary'!$C$75*(1+'Project Summary'!$C$81)^((ROUNDUP('Cash Flow'!EU3/12,0))-1)</f>
        <v>3052.5865789821564</v>
      </c>
      <c r="EV48" s="3">
        <f>'Project Summary'!$C$75*(1+'Project Summary'!$C$81)^((ROUNDUP('Cash Flow'!EV3/12,0))-1)</f>
        <v>3052.5865789821564</v>
      </c>
      <c r="EW48" s="3">
        <f>'Project Summary'!$C$75*(1+'Project Summary'!$C$81)^((ROUNDUP('Cash Flow'!EW3/12,0))-1)</f>
        <v>3052.5865789821564</v>
      </c>
      <c r="EX48" s="3">
        <f>'Project Summary'!$C$75*(1+'Project Summary'!$C$81)^((ROUNDUP('Cash Flow'!EX3/12,0))-1)</f>
        <v>3052.5865789821564</v>
      </c>
      <c r="EY48" s="3">
        <f>'Project Summary'!$C$75*(1+'Project Summary'!$C$81)^((ROUNDUP('Cash Flow'!EY3/12,0))-1)</f>
        <v>3052.5865789821564</v>
      </c>
      <c r="EZ48" s="3">
        <f>'Project Summary'!$C$75*(1+'Project Summary'!$C$81)^((ROUNDUP('Cash Flow'!EZ3/12,0))-1)</f>
        <v>3052.5865789821564</v>
      </c>
      <c r="FA48" s="3">
        <f>'Project Summary'!$C$75*(1+'Project Summary'!$C$81)^((ROUNDUP('Cash Flow'!FA3/12,0))-1)</f>
        <v>3052.5865789821564</v>
      </c>
      <c r="FB48" s="3">
        <f>'Project Summary'!$C$75*(1+'Project Summary'!$C$81)^((ROUNDUP('Cash Flow'!FB3/12,0))-1)</f>
        <v>3052.5865789821564</v>
      </c>
      <c r="FC48" s="3">
        <f>'Project Summary'!$C$75*(1+'Project Summary'!$C$81)^((ROUNDUP('Cash Flow'!FC3/12,0))-1)</f>
        <v>3189.9529750363536</v>
      </c>
      <c r="FD48" s="3">
        <f>'Project Summary'!$C$75*(1+'Project Summary'!$C$81)^((ROUNDUP('Cash Flow'!FD3/12,0))-1)</f>
        <v>3189.9529750363536</v>
      </c>
      <c r="FE48" s="3">
        <f>'Project Summary'!$C$75*(1+'Project Summary'!$C$81)^((ROUNDUP('Cash Flow'!FE3/12,0))-1)</f>
        <v>3189.9529750363536</v>
      </c>
      <c r="FF48" s="3">
        <f>'Project Summary'!$C$75*(1+'Project Summary'!$C$81)^((ROUNDUP('Cash Flow'!FF3/12,0))-1)</f>
        <v>3189.9529750363536</v>
      </c>
      <c r="FG48" s="3">
        <f>'Project Summary'!$C$75*(1+'Project Summary'!$C$81)^((ROUNDUP('Cash Flow'!FG3/12,0))-1)</f>
        <v>3189.9529750363536</v>
      </c>
      <c r="FH48" s="3">
        <f>'Project Summary'!$C$75*(1+'Project Summary'!$C$81)^((ROUNDUP('Cash Flow'!FH3/12,0))-1)</f>
        <v>3189.9529750363536</v>
      </c>
      <c r="FI48" s="3">
        <f>'Project Summary'!$C$75*(1+'Project Summary'!$C$81)^((ROUNDUP('Cash Flow'!FI3/12,0))-1)</f>
        <v>3189.9529750363536</v>
      </c>
      <c r="FJ48" s="3">
        <f>'Project Summary'!$C$75*(1+'Project Summary'!$C$81)^((ROUNDUP('Cash Flow'!FJ3/12,0))-1)</f>
        <v>3189.9529750363536</v>
      </c>
      <c r="FK48" s="3">
        <f>'Project Summary'!$C$75*(1+'Project Summary'!$C$81)^((ROUNDUP('Cash Flow'!FK3/12,0))-1)</f>
        <v>3189.9529750363536</v>
      </c>
      <c r="FL48" s="3">
        <f>'Project Summary'!$C$75*(1+'Project Summary'!$C$81)^((ROUNDUP('Cash Flow'!FL3/12,0))-1)</f>
        <v>3189.9529750363536</v>
      </c>
      <c r="FM48" s="3">
        <f>'Project Summary'!$C$75*(1+'Project Summary'!$C$81)^((ROUNDUP('Cash Flow'!FM3/12,0))-1)</f>
        <v>3189.9529750363536</v>
      </c>
      <c r="FN48" s="3">
        <f>'Project Summary'!$C$75*(1+'Project Summary'!$C$81)^((ROUNDUP('Cash Flow'!FN3/12,0))-1)</f>
        <v>3189.9529750363536</v>
      </c>
      <c r="FO48" s="3">
        <f>'Project Summary'!$C$75*(1+'Project Summary'!$C$81)^((ROUNDUP('Cash Flow'!FO3/12,0))-1)</f>
        <v>3333.5008589129889</v>
      </c>
      <c r="FP48" s="3">
        <f>'Project Summary'!$C$75*(1+'Project Summary'!$C$81)^((ROUNDUP('Cash Flow'!FP3/12,0))-1)</f>
        <v>3333.5008589129889</v>
      </c>
      <c r="FQ48" s="3">
        <f>'Project Summary'!$C$75*(1+'Project Summary'!$C$81)^((ROUNDUP('Cash Flow'!FQ3/12,0))-1)</f>
        <v>3333.5008589129889</v>
      </c>
      <c r="FR48" s="3">
        <f>'Project Summary'!$C$75*(1+'Project Summary'!$C$81)^((ROUNDUP('Cash Flow'!FR3/12,0))-1)</f>
        <v>3333.5008589129889</v>
      </c>
      <c r="FS48" s="3">
        <f>'Project Summary'!$C$75*(1+'Project Summary'!$C$81)^((ROUNDUP('Cash Flow'!FS3/12,0))-1)</f>
        <v>3333.5008589129889</v>
      </c>
      <c r="FT48" s="3">
        <f>'Project Summary'!$C$75*(1+'Project Summary'!$C$81)^((ROUNDUP('Cash Flow'!FT3/12,0))-1)</f>
        <v>3333.5008589129889</v>
      </c>
      <c r="FU48" s="3">
        <f>'Project Summary'!$C$75*(1+'Project Summary'!$C$81)^((ROUNDUP('Cash Flow'!FU3/12,0))-1)</f>
        <v>3333.5008589129889</v>
      </c>
      <c r="FV48" s="3">
        <f>'Project Summary'!$C$75*(1+'Project Summary'!$C$81)^((ROUNDUP('Cash Flow'!FV3/12,0))-1)</f>
        <v>3333.5008589129889</v>
      </c>
      <c r="FW48" s="3">
        <f>'Project Summary'!$C$75*(1+'Project Summary'!$C$81)^((ROUNDUP('Cash Flow'!FW3/12,0))-1)</f>
        <v>3333.5008589129889</v>
      </c>
      <c r="FX48" s="3">
        <f>'Project Summary'!$C$75*(1+'Project Summary'!$C$81)^((ROUNDUP('Cash Flow'!FX3/12,0))-1)</f>
        <v>3333.5008589129889</v>
      </c>
      <c r="FY48" s="3">
        <f>'Project Summary'!$C$75*(1+'Project Summary'!$C$81)^((ROUNDUP('Cash Flow'!FY3/12,0))-1)</f>
        <v>3333.5008589129889</v>
      </c>
      <c r="FZ48" s="3">
        <f>'Project Summary'!$C$75*(1+'Project Summary'!$C$81)^((ROUNDUP('Cash Flow'!FZ3/12,0))-1)</f>
        <v>3333.5008589129889</v>
      </c>
      <c r="GA48" s="3">
        <f>'Project Summary'!$C$75*(1+'Project Summary'!$C$81)^((ROUNDUP('Cash Flow'!GA3/12,0))-1)</f>
        <v>3483.5083975640737</v>
      </c>
      <c r="GB48" s="3">
        <f>'Project Summary'!$C$75*(1+'Project Summary'!$C$81)^((ROUNDUP('Cash Flow'!GB3/12,0))-1)</f>
        <v>3483.5083975640737</v>
      </c>
      <c r="GC48" s="3">
        <f>'Project Summary'!$C$75*(1+'Project Summary'!$C$81)^((ROUNDUP('Cash Flow'!GC3/12,0))-1)</f>
        <v>3483.5083975640737</v>
      </c>
      <c r="GD48" s="3">
        <f>'Project Summary'!$C$75*(1+'Project Summary'!$C$81)^((ROUNDUP('Cash Flow'!GD3/12,0))-1)</f>
        <v>3483.5083975640737</v>
      </c>
      <c r="GE48" s="3">
        <f>'Project Summary'!$C$75*(1+'Project Summary'!$C$81)^((ROUNDUP('Cash Flow'!GE3/12,0))-1)</f>
        <v>3483.5083975640737</v>
      </c>
      <c r="GF48" s="3">
        <f>'Project Summary'!$C$75*(1+'Project Summary'!$C$81)^((ROUNDUP('Cash Flow'!GF3/12,0))-1)</f>
        <v>3483.5083975640737</v>
      </c>
      <c r="GG48" s="3">
        <f>'Project Summary'!$C$75*(1+'Project Summary'!$C$81)^((ROUNDUP('Cash Flow'!GG3/12,0))-1)</f>
        <v>3483.5083975640737</v>
      </c>
      <c r="GH48" s="3">
        <f>'Project Summary'!$C$75*(1+'Project Summary'!$C$81)^((ROUNDUP('Cash Flow'!GH3/12,0))-1)</f>
        <v>3483.5083975640737</v>
      </c>
      <c r="GI48" s="3">
        <f>'Project Summary'!$C$75*(1+'Project Summary'!$C$81)^((ROUNDUP('Cash Flow'!GI3/12,0))-1)</f>
        <v>3483.5083975640737</v>
      </c>
      <c r="GJ48" s="3">
        <f>'Project Summary'!$C$75*(1+'Project Summary'!$C$81)^((ROUNDUP('Cash Flow'!GJ3/12,0))-1)</f>
        <v>3483.5083975640737</v>
      </c>
      <c r="GK48" s="3">
        <f>'Project Summary'!$C$75*(1+'Project Summary'!$C$81)^((ROUNDUP('Cash Flow'!GK3/12,0))-1)</f>
        <v>3483.5083975640737</v>
      </c>
      <c r="GL48" s="3">
        <f>'Project Summary'!$C$75*(1+'Project Summary'!$C$81)^((ROUNDUP('Cash Flow'!GL3/12,0))-1)</f>
        <v>3483.5083975640737</v>
      </c>
      <c r="GM48" s="3">
        <f>'Project Summary'!$C$75*(1+'Project Summary'!$C$81)^((ROUNDUP('Cash Flow'!GM3/12,0))-1)</f>
        <v>3640.2662754544554</v>
      </c>
      <c r="GN48" s="3">
        <f>'Project Summary'!$C$75*(1+'Project Summary'!$C$81)^((ROUNDUP('Cash Flow'!GN3/12,0))-1)</f>
        <v>3640.2662754544554</v>
      </c>
      <c r="GO48" s="3">
        <f>'Project Summary'!$C$75*(1+'Project Summary'!$C$81)^((ROUNDUP('Cash Flow'!GO3/12,0))-1)</f>
        <v>3640.2662754544554</v>
      </c>
      <c r="GP48" s="3">
        <f>'Project Summary'!$C$75*(1+'Project Summary'!$C$81)^((ROUNDUP('Cash Flow'!GP3/12,0))-1)</f>
        <v>3640.2662754544554</v>
      </c>
      <c r="GQ48" s="3">
        <f>'Project Summary'!$C$75*(1+'Project Summary'!$C$81)^((ROUNDUP('Cash Flow'!GQ3/12,0))-1)</f>
        <v>3640.2662754544554</v>
      </c>
      <c r="GR48" s="3">
        <f>'Project Summary'!$C$75*(1+'Project Summary'!$C$81)^((ROUNDUP('Cash Flow'!GR3/12,0))-1)</f>
        <v>3640.2662754544554</v>
      </c>
      <c r="GS48" s="3">
        <f>'Project Summary'!$C$75*(1+'Project Summary'!$C$81)^((ROUNDUP('Cash Flow'!GS3/12,0))-1)</f>
        <v>3640.2662754544554</v>
      </c>
      <c r="GT48" s="3">
        <f>'Project Summary'!$C$75*(1+'Project Summary'!$C$81)^((ROUNDUP('Cash Flow'!GT3/12,0))-1)</f>
        <v>3640.2662754544554</v>
      </c>
      <c r="GU48" s="3">
        <f>'Project Summary'!$C$75*(1+'Project Summary'!$C$81)^((ROUNDUP('Cash Flow'!GU3/12,0))-1)</f>
        <v>3640.2662754544554</v>
      </c>
      <c r="GV48" s="3">
        <f>'Project Summary'!$C$75*(1+'Project Summary'!$C$81)^((ROUNDUP('Cash Flow'!GV3/12,0))-1)</f>
        <v>3640.2662754544554</v>
      </c>
      <c r="GW48" s="3">
        <f>'Project Summary'!$C$75*(1+'Project Summary'!$C$81)^((ROUNDUP('Cash Flow'!GW3/12,0))-1)</f>
        <v>3640.2662754544554</v>
      </c>
      <c r="GX48" s="3">
        <f>'Project Summary'!$C$75*(1+'Project Summary'!$C$81)^((ROUNDUP('Cash Flow'!GX3/12,0))-1)</f>
        <v>3640.2662754544554</v>
      </c>
      <c r="GY48" s="3">
        <f>'Project Summary'!$C$75*(1+'Project Summary'!$C$81)^((ROUNDUP('Cash Flow'!GY3/12,0))-1)</f>
        <v>3804.0782578499056</v>
      </c>
      <c r="GZ48" s="3">
        <f>'Project Summary'!$C$75*(1+'Project Summary'!$C$81)^((ROUNDUP('Cash Flow'!GZ3/12,0))-1)</f>
        <v>3804.0782578499056</v>
      </c>
      <c r="HA48" s="3">
        <f>'Project Summary'!$C$75*(1+'Project Summary'!$C$81)^((ROUNDUP('Cash Flow'!HA3/12,0))-1)</f>
        <v>3804.0782578499056</v>
      </c>
      <c r="HB48" s="3">
        <f>'Project Summary'!$C$75*(1+'Project Summary'!$C$81)^((ROUNDUP('Cash Flow'!HB3/12,0))-1)</f>
        <v>3804.0782578499056</v>
      </c>
      <c r="HC48" s="3">
        <f>'Project Summary'!$C$75*(1+'Project Summary'!$C$81)^((ROUNDUP('Cash Flow'!HC3/12,0))-1)</f>
        <v>3804.0782578499056</v>
      </c>
      <c r="HD48" s="3">
        <f>'Project Summary'!$C$75*(1+'Project Summary'!$C$81)^((ROUNDUP('Cash Flow'!HD3/12,0))-1)</f>
        <v>3804.0782578499056</v>
      </c>
      <c r="HE48" s="3">
        <f>'Project Summary'!$C$75*(1+'Project Summary'!$C$81)^((ROUNDUP('Cash Flow'!HE3/12,0))-1)</f>
        <v>3804.0782578499056</v>
      </c>
      <c r="HF48" s="3">
        <f>'Project Summary'!$C$75*(1+'Project Summary'!$C$81)^((ROUNDUP('Cash Flow'!HF3/12,0))-1)</f>
        <v>3804.0782578499056</v>
      </c>
      <c r="HG48" s="3">
        <f>'Project Summary'!$C$75*(1+'Project Summary'!$C$81)^((ROUNDUP('Cash Flow'!HG3/12,0))-1)</f>
        <v>3804.0782578499056</v>
      </c>
      <c r="HH48" s="3">
        <f>'Project Summary'!$C$75*(1+'Project Summary'!$C$81)^((ROUNDUP('Cash Flow'!HH3/12,0))-1)</f>
        <v>3804.0782578499056</v>
      </c>
      <c r="HI48" s="3">
        <f>'Project Summary'!$C$75*(1+'Project Summary'!$C$81)^((ROUNDUP('Cash Flow'!HI3/12,0))-1)</f>
        <v>3804.0782578499056</v>
      </c>
      <c r="HJ48" s="3">
        <f>'Project Summary'!$C$75*(1+'Project Summary'!$C$81)^((ROUNDUP('Cash Flow'!HJ3/12,0))-1)</f>
        <v>3804.0782578499056</v>
      </c>
      <c r="HK48" s="3">
        <f>'Project Summary'!$C$75*(1+'Project Summary'!$C$81)^((ROUNDUP('Cash Flow'!HK3/12,0))-1)</f>
        <v>3975.2617794531507</v>
      </c>
      <c r="HL48" s="3">
        <f>'Project Summary'!$C$75*(1+'Project Summary'!$C$81)^((ROUNDUP('Cash Flow'!HL3/12,0))-1)</f>
        <v>3975.2617794531507</v>
      </c>
      <c r="HM48" s="3">
        <f>'Project Summary'!$C$75*(1+'Project Summary'!$C$81)^((ROUNDUP('Cash Flow'!HM3/12,0))-1)</f>
        <v>3975.2617794531507</v>
      </c>
      <c r="HN48" s="3">
        <f>'Project Summary'!$C$75*(1+'Project Summary'!$C$81)^((ROUNDUP('Cash Flow'!HN3/12,0))-1)</f>
        <v>3975.2617794531507</v>
      </c>
      <c r="HO48" s="3">
        <f>'Project Summary'!$C$75*(1+'Project Summary'!$C$81)^((ROUNDUP('Cash Flow'!HO3/12,0))-1)</f>
        <v>3975.2617794531507</v>
      </c>
      <c r="HP48" s="3">
        <f>'Project Summary'!$C$75*(1+'Project Summary'!$C$81)^((ROUNDUP('Cash Flow'!HP3/12,0))-1)</f>
        <v>3975.2617794531507</v>
      </c>
      <c r="HQ48" s="3">
        <f>'Project Summary'!$C$75*(1+'Project Summary'!$C$81)^((ROUNDUP('Cash Flow'!HQ3/12,0))-1)</f>
        <v>3975.2617794531507</v>
      </c>
      <c r="HR48" s="3">
        <f>'Project Summary'!$C$75*(1+'Project Summary'!$C$81)^((ROUNDUP('Cash Flow'!HR3/12,0))-1)</f>
        <v>3975.2617794531507</v>
      </c>
      <c r="HS48" s="3">
        <f>'Project Summary'!$C$75*(1+'Project Summary'!$C$81)^((ROUNDUP('Cash Flow'!HS3/12,0))-1)</f>
        <v>3975.2617794531507</v>
      </c>
      <c r="HT48" s="3">
        <f>'Project Summary'!$C$75*(1+'Project Summary'!$C$81)^((ROUNDUP('Cash Flow'!HT3/12,0))-1)</f>
        <v>3975.2617794531507</v>
      </c>
      <c r="HU48" s="3">
        <f>'Project Summary'!$C$75*(1+'Project Summary'!$C$81)^((ROUNDUP('Cash Flow'!HU3/12,0))-1)</f>
        <v>3975.2617794531507</v>
      </c>
      <c r="HV48" s="3">
        <f>'Project Summary'!$C$75*(1+'Project Summary'!$C$81)^((ROUNDUP('Cash Flow'!HV3/12,0))-1)</f>
        <v>3975.2617794531507</v>
      </c>
      <c r="HW48" s="3">
        <f>'Project Summary'!$C$75*(1+'Project Summary'!$C$81)^((ROUNDUP('Cash Flow'!HW3/12,0))-1)</f>
        <v>4154.1485595285421</v>
      </c>
      <c r="HX48" s="3">
        <f>'Project Summary'!$C$75*(1+'Project Summary'!$C$81)^((ROUNDUP('Cash Flow'!HX3/12,0))-1)</f>
        <v>4154.1485595285421</v>
      </c>
      <c r="HY48" s="3">
        <f>'Project Summary'!$C$75*(1+'Project Summary'!$C$81)^((ROUNDUP('Cash Flow'!HY3/12,0))-1)</f>
        <v>4154.1485595285421</v>
      </c>
      <c r="HZ48" s="3">
        <f>'Project Summary'!$C$75*(1+'Project Summary'!$C$81)^((ROUNDUP('Cash Flow'!HZ3/12,0))-1)</f>
        <v>4154.1485595285421</v>
      </c>
      <c r="IA48" s="3">
        <f>'Project Summary'!$C$75*(1+'Project Summary'!$C$81)^((ROUNDUP('Cash Flow'!IA3/12,0))-1)</f>
        <v>4154.1485595285421</v>
      </c>
      <c r="IB48" s="3">
        <f>'Project Summary'!$C$75*(1+'Project Summary'!$C$81)^((ROUNDUP('Cash Flow'!IB3/12,0))-1)</f>
        <v>4154.1485595285421</v>
      </c>
      <c r="IC48" s="3">
        <f>'Project Summary'!$C$75*(1+'Project Summary'!$C$81)^((ROUNDUP('Cash Flow'!IC3/12,0))-1)</f>
        <v>4154.1485595285421</v>
      </c>
      <c r="ID48" s="3">
        <f>'Project Summary'!$C$75*(1+'Project Summary'!$C$81)^((ROUNDUP('Cash Flow'!ID3/12,0))-1)</f>
        <v>4154.1485595285421</v>
      </c>
      <c r="IE48" s="3">
        <f>'Project Summary'!$C$75*(1+'Project Summary'!$C$81)^((ROUNDUP('Cash Flow'!IE3/12,0))-1)</f>
        <v>4154.1485595285421</v>
      </c>
      <c r="IF48" s="3">
        <f>'Project Summary'!$C$75*(1+'Project Summary'!$C$81)^((ROUNDUP('Cash Flow'!IF3/12,0))-1)</f>
        <v>4154.1485595285421</v>
      </c>
      <c r="IG48" s="3">
        <f>'Project Summary'!$C$75*(1+'Project Summary'!$C$81)^((ROUNDUP('Cash Flow'!IG3/12,0))-1)</f>
        <v>4154.1485595285421</v>
      </c>
      <c r="IH48" s="3">
        <f>'Project Summary'!$C$75*(1+'Project Summary'!$C$81)^((ROUNDUP('Cash Flow'!IH3/12,0))-1)</f>
        <v>4154.1485595285421</v>
      </c>
      <c r="II48" s="3">
        <f>'Project Summary'!$C$75*(1+'Project Summary'!$C$81)^((ROUNDUP('Cash Flow'!II3/12,0))-1)</f>
        <v>4341.0852447073257</v>
      </c>
      <c r="IJ48" s="3">
        <f>'Project Summary'!$C$75*(1+'Project Summary'!$C$81)^((ROUNDUP('Cash Flow'!IJ3/12,0))-1)</f>
        <v>4341.0852447073257</v>
      </c>
      <c r="IK48" s="3">
        <f>'Project Summary'!$C$75*(1+'Project Summary'!$C$81)^((ROUNDUP('Cash Flow'!IK3/12,0))-1)</f>
        <v>4341.0852447073257</v>
      </c>
      <c r="IL48" s="3">
        <f>'Project Summary'!$C$75*(1+'Project Summary'!$C$81)^((ROUNDUP('Cash Flow'!IL3/12,0))-1)</f>
        <v>4341.0852447073257</v>
      </c>
      <c r="IM48" s="3">
        <f>'Project Summary'!$C$75*(1+'Project Summary'!$C$81)^((ROUNDUP('Cash Flow'!IM3/12,0))-1)</f>
        <v>4341.0852447073257</v>
      </c>
      <c r="IN48" s="3">
        <f>'Project Summary'!$C$75*(1+'Project Summary'!$C$81)^((ROUNDUP('Cash Flow'!IN3/12,0))-1)</f>
        <v>4341.0852447073257</v>
      </c>
      <c r="IO48" s="3">
        <f>'Project Summary'!$C$75*(1+'Project Summary'!$C$81)^((ROUNDUP('Cash Flow'!IO3/12,0))-1)</f>
        <v>4341.0852447073257</v>
      </c>
      <c r="IP48" s="3">
        <f>'Project Summary'!$C$75*(1+'Project Summary'!$C$81)^((ROUNDUP('Cash Flow'!IP3/12,0))-1)</f>
        <v>4341.0852447073257</v>
      </c>
      <c r="IQ48" s="3">
        <f>'Project Summary'!$C$75*(1+'Project Summary'!$C$81)^((ROUNDUP('Cash Flow'!IQ3/12,0))-1)</f>
        <v>4341.0852447073257</v>
      </c>
      <c r="IR48" s="3">
        <f>'Project Summary'!$C$75*(1+'Project Summary'!$C$81)^((ROUNDUP('Cash Flow'!IR3/12,0))-1)</f>
        <v>4341.0852447073257</v>
      </c>
      <c r="IS48" s="3">
        <f>'Project Summary'!$C$75*(1+'Project Summary'!$C$81)^((ROUNDUP('Cash Flow'!IS3/12,0))-1)</f>
        <v>4341.0852447073257</v>
      </c>
      <c r="IT48" s="3">
        <f>'Project Summary'!$C$75*(1+'Project Summary'!$C$81)^((ROUNDUP('Cash Flow'!IT3/12,0))-1)</f>
        <v>4341.0852447073257</v>
      </c>
      <c r="IU48" s="3">
        <f>'Project Summary'!$C$75*(1+'Project Summary'!$C$81)^((ROUNDUP('Cash Flow'!IU3/12,0))-1)</f>
        <v>4536.4340807191556</v>
      </c>
      <c r="IV48" s="3">
        <f>'Project Summary'!$C$75*(1+'Project Summary'!$C$81)^((ROUNDUP('Cash Flow'!IV3/12,0))-1)</f>
        <v>4536.4340807191556</v>
      </c>
      <c r="IW48" s="3">
        <f>'Project Summary'!$C$75*(1+'Project Summary'!$C$81)^((ROUNDUP('Cash Flow'!IW3/12,0))-1)</f>
        <v>4536.4340807191556</v>
      </c>
      <c r="IX48" s="3">
        <f>'Project Summary'!$C$75*(1+'Project Summary'!$C$81)^((ROUNDUP('Cash Flow'!IX3/12,0))-1)</f>
        <v>4536.4340807191556</v>
      </c>
      <c r="IY48" s="3">
        <f>'Project Summary'!$C$75*(1+'Project Summary'!$C$81)^((ROUNDUP('Cash Flow'!IY3/12,0))-1)</f>
        <v>4536.4340807191556</v>
      </c>
      <c r="IZ48" s="3">
        <f>'Project Summary'!$C$75*(1+'Project Summary'!$C$81)^((ROUNDUP('Cash Flow'!IZ3/12,0))-1)</f>
        <v>4536.4340807191556</v>
      </c>
      <c r="JA48" s="3">
        <f>'Project Summary'!$C$75*(1+'Project Summary'!$C$81)^((ROUNDUP('Cash Flow'!JA3/12,0))-1)</f>
        <v>4536.4340807191556</v>
      </c>
      <c r="JB48" s="3">
        <f>'Project Summary'!$C$75*(1+'Project Summary'!$C$81)^((ROUNDUP('Cash Flow'!JB3/12,0))-1)</f>
        <v>4536.4340807191556</v>
      </c>
      <c r="JC48" s="3">
        <f>'Project Summary'!$C$75*(1+'Project Summary'!$C$81)^((ROUNDUP('Cash Flow'!JC3/12,0))-1)</f>
        <v>4536.4340807191556</v>
      </c>
      <c r="JD48" s="3">
        <f>'Project Summary'!$C$75*(1+'Project Summary'!$C$81)^((ROUNDUP('Cash Flow'!JD3/12,0))-1)</f>
        <v>4536.4340807191556</v>
      </c>
      <c r="JE48" s="3">
        <f>'Project Summary'!$C$75*(1+'Project Summary'!$C$81)^((ROUNDUP('Cash Flow'!JE3/12,0))-1)</f>
        <v>4536.4340807191556</v>
      </c>
      <c r="JF48" s="3">
        <f>'Project Summary'!$C$75*(1+'Project Summary'!$C$81)^((ROUNDUP('Cash Flow'!JF3/12,0))-1)</f>
        <v>4536.4340807191556</v>
      </c>
      <c r="JG48" s="3">
        <f>'Project Summary'!$C$75*(1+'Project Summary'!$C$81)^((ROUNDUP('Cash Flow'!JG3/12,0))-1)</f>
        <v>4740.573614351516</v>
      </c>
      <c r="JH48" s="3">
        <f>'Project Summary'!$C$75*(1+'Project Summary'!$C$81)^((ROUNDUP('Cash Flow'!JH3/12,0))-1)</f>
        <v>4740.573614351516</v>
      </c>
      <c r="JI48" s="3">
        <f>'Project Summary'!$C$75*(1+'Project Summary'!$C$81)^((ROUNDUP('Cash Flow'!JI3/12,0))-1)</f>
        <v>4740.573614351516</v>
      </c>
      <c r="JJ48" s="3">
        <f>'Project Summary'!$C$75*(1+'Project Summary'!$C$81)^((ROUNDUP('Cash Flow'!JJ3/12,0))-1)</f>
        <v>4740.573614351516</v>
      </c>
      <c r="JK48" s="3">
        <f>'Project Summary'!$C$75*(1+'Project Summary'!$C$81)^((ROUNDUP('Cash Flow'!JK3/12,0))-1)</f>
        <v>4740.573614351516</v>
      </c>
      <c r="JL48" s="3">
        <f>'Project Summary'!$C$75*(1+'Project Summary'!$C$81)^((ROUNDUP('Cash Flow'!JL3/12,0))-1)</f>
        <v>4740.573614351516</v>
      </c>
      <c r="JM48" s="3">
        <f>'Project Summary'!$C$75*(1+'Project Summary'!$C$81)^((ROUNDUP('Cash Flow'!JM3/12,0))-1)</f>
        <v>4740.573614351516</v>
      </c>
      <c r="JN48" s="3">
        <f>'Project Summary'!$C$75*(1+'Project Summary'!$C$81)^((ROUNDUP('Cash Flow'!JN3/12,0))-1)</f>
        <v>4740.573614351516</v>
      </c>
      <c r="JO48" s="3">
        <f>'Project Summary'!$C$75*(1+'Project Summary'!$C$81)^((ROUNDUP('Cash Flow'!JO3/12,0))-1)</f>
        <v>4740.573614351516</v>
      </c>
      <c r="JP48" s="3">
        <f>'Project Summary'!$C$75*(1+'Project Summary'!$C$81)^((ROUNDUP('Cash Flow'!JP3/12,0))-1)</f>
        <v>4740.573614351516</v>
      </c>
      <c r="JQ48" s="3">
        <f>'Project Summary'!$C$75*(1+'Project Summary'!$C$81)^((ROUNDUP('Cash Flow'!JQ3/12,0))-1)</f>
        <v>4740.573614351516</v>
      </c>
      <c r="JR48" s="3">
        <f>'Project Summary'!$C$75*(1+'Project Summary'!$C$81)^((ROUNDUP('Cash Flow'!JR3/12,0))-1)</f>
        <v>4740.573614351516</v>
      </c>
      <c r="JS48" s="3">
        <f>'Project Summary'!$C$75*(1+'Project Summary'!$C$81)^((ROUNDUP('Cash Flow'!JS3/12,0))-1)</f>
        <v>4953.8994269973346</v>
      </c>
      <c r="JT48" s="3">
        <f>'Project Summary'!$C$75*(1+'Project Summary'!$C$81)^((ROUNDUP('Cash Flow'!JT3/12,0))-1)</f>
        <v>4953.8994269973346</v>
      </c>
      <c r="JU48" s="3">
        <f>'Project Summary'!$C$75*(1+'Project Summary'!$C$81)^((ROUNDUP('Cash Flow'!JU3/12,0))-1)</f>
        <v>4953.8994269973346</v>
      </c>
      <c r="JV48" s="3">
        <f>'Project Summary'!$C$75*(1+'Project Summary'!$C$81)^((ROUNDUP('Cash Flow'!JV3/12,0))-1)</f>
        <v>4953.8994269973346</v>
      </c>
      <c r="JW48" s="3">
        <f>'Project Summary'!$C$75*(1+'Project Summary'!$C$81)^((ROUNDUP('Cash Flow'!JW3/12,0))-1)</f>
        <v>4953.8994269973346</v>
      </c>
      <c r="JX48" s="3">
        <f>'Project Summary'!$C$75*(1+'Project Summary'!$C$81)^((ROUNDUP('Cash Flow'!JX3/12,0))-1)</f>
        <v>4953.8994269973346</v>
      </c>
      <c r="JY48" s="3">
        <f>'Project Summary'!$C$75*(1+'Project Summary'!$C$81)^((ROUNDUP('Cash Flow'!JY3/12,0))-1)</f>
        <v>4953.8994269973346</v>
      </c>
      <c r="JZ48" s="3">
        <f>'Project Summary'!$C$75*(1+'Project Summary'!$C$81)^((ROUNDUP('Cash Flow'!JZ3/12,0))-1)</f>
        <v>4953.8994269973346</v>
      </c>
      <c r="KA48" s="3">
        <f>'Project Summary'!$C$75*(1+'Project Summary'!$C$81)^((ROUNDUP('Cash Flow'!KA3/12,0))-1)</f>
        <v>4953.8994269973346</v>
      </c>
      <c r="KB48" s="3">
        <f>'Project Summary'!$C$75*(1+'Project Summary'!$C$81)^((ROUNDUP('Cash Flow'!KB3/12,0))-1)</f>
        <v>4953.8994269973346</v>
      </c>
      <c r="KC48" s="3">
        <f>'Project Summary'!$C$75*(1+'Project Summary'!$C$81)^((ROUNDUP('Cash Flow'!KC3/12,0))-1)</f>
        <v>4953.8994269973346</v>
      </c>
      <c r="KD48" s="3">
        <f>'Project Summary'!$C$75*(1+'Project Summary'!$C$81)^((ROUNDUP('Cash Flow'!KD3/12,0))-1)</f>
        <v>4953.8994269973346</v>
      </c>
      <c r="KE48" s="3">
        <f>'Project Summary'!$C$75*(1+'Project Summary'!$C$81)^((ROUNDUP('Cash Flow'!KE3/12,0))-1)</f>
        <v>5176.8249012122133</v>
      </c>
      <c r="KF48" s="3">
        <f>'Project Summary'!$C$75*(1+'Project Summary'!$C$81)^((ROUNDUP('Cash Flow'!KF3/12,0))-1)</f>
        <v>5176.8249012122133</v>
      </c>
      <c r="KG48" s="3">
        <f>'Project Summary'!$C$75*(1+'Project Summary'!$C$81)^((ROUNDUP('Cash Flow'!KG3/12,0))-1)</f>
        <v>5176.8249012122133</v>
      </c>
      <c r="KH48" s="3">
        <f>'Project Summary'!$C$75*(1+'Project Summary'!$C$81)^((ROUNDUP('Cash Flow'!KH3/12,0))-1)</f>
        <v>5176.8249012122133</v>
      </c>
      <c r="KI48" s="3">
        <f>'Project Summary'!$C$75*(1+'Project Summary'!$C$81)^((ROUNDUP('Cash Flow'!KI3/12,0))-1)</f>
        <v>5176.8249012122133</v>
      </c>
      <c r="KJ48" s="3">
        <f>'Project Summary'!$C$75*(1+'Project Summary'!$C$81)^((ROUNDUP('Cash Flow'!KJ3/12,0))-1)</f>
        <v>5176.8249012122133</v>
      </c>
      <c r="KK48" s="3">
        <f>'Project Summary'!$C$75*(1+'Project Summary'!$C$81)^((ROUNDUP('Cash Flow'!KK3/12,0))-1)</f>
        <v>5176.8249012122133</v>
      </c>
      <c r="KL48" s="3">
        <f>'Project Summary'!$C$75*(1+'Project Summary'!$C$81)^((ROUNDUP('Cash Flow'!KL3/12,0))-1)</f>
        <v>5176.8249012122133</v>
      </c>
      <c r="KM48" s="3">
        <f>'Project Summary'!$C$75*(1+'Project Summary'!$C$81)^((ROUNDUP('Cash Flow'!KM3/12,0))-1)</f>
        <v>5176.8249012122133</v>
      </c>
      <c r="KN48" s="3">
        <f>'Project Summary'!$C$75*(1+'Project Summary'!$C$81)^((ROUNDUP('Cash Flow'!KN3/12,0))-1)</f>
        <v>5176.8249012122133</v>
      </c>
      <c r="KO48" s="3">
        <f>'Project Summary'!$C$75*(1+'Project Summary'!$C$81)^((ROUNDUP('Cash Flow'!KO3/12,0))-1)</f>
        <v>5176.8249012122133</v>
      </c>
      <c r="KP48" s="3">
        <f>'Project Summary'!$C$75*(1+'Project Summary'!$C$81)^((ROUNDUP('Cash Flow'!KP3/12,0))-1)</f>
        <v>5176.8249012122133</v>
      </c>
      <c r="KQ48" s="3">
        <f>'Project Summary'!$C$75*(1+'Project Summary'!$C$81)^((ROUNDUP('Cash Flow'!KQ3/12,0))-1)</f>
        <v>5409.7820217667631</v>
      </c>
      <c r="KR48" s="3">
        <f>'Project Summary'!$C$75*(1+'Project Summary'!$C$81)^((ROUNDUP('Cash Flow'!KR3/12,0))-1)</f>
        <v>5409.7820217667631</v>
      </c>
      <c r="KS48" s="3">
        <f>'Project Summary'!$C$75*(1+'Project Summary'!$C$81)^((ROUNDUP('Cash Flow'!KS3/12,0))-1)</f>
        <v>5409.7820217667631</v>
      </c>
      <c r="KT48" s="3">
        <f>'Project Summary'!$C$75*(1+'Project Summary'!$C$81)^((ROUNDUP('Cash Flow'!KT3/12,0))-1)</f>
        <v>5409.7820217667631</v>
      </c>
      <c r="KU48" s="3">
        <f>'Project Summary'!$C$75*(1+'Project Summary'!$C$81)^((ROUNDUP('Cash Flow'!KU3/12,0))-1)</f>
        <v>5409.7820217667631</v>
      </c>
      <c r="KV48" s="3">
        <f>'Project Summary'!$C$75*(1+'Project Summary'!$C$81)^((ROUNDUP('Cash Flow'!KV3/12,0))-1)</f>
        <v>5409.7820217667631</v>
      </c>
      <c r="KW48" s="3">
        <f>'Project Summary'!$C$75*(1+'Project Summary'!$C$81)^((ROUNDUP('Cash Flow'!KW3/12,0))-1)</f>
        <v>5409.7820217667631</v>
      </c>
      <c r="KX48" s="3">
        <f>'Project Summary'!$C$75*(1+'Project Summary'!$C$81)^((ROUNDUP('Cash Flow'!KX3/12,0))-1)</f>
        <v>5409.7820217667631</v>
      </c>
      <c r="KY48" s="3">
        <f>'Project Summary'!$C$75*(1+'Project Summary'!$C$81)^((ROUNDUP('Cash Flow'!KY3/12,0))-1)</f>
        <v>5409.7820217667631</v>
      </c>
      <c r="KZ48" s="3">
        <f>'Project Summary'!$C$75*(1+'Project Summary'!$C$81)^((ROUNDUP('Cash Flow'!KZ3/12,0))-1)</f>
        <v>5409.7820217667631</v>
      </c>
      <c r="LA48" s="3">
        <f>'Project Summary'!$C$75*(1+'Project Summary'!$C$81)^((ROUNDUP('Cash Flow'!LA3/12,0))-1)</f>
        <v>5409.7820217667631</v>
      </c>
      <c r="LB48" s="3">
        <f>'Project Summary'!$C$75*(1+'Project Summary'!$C$81)^((ROUNDUP('Cash Flow'!LB3/12,0))-1)</f>
        <v>5409.7820217667631</v>
      </c>
      <c r="LC48" s="3">
        <f>'Project Summary'!$C$75*(1+'Project Summary'!$C$81)^((ROUNDUP('Cash Flow'!LC3/12,0))-1)</f>
        <v>5653.2222127462655</v>
      </c>
      <c r="LD48" s="3">
        <f>'Project Summary'!$C$75*(1+'Project Summary'!$C$81)^((ROUNDUP('Cash Flow'!LD3/12,0))-1)</f>
        <v>5653.2222127462655</v>
      </c>
      <c r="LE48" s="3">
        <f>'Project Summary'!$C$75*(1+'Project Summary'!$C$81)^((ROUNDUP('Cash Flow'!LE3/12,0))-1)</f>
        <v>5653.2222127462655</v>
      </c>
      <c r="LF48" s="3">
        <f>'Project Summary'!$C$75*(1+'Project Summary'!$C$81)^((ROUNDUP('Cash Flow'!LF3/12,0))-1)</f>
        <v>5653.2222127462655</v>
      </c>
      <c r="LG48" s="3">
        <f>'Project Summary'!$C$75*(1+'Project Summary'!$C$81)^((ROUNDUP('Cash Flow'!LG3/12,0))-1)</f>
        <v>5653.2222127462655</v>
      </c>
      <c r="LH48" s="3">
        <f>'Project Summary'!$C$75*(1+'Project Summary'!$C$81)^((ROUNDUP('Cash Flow'!LH3/12,0))-1)</f>
        <v>5653.2222127462655</v>
      </c>
      <c r="LI48" s="3">
        <f>'Project Summary'!$C$75*(1+'Project Summary'!$C$81)^((ROUNDUP('Cash Flow'!LI3/12,0))-1)</f>
        <v>5653.2222127462655</v>
      </c>
      <c r="LJ48" s="3">
        <f>'Project Summary'!$C$75*(1+'Project Summary'!$C$81)^((ROUNDUP('Cash Flow'!LJ3/12,0))-1)</f>
        <v>5653.2222127462655</v>
      </c>
      <c r="LK48" s="3">
        <f>'Project Summary'!$C$75*(1+'Project Summary'!$C$81)^((ROUNDUP('Cash Flow'!LK3/12,0))-1)</f>
        <v>5653.2222127462655</v>
      </c>
      <c r="LL48" s="3">
        <f>'Project Summary'!$C$75*(1+'Project Summary'!$C$81)^((ROUNDUP('Cash Flow'!LL3/12,0))-1)</f>
        <v>5653.2222127462655</v>
      </c>
      <c r="LM48" s="3">
        <f>'Project Summary'!$C$75*(1+'Project Summary'!$C$81)^((ROUNDUP('Cash Flow'!LM3/12,0))-1)</f>
        <v>5653.2222127462655</v>
      </c>
      <c r="LN48" s="3">
        <f>'Project Summary'!$C$75*(1+'Project Summary'!$C$81)^((ROUNDUP('Cash Flow'!LN3/12,0))-1)</f>
        <v>5653.2222127462655</v>
      </c>
      <c r="LO48" s="3">
        <f>'Project Summary'!$C$75*(1+'Project Summary'!$C$81)^((ROUNDUP('Cash Flow'!LO3/12,0))-1)</f>
        <v>5907.6172123198476</v>
      </c>
      <c r="LP48" s="3">
        <f>'Project Summary'!$C$75*(1+'Project Summary'!$C$81)^((ROUNDUP('Cash Flow'!LP3/12,0))-1)</f>
        <v>5907.6172123198476</v>
      </c>
      <c r="LQ48" s="3">
        <f>'Project Summary'!$C$75*(1+'Project Summary'!$C$81)^((ROUNDUP('Cash Flow'!LQ3/12,0))-1)</f>
        <v>5907.6172123198476</v>
      </c>
      <c r="LR48" s="3">
        <f>'Project Summary'!$C$75*(1+'Project Summary'!$C$81)^((ROUNDUP('Cash Flow'!LR3/12,0))-1)</f>
        <v>5907.6172123198476</v>
      </c>
      <c r="LS48" s="3">
        <f>'Project Summary'!$C$75*(1+'Project Summary'!$C$81)^((ROUNDUP('Cash Flow'!LS3/12,0))-1)</f>
        <v>5907.6172123198476</v>
      </c>
      <c r="LT48" s="3">
        <f>'Project Summary'!$C$75*(1+'Project Summary'!$C$81)^((ROUNDUP('Cash Flow'!LT3/12,0))-1)</f>
        <v>5907.6172123198476</v>
      </c>
      <c r="LU48" s="3">
        <f>'Project Summary'!$C$75*(1+'Project Summary'!$C$81)^((ROUNDUP('Cash Flow'!LU3/12,0))-1)</f>
        <v>5907.6172123198476</v>
      </c>
      <c r="LV48" s="3">
        <f>'Project Summary'!$C$75*(1+'Project Summary'!$C$81)^((ROUNDUP('Cash Flow'!LV3/12,0))-1)</f>
        <v>5907.6172123198476</v>
      </c>
      <c r="LW48" s="3">
        <f>'Project Summary'!$C$75*(1+'Project Summary'!$C$81)^((ROUNDUP('Cash Flow'!LW3/12,0))-1)</f>
        <v>5907.6172123198476</v>
      </c>
      <c r="LX48" s="3">
        <f>'Project Summary'!$C$75*(1+'Project Summary'!$C$81)^((ROUNDUP('Cash Flow'!LX3/12,0))-1)</f>
        <v>5907.6172123198476</v>
      </c>
      <c r="LY48" s="3">
        <f>'Project Summary'!$C$75*(1+'Project Summary'!$C$81)^((ROUNDUP('Cash Flow'!LY3/12,0))-1)</f>
        <v>5907.6172123198476</v>
      </c>
      <c r="LZ48" s="3">
        <f>'Project Summary'!$C$75*(1+'Project Summary'!$C$81)^((ROUNDUP('Cash Flow'!LZ3/12,0))-1)</f>
        <v>5907.6172123198476</v>
      </c>
      <c r="MA48" s="3">
        <f>'Project Summary'!$C$75*(1+'Project Summary'!$C$81)^((ROUNDUP('Cash Flow'!MA3/12,0))-1)</f>
        <v>6173.4599868742398</v>
      </c>
      <c r="MB48" s="3">
        <f>'Project Summary'!$C$75*(1+'Project Summary'!$C$81)^((ROUNDUP('Cash Flow'!MB3/12,0))-1)</f>
        <v>6173.4599868742398</v>
      </c>
      <c r="MC48" s="3">
        <f>'Project Summary'!$C$75*(1+'Project Summary'!$C$81)^((ROUNDUP('Cash Flow'!MC3/12,0))-1)</f>
        <v>6173.4599868742398</v>
      </c>
      <c r="MD48" s="3">
        <f>'Project Summary'!$C$75*(1+'Project Summary'!$C$81)^((ROUNDUP('Cash Flow'!MD3/12,0))-1)</f>
        <v>6173.4599868742398</v>
      </c>
      <c r="ME48" s="3">
        <f>'Project Summary'!$C$75*(1+'Project Summary'!$C$81)^((ROUNDUP('Cash Flow'!ME3/12,0))-1)</f>
        <v>6173.4599868742398</v>
      </c>
      <c r="MF48" s="3">
        <f>'Project Summary'!$C$75*(1+'Project Summary'!$C$81)^((ROUNDUP('Cash Flow'!MF3/12,0))-1)</f>
        <v>6173.4599868742398</v>
      </c>
      <c r="MG48" s="3">
        <f>'Project Summary'!$C$75*(1+'Project Summary'!$C$81)^((ROUNDUP('Cash Flow'!MG3/12,0))-1)</f>
        <v>6173.4599868742398</v>
      </c>
      <c r="MH48" s="3">
        <f>'Project Summary'!$C$75*(1+'Project Summary'!$C$81)^((ROUNDUP('Cash Flow'!MH3/12,0))-1)</f>
        <v>6173.4599868742398</v>
      </c>
      <c r="MI48" s="3">
        <f>'Project Summary'!$C$75*(1+'Project Summary'!$C$81)^((ROUNDUP('Cash Flow'!MI3/12,0))-1)</f>
        <v>6173.4599868742398</v>
      </c>
      <c r="MJ48" s="3">
        <f>'Project Summary'!$C$75*(1+'Project Summary'!$C$81)^((ROUNDUP('Cash Flow'!MJ3/12,0))-1)</f>
        <v>6173.4599868742398</v>
      </c>
      <c r="MK48" s="3">
        <f>'Project Summary'!$C$75*(1+'Project Summary'!$C$81)^((ROUNDUP('Cash Flow'!MK3/12,0))-1)</f>
        <v>6173.4599868742398</v>
      </c>
      <c r="ML48" s="3">
        <f>'Project Summary'!$C$75*(1+'Project Summary'!$C$81)^((ROUNDUP('Cash Flow'!ML3/12,0))-1)</f>
        <v>6173.4599868742398</v>
      </c>
      <c r="MM48" s="3">
        <f>'Project Summary'!$C$75*(1+'Project Summary'!$C$81)^((ROUNDUP('Cash Flow'!MM3/12,0))-1)</f>
        <v>6451.2656862835811</v>
      </c>
      <c r="MN48" s="3">
        <f>'Project Summary'!$C$75*(1+'Project Summary'!$C$81)^((ROUNDUP('Cash Flow'!MN3/12,0))-1)</f>
        <v>6451.2656862835811</v>
      </c>
      <c r="MO48" s="3">
        <f>'Project Summary'!$C$75*(1+'Project Summary'!$C$81)^((ROUNDUP('Cash Flow'!MO3/12,0))-1)</f>
        <v>6451.2656862835811</v>
      </c>
      <c r="MP48" s="3">
        <f>'Project Summary'!$C$75*(1+'Project Summary'!$C$81)^((ROUNDUP('Cash Flow'!MP3/12,0))-1)</f>
        <v>6451.2656862835811</v>
      </c>
      <c r="MQ48" s="3">
        <f>'Project Summary'!$C$75*(1+'Project Summary'!$C$81)^((ROUNDUP('Cash Flow'!MQ3/12,0))-1)</f>
        <v>6451.2656862835811</v>
      </c>
      <c r="MR48" s="3">
        <f>'Project Summary'!$C$75*(1+'Project Summary'!$C$81)^((ROUNDUP('Cash Flow'!MR3/12,0))-1)</f>
        <v>6451.2656862835811</v>
      </c>
      <c r="MS48" s="3">
        <f>'Project Summary'!$C$75*(1+'Project Summary'!$C$81)^((ROUNDUP('Cash Flow'!MS3/12,0))-1)</f>
        <v>6451.2656862835811</v>
      </c>
      <c r="MT48" s="3">
        <f>'Project Summary'!$C$75*(1+'Project Summary'!$C$81)^((ROUNDUP('Cash Flow'!MT3/12,0))-1)</f>
        <v>6451.2656862835811</v>
      </c>
      <c r="MU48" s="3">
        <f>'Project Summary'!$C$75*(1+'Project Summary'!$C$81)^((ROUNDUP('Cash Flow'!MU3/12,0))-1)</f>
        <v>6451.2656862835811</v>
      </c>
      <c r="MV48" s="3">
        <f>'Project Summary'!$C$75*(1+'Project Summary'!$C$81)^((ROUNDUP('Cash Flow'!MV3/12,0))-1)</f>
        <v>6451.2656862835811</v>
      </c>
      <c r="MW48" s="3">
        <f>'Project Summary'!$C$75*(1+'Project Summary'!$C$81)^((ROUNDUP('Cash Flow'!MW3/12,0))-1)</f>
        <v>6451.2656862835811</v>
      </c>
      <c r="MX48" s="3">
        <f>'Project Summary'!$C$75*(1+'Project Summary'!$C$81)^((ROUNDUP('Cash Flow'!MX3/12,0))-1)</f>
        <v>6451.2656862835811</v>
      </c>
    </row>
    <row r="49" spans="1:362" x14ac:dyDescent="0.25">
      <c r="A49" s="111" t="s">
        <v>139</v>
      </c>
      <c r="C49" s="3">
        <f>'Project Summary'!$C$76*(1+'Project Summary'!$C$81)^((ROUNDUP('Cash Flow'!C3/12,0))-1)</f>
        <v>1800</v>
      </c>
      <c r="D49" s="3">
        <f>'Project Summary'!$C$76*(1+'Project Summary'!$C$81)^((ROUNDUP('Cash Flow'!D3/12,0))-1)</f>
        <v>1800</v>
      </c>
      <c r="E49" s="3">
        <f>'Project Summary'!$C$76*(1+'Project Summary'!$C$81)^((ROUNDUP('Cash Flow'!E3/12,0))-1)</f>
        <v>1800</v>
      </c>
      <c r="F49" s="3">
        <f>'Project Summary'!$C$76*(1+'Project Summary'!$C$81)^((ROUNDUP('Cash Flow'!F3/12,0))-1)</f>
        <v>1800</v>
      </c>
      <c r="G49" s="3">
        <f>'Project Summary'!$C$76*(1+'Project Summary'!$C$81)^((ROUNDUP('Cash Flow'!G3/12,0))-1)</f>
        <v>1800</v>
      </c>
      <c r="H49" s="3">
        <f>'Project Summary'!$C$76*(1+'Project Summary'!$C$81)^((ROUNDUP('Cash Flow'!H3/12,0))-1)</f>
        <v>1800</v>
      </c>
      <c r="I49" s="3">
        <f>'Project Summary'!$C$76*(1+'Project Summary'!$C$81)^((ROUNDUP('Cash Flow'!I3/12,0))-1)</f>
        <v>1800</v>
      </c>
      <c r="J49" s="3">
        <f>'Project Summary'!$C$76*(1+'Project Summary'!$C$81)^((ROUNDUP('Cash Flow'!J3/12,0))-1)</f>
        <v>1800</v>
      </c>
      <c r="K49" s="3">
        <f>'Project Summary'!$C$76*(1+'Project Summary'!$C$81)^((ROUNDUP('Cash Flow'!K3/12,0))-1)</f>
        <v>1800</v>
      </c>
      <c r="L49" s="3">
        <f>'Project Summary'!$C$76*(1+'Project Summary'!$C$81)^((ROUNDUP('Cash Flow'!L3/12,0))-1)</f>
        <v>1800</v>
      </c>
      <c r="M49" s="3">
        <f>'Project Summary'!$C$76*(1+'Project Summary'!$C$81)^((ROUNDUP('Cash Flow'!M3/12,0))-1)</f>
        <v>1800</v>
      </c>
      <c r="N49" s="3">
        <f>'Project Summary'!$C$76*(1+'Project Summary'!$C$81)^((ROUNDUP('Cash Flow'!N3/12,0))-1)</f>
        <v>1800</v>
      </c>
      <c r="O49" s="3">
        <f>'Project Summary'!$C$76*(1+'Project Summary'!$C$81)^((ROUNDUP('Cash Flow'!O3/12,0))-1)</f>
        <v>1880.9999999999998</v>
      </c>
      <c r="P49" s="3">
        <f>'Project Summary'!$C$76*(1+'Project Summary'!$C$81)^((ROUNDUP('Cash Flow'!P3/12,0))-1)</f>
        <v>1880.9999999999998</v>
      </c>
      <c r="Q49" s="3">
        <f>'Project Summary'!$C$76*(1+'Project Summary'!$C$81)^((ROUNDUP('Cash Flow'!Q3/12,0))-1)</f>
        <v>1880.9999999999998</v>
      </c>
      <c r="R49" s="3">
        <f>'Project Summary'!$C$76*(1+'Project Summary'!$C$81)^((ROUNDUP('Cash Flow'!R3/12,0))-1)</f>
        <v>1880.9999999999998</v>
      </c>
      <c r="S49" s="3">
        <f>'Project Summary'!$C$76*(1+'Project Summary'!$C$81)^((ROUNDUP('Cash Flow'!S3/12,0))-1)</f>
        <v>1880.9999999999998</v>
      </c>
      <c r="T49" s="3">
        <f>'Project Summary'!$C$76*(1+'Project Summary'!$C$81)^((ROUNDUP('Cash Flow'!T3/12,0))-1)</f>
        <v>1880.9999999999998</v>
      </c>
      <c r="U49" s="3">
        <f>'Project Summary'!$C$76*(1+'Project Summary'!$C$81)^((ROUNDUP('Cash Flow'!U3/12,0))-1)</f>
        <v>1880.9999999999998</v>
      </c>
      <c r="V49" s="3">
        <f>'Project Summary'!$C$76*(1+'Project Summary'!$C$81)^((ROUNDUP('Cash Flow'!V3/12,0))-1)</f>
        <v>1880.9999999999998</v>
      </c>
      <c r="W49" s="3">
        <f>'Project Summary'!$C$76*(1+'Project Summary'!$C$81)^((ROUNDUP('Cash Flow'!W3/12,0))-1)</f>
        <v>1880.9999999999998</v>
      </c>
      <c r="X49" s="3">
        <f>'Project Summary'!$C$76*(1+'Project Summary'!$C$81)^((ROUNDUP('Cash Flow'!X3/12,0))-1)</f>
        <v>1880.9999999999998</v>
      </c>
      <c r="Y49" s="3">
        <f>'Project Summary'!$C$76*(1+'Project Summary'!$C$81)^((ROUNDUP('Cash Flow'!Y3/12,0))-1)</f>
        <v>1880.9999999999998</v>
      </c>
      <c r="Z49" s="3">
        <f>'Project Summary'!$C$76*(1+'Project Summary'!$C$81)^((ROUNDUP('Cash Flow'!Z3/12,0))-1)</f>
        <v>1880.9999999999998</v>
      </c>
      <c r="AA49" s="3">
        <f>'Project Summary'!$C$76*(1+'Project Summary'!$C$81)^((ROUNDUP('Cash Flow'!AA3/12,0))-1)</f>
        <v>1965.6449999999998</v>
      </c>
      <c r="AB49" s="3">
        <f>'Project Summary'!$C$76*(1+'Project Summary'!$C$81)^((ROUNDUP('Cash Flow'!AB3/12,0))-1)</f>
        <v>1965.6449999999998</v>
      </c>
      <c r="AC49" s="3">
        <f>'Project Summary'!$C$76*(1+'Project Summary'!$C$81)^((ROUNDUP('Cash Flow'!AC3/12,0))-1)</f>
        <v>1965.6449999999998</v>
      </c>
      <c r="AD49" s="3">
        <f>'Project Summary'!$C$76*(1+'Project Summary'!$C$81)^((ROUNDUP('Cash Flow'!AD3/12,0))-1)</f>
        <v>1965.6449999999998</v>
      </c>
      <c r="AE49" s="3">
        <f>'Project Summary'!$C$76*(1+'Project Summary'!$C$81)^((ROUNDUP('Cash Flow'!AE3/12,0))-1)</f>
        <v>1965.6449999999998</v>
      </c>
      <c r="AF49" s="3">
        <f>'Project Summary'!$C$76*(1+'Project Summary'!$C$81)^((ROUNDUP('Cash Flow'!AF3/12,0))-1)</f>
        <v>1965.6449999999998</v>
      </c>
      <c r="AG49" s="3">
        <f>'Project Summary'!$C$76*(1+'Project Summary'!$C$81)^((ROUNDUP('Cash Flow'!AG3/12,0))-1)</f>
        <v>1965.6449999999998</v>
      </c>
      <c r="AH49" s="3">
        <f>'Project Summary'!$C$76*(1+'Project Summary'!$C$81)^((ROUNDUP('Cash Flow'!AH3/12,0))-1)</f>
        <v>1965.6449999999998</v>
      </c>
      <c r="AI49" s="3">
        <f>'Project Summary'!$C$76*(1+'Project Summary'!$C$81)^((ROUNDUP('Cash Flow'!AI3/12,0))-1)</f>
        <v>1965.6449999999998</v>
      </c>
      <c r="AJ49" s="3">
        <f>'Project Summary'!$C$76*(1+'Project Summary'!$C$81)^((ROUNDUP('Cash Flow'!AJ3/12,0))-1)</f>
        <v>1965.6449999999998</v>
      </c>
      <c r="AK49" s="3">
        <f>'Project Summary'!$C$76*(1+'Project Summary'!$C$81)^((ROUNDUP('Cash Flow'!AK3/12,0))-1)</f>
        <v>1965.6449999999998</v>
      </c>
      <c r="AL49" s="3">
        <f>'Project Summary'!$C$76*(1+'Project Summary'!$C$81)^((ROUNDUP('Cash Flow'!AL3/12,0))-1)</f>
        <v>1965.6449999999998</v>
      </c>
      <c r="AM49" s="3">
        <f>'Project Summary'!$C$76*(1+'Project Summary'!$C$81)^((ROUNDUP('Cash Flow'!AM3/12,0))-1)</f>
        <v>2054.0990249999995</v>
      </c>
      <c r="AN49" s="3">
        <f>'Project Summary'!$C$76*(1+'Project Summary'!$C$81)^((ROUNDUP('Cash Flow'!AN3/12,0))-1)</f>
        <v>2054.0990249999995</v>
      </c>
      <c r="AO49" s="3">
        <f>'Project Summary'!$C$76*(1+'Project Summary'!$C$81)^((ROUNDUP('Cash Flow'!AO3/12,0))-1)</f>
        <v>2054.0990249999995</v>
      </c>
      <c r="AP49" s="3">
        <f>'Project Summary'!$C$76*(1+'Project Summary'!$C$81)^((ROUNDUP('Cash Flow'!AP3/12,0))-1)</f>
        <v>2054.0990249999995</v>
      </c>
      <c r="AQ49" s="3">
        <f>'Project Summary'!$C$76*(1+'Project Summary'!$C$81)^((ROUNDUP('Cash Flow'!AQ3/12,0))-1)</f>
        <v>2054.0990249999995</v>
      </c>
      <c r="AR49" s="3">
        <f>'Project Summary'!$C$76*(1+'Project Summary'!$C$81)^((ROUNDUP('Cash Flow'!AR3/12,0))-1)</f>
        <v>2054.0990249999995</v>
      </c>
      <c r="AS49" s="3">
        <f>'Project Summary'!$C$76*(1+'Project Summary'!$C$81)^((ROUNDUP('Cash Flow'!AS3/12,0))-1)</f>
        <v>2054.0990249999995</v>
      </c>
      <c r="AT49" s="3">
        <f>'Project Summary'!$C$76*(1+'Project Summary'!$C$81)^((ROUNDUP('Cash Flow'!AT3/12,0))-1)</f>
        <v>2054.0990249999995</v>
      </c>
      <c r="AU49" s="3">
        <f>'Project Summary'!$C$76*(1+'Project Summary'!$C$81)^((ROUNDUP('Cash Flow'!AU3/12,0))-1)</f>
        <v>2054.0990249999995</v>
      </c>
      <c r="AV49" s="3">
        <f>'Project Summary'!$C$76*(1+'Project Summary'!$C$81)^((ROUNDUP('Cash Flow'!AV3/12,0))-1)</f>
        <v>2054.0990249999995</v>
      </c>
      <c r="AW49" s="3">
        <f>'Project Summary'!$C$76*(1+'Project Summary'!$C$81)^((ROUNDUP('Cash Flow'!AW3/12,0))-1)</f>
        <v>2054.0990249999995</v>
      </c>
      <c r="AX49" s="3">
        <f>'Project Summary'!$C$76*(1+'Project Summary'!$C$81)^((ROUNDUP('Cash Flow'!AX3/12,0))-1)</f>
        <v>2054.0990249999995</v>
      </c>
      <c r="AY49" s="3">
        <f>'Project Summary'!$C$76*(1+'Project Summary'!$C$81)^((ROUNDUP('Cash Flow'!AY3/12,0))-1)</f>
        <v>2146.5334811249991</v>
      </c>
      <c r="AZ49" s="3">
        <f>'Project Summary'!$C$76*(1+'Project Summary'!$C$81)^((ROUNDUP('Cash Flow'!AZ3/12,0))-1)</f>
        <v>2146.5334811249991</v>
      </c>
      <c r="BA49" s="3">
        <f>'Project Summary'!$C$76*(1+'Project Summary'!$C$81)^((ROUNDUP('Cash Flow'!BA3/12,0))-1)</f>
        <v>2146.5334811249991</v>
      </c>
      <c r="BB49" s="3">
        <f>'Project Summary'!$C$76*(1+'Project Summary'!$C$81)^((ROUNDUP('Cash Flow'!BB3/12,0))-1)</f>
        <v>2146.5334811249991</v>
      </c>
      <c r="BC49" s="3">
        <f>'Project Summary'!$C$76*(1+'Project Summary'!$C$81)^((ROUNDUP('Cash Flow'!BC3/12,0))-1)</f>
        <v>2146.5334811249991</v>
      </c>
      <c r="BD49" s="3">
        <f>'Project Summary'!$C$76*(1+'Project Summary'!$C$81)^((ROUNDUP('Cash Flow'!BD3/12,0))-1)</f>
        <v>2146.5334811249991</v>
      </c>
      <c r="BE49" s="3">
        <f>'Project Summary'!$C$76*(1+'Project Summary'!$C$81)^((ROUNDUP('Cash Flow'!BE3/12,0))-1)</f>
        <v>2146.5334811249991</v>
      </c>
      <c r="BF49" s="3">
        <f>'Project Summary'!$C$76*(1+'Project Summary'!$C$81)^((ROUNDUP('Cash Flow'!BF3/12,0))-1)</f>
        <v>2146.5334811249991</v>
      </c>
      <c r="BG49" s="3">
        <f>'Project Summary'!$C$76*(1+'Project Summary'!$C$81)^((ROUNDUP('Cash Flow'!BG3/12,0))-1)</f>
        <v>2146.5334811249991</v>
      </c>
      <c r="BH49" s="3">
        <f>'Project Summary'!$C$76*(1+'Project Summary'!$C$81)^((ROUNDUP('Cash Flow'!BH3/12,0))-1)</f>
        <v>2146.5334811249991</v>
      </c>
      <c r="BI49" s="3">
        <f>'Project Summary'!$C$76*(1+'Project Summary'!$C$81)^((ROUNDUP('Cash Flow'!BI3/12,0))-1)</f>
        <v>2146.5334811249991</v>
      </c>
      <c r="BJ49" s="3">
        <f>'Project Summary'!$C$76*(1+'Project Summary'!$C$81)^((ROUNDUP('Cash Flow'!BJ3/12,0))-1)</f>
        <v>2146.5334811249991</v>
      </c>
      <c r="BK49" s="3">
        <f>'Project Summary'!$C$76*(1+'Project Summary'!$C$81)^((ROUNDUP('Cash Flow'!BK3/12,0))-1)</f>
        <v>2243.1274877756241</v>
      </c>
      <c r="BL49" s="3">
        <f>'Project Summary'!$C$76*(1+'Project Summary'!$C$81)^((ROUNDUP('Cash Flow'!BL3/12,0))-1)</f>
        <v>2243.1274877756241</v>
      </c>
      <c r="BM49" s="3">
        <f>'Project Summary'!$C$76*(1+'Project Summary'!$C$81)^((ROUNDUP('Cash Flow'!BM3/12,0))-1)</f>
        <v>2243.1274877756241</v>
      </c>
      <c r="BN49" s="3">
        <f>'Project Summary'!$C$76*(1+'Project Summary'!$C$81)^((ROUNDUP('Cash Flow'!BN3/12,0))-1)</f>
        <v>2243.1274877756241</v>
      </c>
      <c r="BO49" s="3">
        <f>'Project Summary'!$C$76*(1+'Project Summary'!$C$81)^((ROUNDUP('Cash Flow'!BO3/12,0))-1)</f>
        <v>2243.1274877756241</v>
      </c>
      <c r="BP49" s="3">
        <f>'Project Summary'!$C$76*(1+'Project Summary'!$C$81)^((ROUNDUP('Cash Flow'!BP3/12,0))-1)</f>
        <v>2243.1274877756241</v>
      </c>
      <c r="BQ49" s="3">
        <f>'Project Summary'!$C$76*(1+'Project Summary'!$C$81)^((ROUNDUP('Cash Flow'!BQ3/12,0))-1)</f>
        <v>2243.1274877756241</v>
      </c>
      <c r="BR49" s="3">
        <f>'Project Summary'!$C$76*(1+'Project Summary'!$C$81)^((ROUNDUP('Cash Flow'!BR3/12,0))-1)</f>
        <v>2243.1274877756241</v>
      </c>
      <c r="BS49" s="3">
        <f>'Project Summary'!$C$76*(1+'Project Summary'!$C$81)^((ROUNDUP('Cash Flow'!BS3/12,0))-1)</f>
        <v>2243.1274877756241</v>
      </c>
      <c r="BT49" s="3">
        <f>'Project Summary'!$C$76*(1+'Project Summary'!$C$81)^((ROUNDUP('Cash Flow'!BT3/12,0))-1)</f>
        <v>2243.1274877756241</v>
      </c>
      <c r="BU49" s="3">
        <f>'Project Summary'!$C$76*(1+'Project Summary'!$C$81)^((ROUNDUP('Cash Flow'!BU3/12,0))-1)</f>
        <v>2243.1274877756241</v>
      </c>
      <c r="BV49" s="3">
        <f>'Project Summary'!$C$76*(1+'Project Summary'!$C$81)^((ROUNDUP('Cash Flow'!BV3/12,0))-1)</f>
        <v>2243.1274877756241</v>
      </c>
      <c r="BW49" s="3">
        <f>'Project Summary'!$C$76*(1+'Project Summary'!$C$81)^((ROUNDUP('Cash Flow'!BW3/12,0))-1)</f>
        <v>2344.0682247255268</v>
      </c>
      <c r="BX49" s="3">
        <f>'Project Summary'!$C$76*(1+'Project Summary'!$C$81)^((ROUNDUP('Cash Flow'!BX3/12,0))-1)</f>
        <v>2344.0682247255268</v>
      </c>
      <c r="BY49" s="3">
        <f>'Project Summary'!$C$76*(1+'Project Summary'!$C$81)^((ROUNDUP('Cash Flow'!BY3/12,0))-1)</f>
        <v>2344.0682247255268</v>
      </c>
      <c r="BZ49" s="3">
        <f>'Project Summary'!$C$76*(1+'Project Summary'!$C$81)^((ROUNDUP('Cash Flow'!BZ3/12,0))-1)</f>
        <v>2344.0682247255268</v>
      </c>
      <c r="CA49" s="3">
        <f>'Project Summary'!$C$76*(1+'Project Summary'!$C$81)^((ROUNDUP('Cash Flow'!CA3/12,0))-1)</f>
        <v>2344.0682247255268</v>
      </c>
      <c r="CB49" s="3">
        <f>'Project Summary'!$C$76*(1+'Project Summary'!$C$81)^((ROUNDUP('Cash Flow'!CB3/12,0))-1)</f>
        <v>2344.0682247255268</v>
      </c>
      <c r="CC49" s="3">
        <f>'Project Summary'!$C$76*(1+'Project Summary'!$C$81)^((ROUNDUP('Cash Flow'!CC3/12,0))-1)</f>
        <v>2344.0682247255268</v>
      </c>
      <c r="CD49" s="3">
        <f>'Project Summary'!$C$76*(1+'Project Summary'!$C$81)^((ROUNDUP('Cash Flow'!CD3/12,0))-1)</f>
        <v>2344.0682247255268</v>
      </c>
      <c r="CE49" s="3">
        <f>'Project Summary'!$C$76*(1+'Project Summary'!$C$81)^((ROUNDUP('Cash Flow'!CE3/12,0))-1)</f>
        <v>2344.0682247255268</v>
      </c>
      <c r="CF49" s="3">
        <f>'Project Summary'!$C$76*(1+'Project Summary'!$C$81)^((ROUNDUP('Cash Flow'!CF3/12,0))-1)</f>
        <v>2344.0682247255268</v>
      </c>
      <c r="CG49" s="3">
        <f>'Project Summary'!$C$76*(1+'Project Summary'!$C$81)^((ROUNDUP('Cash Flow'!CG3/12,0))-1)</f>
        <v>2344.0682247255268</v>
      </c>
      <c r="CH49" s="3">
        <f>'Project Summary'!$C$76*(1+'Project Summary'!$C$81)^((ROUNDUP('Cash Flow'!CH3/12,0))-1)</f>
        <v>2344.0682247255268</v>
      </c>
      <c r="CI49" s="3">
        <f>'Project Summary'!$C$76*(1+'Project Summary'!$C$81)^((ROUNDUP('Cash Flow'!CI3/12,0))-1)</f>
        <v>2449.5512948381756</v>
      </c>
      <c r="CJ49" s="3">
        <f>'Project Summary'!$C$76*(1+'Project Summary'!$C$81)^((ROUNDUP('Cash Flow'!CJ3/12,0))-1)</f>
        <v>2449.5512948381756</v>
      </c>
      <c r="CK49" s="3">
        <f>'Project Summary'!$C$76*(1+'Project Summary'!$C$81)^((ROUNDUP('Cash Flow'!CK3/12,0))-1)</f>
        <v>2449.5512948381756</v>
      </c>
      <c r="CL49" s="3">
        <f>'Project Summary'!$C$76*(1+'Project Summary'!$C$81)^((ROUNDUP('Cash Flow'!CL3/12,0))-1)</f>
        <v>2449.5512948381756</v>
      </c>
      <c r="CM49" s="3">
        <f>'Project Summary'!$C$76*(1+'Project Summary'!$C$81)^((ROUNDUP('Cash Flow'!CM3/12,0))-1)</f>
        <v>2449.5512948381756</v>
      </c>
      <c r="CN49" s="3">
        <f>'Project Summary'!$C$76*(1+'Project Summary'!$C$81)^((ROUNDUP('Cash Flow'!CN3/12,0))-1)</f>
        <v>2449.5512948381756</v>
      </c>
      <c r="CO49" s="3">
        <f>'Project Summary'!$C$76*(1+'Project Summary'!$C$81)^((ROUNDUP('Cash Flow'!CO3/12,0))-1)</f>
        <v>2449.5512948381756</v>
      </c>
      <c r="CP49" s="3">
        <f>'Project Summary'!$C$76*(1+'Project Summary'!$C$81)^((ROUNDUP('Cash Flow'!CP3/12,0))-1)</f>
        <v>2449.5512948381756</v>
      </c>
      <c r="CQ49" s="3">
        <f>'Project Summary'!$C$76*(1+'Project Summary'!$C$81)^((ROUNDUP('Cash Flow'!CQ3/12,0))-1)</f>
        <v>2449.5512948381756</v>
      </c>
      <c r="CR49" s="3">
        <f>'Project Summary'!$C$76*(1+'Project Summary'!$C$81)^((ROUNDUP('Cash Flow'!CR3/12,0))-1)</f>
        <v>2449.5512948381756</v>
      </c>
      <c r="CS49" s="3">
        <f>'Project Summary'!$C$76*(1+'Project Summary'!$C$81)^((ROUNDUP('Cash Flow'!CS3/12,0))-1)</f>
        <v>2449.5512948381756</v>
      </c>
      <c r="CT49" s="3">
        <f>'Project Summary'!$C$76*(1+'Project Summary'!$C$81)^((ROUNDUP('Cash Flow'!CT3/12,0))-1)</f>
        <v>2449.5512948381756</v>
      </c>
      <c r="CU49" s="3">
        <f>'Project Summary'!$C$76*(1+'Project Summary'!$C$81)^((ROUNDUP('Cash Flow'!CU3/12,0))-1)</f>
        <v>2559.7811031058923</v>
      </c>
      <c r="CV49" s="3">
        <f>'Project Summary'!$C$76*(1+'Project Summary'!$C$81)^((ROUNDUP('Cash Flow'!CV3/12,0))-1)</f>
        <v>2559.7811031058923</v>
      </c>
      <c r="CW49" s="3">
        <f>'Project Summary'!$C$76*(1+'Project Summary'!$C$81)^((ROUNDUP('Cash Flow'!CW3/12,0))-1)</f>
        <v>2559.7811031058923</v>
      </c>
      <c r="CX49" s="3">
        <f>'Project Summary'!$C$76*(1+'Project Summary'!$C$81)^((ROUNDUP('Cash Flow'!CX3/12,0))-1)</f>
        <v>2559.7811031058923</v>
      </c>
      <c r="CY49" s="3">
        <f>'Project Summary'!$C$76*(1+'Project Summary'!$C$81)^((ROUNDUP('Cash Flow'!CY3/12,0))-1)</f>
        <v>2559.7811031058923</v>
      </c>
      <c r="CZ49" s="3">
        <f>'Project Summary'!$C$76*(1+'Project Summary'!$C$81)^((ROUNDUP('Cash Flow'!CZ3/12,0))-1)</f>
        <v>2559.7811031058923</v>
      </c>
      <c r="DA49" s="3">
        <f>'Project Summary'!$C$76*(1+'Project Summary'!$C$81)^((ROUNDUP('Cash Flow'!DA3/12,0))-1)</f>
        <v>2559.7811031058923</v>
      </c>
      <c r="DB49" s="3">
        <f>'Project Summary'!$C$76*(1+'Project Summary'!$C$81)^((ROUNDUP('Cash Flow'!DB3/12,0))-1)</f>
        <v>2559.7811031058923</v>
      </c>
      <c r="DC49" s="3">
        <f>'Project Summary'!$C$76*(1+'Project Summary'!$C$81)^((ROUNDUP('Cash Flow'!DC3/12,0))-1)</f>
        <v>2559.7811031058923</v>
      </c>
      <c r="DD49" s="3">
        <f>'Project Summary'!$C$76*(1+'Project Summary'!$C$81)^((ROUNDUP('Cash Flow'!DD3/12,0))-1)</f>
        <v>2559.7811031058923</v>
      </c>
      <c r="DE49" s="3">
        <f>'Project Summary'!$C$76*(1+'Project Summary'!$C$81)^((ROUNDUP('Cash Flow'!DE3/12,0))-1)</f>
        <v>2559.7811031058923</v>
      </c>
      <c r="DF49" s="3">
        <f>'Project Summary'!$C$76*(1+'Project Summary'!$C$81)^((ROUNDUP('Cash Flow'!DF3/12,0))-1)</f>
        <v>2559.7811031058923</v>
      </c>
      <c r="DG49" s="3">
        <f>'Project Summary'!$C$76*(1+'Project Summary'!$C$81)^((ROUNDUP('Cash Flow'!DG3/12,0))-1)</f>
        <v>2674.9712527456577</v>
      </c>
      <c r="DH49" s="3">
        <f>'Project Summary'!$C$76*(1+'Project Summary'!$C$81)^((ROUNDUP('Cash Flow'!DH3/12,0))-1)</f>
        <v>2674.9712527456577</v>
      </c>
      <c r="DI49" s="3">
        <f>'Project Summary'!$C$76*(1+'Project Summary'!$C$81)^((ROUNDUP('Cash Flow'!DI3/12,0))-1)</f>
        <v>2674.9712527456577</v>
      </c>
      <c r="DJ49" s="3">
        <f>'Project Summary'!$C$76*(1+'Project Summary'!$C$81)^((ROUNDUP('Cash Flow'!DJ3/12,0))-1)</f>
        <v>2674.9712527456577</v>
      </c>
      <c r="DK49" s="3">
        <f>'Project Summary'!$C$76*(1+'Project Summary'!$C$81)^((ROUNDUP('Cash Flow'!DK3/12,0))-1)</f>
        <v>2674.9712527456577</v>
      </c>
      <c r="DL49" s="3">
        <f>'Project Summary'!$C$76*(1+'Project Summary'!$C$81)^((ROUNDUP('Cash Flow'!DL3/12,0))-1)</f>
        <v>2674.9712527456577</v>
      </c>
      <c r="DM49" s="3">
        <f>'Project Summary'!$C$76*(1+'Project Summary'!$C$81)^((ROUNDUP('Cash Flow'!DM3/12,0))-1)</f>
        <v>2674.9712527456577</v>
      </c>
      <c r="DN49" s="3">
        <f>'Project Summary'!$C$76*(1+'Project Summary'!$C$81)^((ROUNDUP('Cash Flow'!DN3/12,0))-1)</f>
        <v>2674.9712527456577</v>
      </c>
      <c r="DO49" s="3">
        <f>'Project Summary'!$C$76*(1+'Project Summary'!$C$81)^((ROUNDUP('Cash Flow'!DO3/12,0))-1)</f>
        <v>2674.9712527456577</v>
      </c>
      <c r="DP49" s="3">
        <f>'Project Summary'!$C$76*(1+'Project Summary'!$C$81)^((ROUNDUP('Cash Flow'!DP3/12,0))-1)</f>
        <v>2674.9712527456577</v>
      </c>
      <c r="DQ49" s="3">
        <f>'Project Summary'!$C$76*(1+'Project Summary'!$C$81)^((ROUNDUP('Cash Flow'!DQ3/12,0))-1)</f>
        <v>2674.9712527456577</v>
      </c>
      <c r="DR49" s="3">
        <f>'Project Summary'!$C$76*(1+'Project Summary'!$C$81)^((ROUNDUP('Cash Flow'!DR3/12,0))-1)</f>
        <v>2674.9712527456577</v>
      </c>
      <c r="DS49" s="3">
        <f>'Project Summary'!$C$76*(1+'Project Summary'!$C$81)^((ROUNDUP('Cash Flow'!DS3/12,0))-1)</f>
        <v>2795.3449591192116</v>
      </c>
      <c r="DT49" s="3">
        <f>'Project Summary'!$C$76*(1+'Project Summary'!$C$81)^((ROUNDUP('Cash Flow'!DT3/12,0))-1)</f>
        <v>2795.3449591192116</v>
      </c>
      <c r="DU49" s="3">
        <f>'Project Summary'!$C$76*(1+'Project Summary'!$C$81)^((ROUNDUP('Cash Flow'!DU3/12,0))-1)</f>
        <v>2795.3449591192116</v>
      </c>
      <c r="DV49" s="3">
        <f>'Project Summary'!$C$76*(1+'Project Summary'!$C$81)^((ROUNDUP('Cash Flow'!DV3/12,0))-1)</f>
        <v>2795.3449591192116</v>
      </c>
      <c r="DW49" s="3">
        <f>'Project Summary'!$C$76*(1+'Project Summary'!$C$81)^((ROUNDUP('Cash Flow'!DW3/12,0))-1)</f>
        <v>2795.3449591192116</v>
      </c>
      <c r="DX49" s="3">
        <f>'Project Summary'!$C$76*(1+'Project Summary'!$C$81)^((ROUNDUP('Cash Flow'!DX3/12,0))-1)</f>
        <v>2795.3449591192116</v>
      </c>
      <c r="DY49" s="3">
        <f>'Project Summary'!$C$76*(1+'Project Summary'!$C$81)^((ROUNDUP('Cash Flow'!DY3/12,0))-1)</f>
        <v>2795.3449591192116</v>
      </c>
      <c r="DZ49" s="3">
        <f>'Project Summary'!$C$76*(1+'Project Summary'!$C$81)^((ROUNDUP('Cash Flow'!DZ3/12,0))-1)</f>
        <v>2795.3449591192116</v>
      </c>
      <c r="EA49" s="3">
        <f>'Project Summary'!$C$76*(1+'Project Summary'!$C$81)^((ROUNDUP('Cash Flow'!EA3/12,0))-1)</f>
        <v>2795.3449591192116</v>
      </c>
      <c r="EB49" s="3">
        <f>'Project Summary'!$C$76*(1+'Project Summary'!$C$81)^((ROUNDUP('Cash Flow'!EB3/12,0))-1)</f>
        <v>2795.3449591192116</v>
      </c>
      <c r="EC49" s="3">
        <f>'Project Summary'!$C$76*(1+'Project Summary'!$C$81)^((ROUNDUP('Cash Flow'!EC3/12,0))-1)</f>
        <v>2795.3449591192116</v>
      </c>
      <c r="ED49" s="3">
        <f>'Project Summary'!$C$76*(1+'Project Summary'!$C$81)^((ROUNDUP('Cash Flow'!ED3/12,0))-1)</f>
        <v>2795.3449591192116</v>
      </c>
      <c r="EE49" s="3">
        <f>'Project Summary'!$C$76*(1+'Project Summary'!$C$81)^((ROUNDUP('Cash Flow'!EE3/12,0))-1)</f>
        <v>2921.1354822795761</v>
      </c>
      <c r="EF49" s="3">
        <f>'Project Summary'!$C$76*(1+'Project Summary'!$C$81)^((ROUNDUP('Cash Flow'!EF3/12,0))-1)</f>
        <v>2921.1354822795761</v>
      </c>
      <c r="EG49" s="3">
        <f>'Project Summary'!$C$76*(1+'Project Summary'!$C$81)^((ROUNDUP('Cash Flow'!EG3/12,0))-1)</f>
        <v>2921.1354822795761</v>
      </c>
      <c r="EH49" s="3">
        <f>'Project Summary'!$C$76*(1+'Project Summary'!$C$81)^((ROUNDUP('Cash Flow'!EH3/12,0))-1)</f>
        <v>2921.1354822795761</v>
      </c>
      <c r="EI49" s="3">
        <f>'Project Summary'!$C$76*(1+'Project Summary'!$C$81)^((ROUNDUP('Cash Flow'!EI3/12,0))-1)</f>
        <v>2921.1354822795761</v>
      </c>
      <c r="EJ49" s="3">
        <f>'Project Summary'!$C$76*(1+'Project Summary'!$C$81)^((ROUNDUP('Cash Flow'!EJ3/12,0))-1)</f>
        <v>2921.1354822795761</v>
      </c>
      <c r="EK49" s="3">
        <f>'Project Summary'!$C$76*(1+'Project Summary'!$C$81)^((ROUNDUP('Cash Flow'!EK3/12,0))-1)</f>
        <v>2921.1354822795761</v>
      </c>
      <c r="EL49" s="3">
        <f>'Project Summary'!$C$76*(1+'Project Summary'!$C$81)^((ROUNDUP('Cash Flow'!EL3/12,0))-1)</f>
        <v>2921.1354822795761</v>
      </c>
      <c r="EM49" s="3">
        <f>'Project Summary'!$C$76*(1+'Project Summary'!$C$81)^((ROUNDUP('Cash Flow'!EM3/12,0))-1)</f>
        <v>2921.1354822795761</v>
      </c>
      <c r="EN49" s="3">
        <f>'Project Summary'!$C$76*(1+'Project Summary'!$C$81)^((ROUNDUP('Cash Flow'!EN3/12,0))-1)</f>
        <v>2921.1354822795761</v>
      </c>
      <c r="EO49" s="3">
        <f>'Project Summary'!$C$76*(1+'Project Summary'!$C$81)^((ROUNDUP('Cash Flow'!EO3/12,0))-1)</f>
        <v>2921.1354822795761</v>
      </c>
      <c r="EP49" s="3">
        <f>'Project Summary'!$C$76*(1+'Project Summary'!$C$81)^((ROUNDUP('Cash Flow'!EP3/12,0))-1)</f>
        <v>2921.1354822795761</v>
      </c>
      <c r="EQ49" s="3">
        <f>'Project Summary'!$C$76*(1+'Project Summary'!$C$81)^((ROUNDUP('Cash Flow'!EQ3/12,0))-1)</f>
        <v>3052.5865789821564</v>
      </c>
      <c r="ER49" s="3">
        <f>'Project Summary'!$C$76*(1+'Project Summary'!$C$81)^((ROUNDUP('Cash Flow'!ER3/12,0))-1)</f>
        <v>3052.5865789821564</v>
      </c>
      <c r="ES49" s="3">
        <f>'Project Summary'!$C$76*(1+'Project Summary'!$C$81)^((ROUNDUP('Cash Flow'!ES3/12,0))-1)</f>
        <v>3052.5865789821564</v>
      </c>
      <c r="ET49" s="3">
        <f>'Project Summary'!$C$76*(1+'Project Summary'!$C$81)^((ROUNDUP('Cash Flow'!ET3/12,0))-1)</f>
        <v>3052.5865789821564</v>
      </c>
      <c r="EU49" s="3">
        <f>'Project Summary'!$C$76*(1+'Project Summary'!$C$81)^((ROUNDUP('Cash Flow'!EU3/12,0))-1)</f>
        <v>3052.5865789821564</v>
      </c>
      <c r="EV49" s="3">
        <f>'Project Summary'!$C$76*(1+'Project Summary'!$C$81)^((ROUNDUP('Cash Flow'!EV3/12,0))-1)</f>
        <v>3052.5865789821564</v>
      </c>
      <c r="EW49" s="3">
        <f>'Project Summary'!$C$76*(1+'Project Summary'!$C$81)^((ROUNDUP('Cash Flow'!EW3/12,0))-1)</f>
        <v>3052.5865789821564</v>
      </c>
      <c r="EX49" s="3">
        <f>'Project Summary'!$C$76*(1+'Project Summary'!$C$81)^((ROUNDUP('Cash Flow'!EX3/12,0))-1)</f>
        <v>3052.5865789821564</v>
      </c>
      <c r="EY49" s="3">
        <f>'Project Summary'!$C$76*(1+'Project Summary'!$C$81)^((ROUNDUP('Cash Flow'!EY3/12,0))-1)</f>
        <v>3052.5865789821564</v>
      </c>
      <c r="EZ49" s="3">
        <f>'Project Summary'!$C$76*(1+'Project Summary'!$C$81)^((ROUNDUP('Cash Flow'!EZ3/12,0))-1)</f>
        <v>3052.5865789821564</v>
      </c>
      <c r="FA49" s="3">
        <f>'Project Summary'!$C$76*(1+'Project Summary'!$C$81)^((ROUNDUP('Cash Flow'!FA3/12,0))-1)</f>
        <v>3052.5865789821564</v>
      </c>
      <c r="FB49" s="3">
        <f>'Project Summary'!$C$76*(1+'Project Summary'!$C$81)^((ROUNDUP('Cash Flow'!FB3/12,0))-1)</f>
        <v>3052.5865789821564</v>
      </c>
      <c r="FC49" s="3">
        <f>'Project Summary'!$C$76*(1+'Project Summary'!$C$81)^((ROUNDUP('Cash Flow'!FC3/12,0))-1)</f>
        <v>3189.9529750363536</v>
      </c>
      <c r="FD49" s="3">
        <f>'Project Summary'!$C$76*(1+'Project Summary'!$C$81)^((ROUNDUP('Cash Flow'!FD3/12,0))-1)</f>
        <v>3189.9529750363536</v>
      </c>
      <c r="FE49" s="3">
        <f>'Project Summary'!$C$76*(1+'Project Summary'!$C$81)^((ROUNDUP('Cash Flow'!FE3/12,0))-1)</f>
        <v>3189.9529750363536</v>
      </c>
      <c r="FF49" s="3">
        <f>'Project Summary'!$C$76*(1+'Project Summary'!$C$81)^((ROUNDUP('Cash Flow'!FF3/12,0))-1)</f>
        <v>3189.9529750363536</v>
      </c>
      <c r="FG49" s="3">
        <f>'Project Summary'!$C$76*(1+'Project Summary'!$C$81)^((ROUNDUP('Cash Flow'!FG3/12,0))-1)</f>
        <v>3189.9529750363536</v>
      </c>
      <c r="FH49" s="3">
        <f>'Project Summary'!$C$76*(1+'Project Summary'!$C$81)^((ROUNDUP('Cash Flow'!FH3/12,0))-1)</f>
        <v>3189.9529750363536</v>
      </c>
      <c r="FI49" s="3">
        <f>'Project Summary'!$C$76*(1+'Project Summary'!$C$81)^((ROUNDUP('Cash Flow'!FI3/12,0))-1)</f>
        <v>3189.9529750363536</v>
      </c>
      <c r="FJ49" s="3">
        <f>'Project Summary'!$C$76*(1+'Project Summary'!$C$81)^((ROUNDUP('Cash Flow'!FJ3/12,0))-1)</f>
        <v>3189.9529750363536</v>
      </c>
      <c r="FK49" s="3">
        <f>'Project Summary'!$C$76*(1+'Project Summary'!$C$81)^((ROUNDUP('Cash Flow'!FK3/12,0))-1)</f>
        <v>3189.9529750363536</v>
      </c>
      <c r="FL49" s="3">
        <f>'Project Summary'!$C$76*(1+'Project Summary'!$C$81)^((ROUNDUP('Cash Flow'!FL3/12,0))-1)</f>
        <v>3189.9529750363536</v>
      </c>
      <c r="FM49" s="3">
        <f>'Project Summary'!$C$76*(1+'Project Summary'!$C$81)^((ROUNDUP('Cash Flow'!FM3/12,0))-1)</f>
        <v>3189.9529750363536</v>
      </c>
      <c r="FN49" s="3">
        <f>'Project Summary'!$C$76*(1+'Project Summary'!$C$81)^((ROUNDUP('Cash Flow'!FN3/12,0))-1)</f>
        <v>3189.9529750363536</v>
      </c>
      <c r="FO49" s="3">
        <f>'Project Summary'!$C$76*(1+'Project Summary'!$C$81)^((ROUNDUP('Cash Flow'!FO3/12,0))-1)</f>
        <v>3333.5008589129889</v>
      </c>
      <c r="FP49" s="3">
        <f>'Project Summary'!$C$76*(1+'Project Summary'!$C$81)^((ROUNDUP('Cash Flow'!FP3/12,0))-1)</f>
        <v>3333.5008589129889</v>
      </c>
      <c r="FQ49" s="3">
        <f>'Project Summary'!$C$76*(1+'Project Summary'!$C$81)^((ROUNDUP('Cash Flow'!FQ3/12,0))-1)</f>
        <v>3333.5008589129889</v>
      </c>
      <c r="FR49" s="3">
        <f>'Project Summary'!$C$76*(1+'Project Summary'!$C$81)^((ROUNDUP('Cash Flow'!FR3/12,0))-1)</f>
        <v>3333.5008589129889</v>
      </c>
      <c r="FS49" s="3">
        <f>'Project Summary'!$C$76*(1+'Project Summary'!$C$81)^((ROUNDUP('Cash Flow'!FS3/12,0))-1)</f>
        <v>3333.5008589129889</v>
      </c>
      <c r="FT49" s="3">
        <f>'Project Summary'!$C$76*(1+'Project Summary'!$C$81)^((ROUNDUP('Cash Flow'!FT3/12,0))-1)</f>
        <v>3333.5008589129889</v>
      </c>
      <c r="FU49" s="3">
        <f>'Project Summary'!$C$76*(1+'Project Summary'!$C$81)^((ROUNDUP('Cash Flow'!FU3/12,0))-1)</f>
        <v>3333.5008589129889</v>
      </c>
      <c r="FV49" s="3">
        <f>'Project Summary'!$C$76*(1+'Project Summary'!$C$81)^((ROUNDUP('Cash Flow'!FV3/12,0))-1)</f>
        <v>3333.5008589129889</v>
      </c>
      <c r="FW49" s="3">
        <f>'Project Summary'!$C$76*(1+'Project Summary'!$C$81)^((ROUNDUP('Cash Flow'!FW3/12,0))-1)</f>
        <v>3333.5008589129889</v>
      </c>
      <c r="FX49" s="3">
        <f>'Project Summary'!$C$76*(1+'Project Summary'!$C$81)^((ROUNDUP('Cash Flow'!FX3/12,0))-1)</f>
        <v>3333.5008589129889</v>
      </c>
      <c r="FY49" s="3">
        <f>'Project Summary'!$C$76*(1+'Project Summary'!$C$81)^((ROUNDUP('Cash Flow'!FY3/12,0))-1)</f>
        <v>3333.5008589129889</v>
      </c>
      <c r="FZ49" s="3">
        <f>'Project Summary'!$C$76*(1+'Project Summary'!$C$81)^((ROUNDUP('Cash Flow'!FZ3/12,0))-1)</f>
        <v>3333.5008589129889</v>
      </c>
      <c r="GA49" s="3">
        <f>'Project Summary'!$C$76*(1+'Project Summary'!$C$81)^((ROUNDUP('Cash Flow'!GA3/12,0))-1)</f>
        <v>3483.5083975640737</v>
      </c>
      <c r="GB49" s="3">
        <f>'Project Summary'!$C$76*(1+'Project Summary'!$C$81)^((ROUNDUP('Cash Flow'!GB3/12,0))-1)</f>
        <v>3483.5083975640737</v>
      </c>
      <c r="GC49" s="3">
        <f>'Project Summary'!$C$76*(1+'Project Summary'!$C$81)^((ROUNDUP('Cash Flow'!GC3/12,0))-1)</f>
        <v>3483.5083975640737</v>
      </c>
      <c r="GD49" s="3">
        <f>'Project Summary'!$C$76*(1+'Project Summary'!$C$81)^((ROUNDUP('Cash Flow'!GD3/12,0))-1)</f>
        <v>3483.5083975640737</v>
      </c>
      <c r="GE49" s="3">
        <f>'Project Summary'!$C$76*(1+'Project Summary'!$C$81)^((ROUNDUP('Cash Flow'!GE3/12,0))-1)</f>
        <v>3483.5083975640737</v>
      </c>
      <c r="GF49" s="3">
        <f>'Project Summary'!$C$76*(1+'Project Summary'!$C$81)^((ROUNDUP('Cash Flow'!GF3/12,0))-1)</f>
        <v>3483.5083975640737</v>
      </c>
      <c r="GG49" s="3">
        <f>'Project Summary'!$C$76*(1+'Project Summary'!$C$81)^((ROUNDUP('Cash Flow'!GG3/12,0))-1)</f>
        <v>3483.5083975640737</v>
      </c>
      <c r="GH49" s="3">
        <f>'Project Summary'!$C$76*(1+'Project Summary'!$C$81)^((ROUNDUP('Cash Flow'!GH3/12,0))-1)</f>
        <v>3483.5083975640737</v>
      </c>
      <c r="GI49" s="3">
        <f>'Project Summary'!$C$76*(1+'Project Summary'!$C$81)^((ROUNDUP('Cash Flow'!GI3/12,0))-1)</f>
        <v>3483.5083975640737</v>
      </c>
      <c r="GJ49" s="3">
        <f>'Project Summary'!$C$76*(1+'Project Summary'!$C$81)^((ROUNDUP('Cash Flow'!GJ3/12,0))-1)</f>
        <v>3483.5083975640737</v>
      </c>
      <c r="GK49" s="3">
        <f>'Project Summary'!$C$76*(1+'Project Summary'!$C$81)^((ROUNDUP('Cash Flow'!GK3/12,0))-1)</f>
        <v>3483.5083975640737</v>
      </c>
      <c r="GL49" s="3">
        <f>'Project Summary'!$C$76*(1+'Project Summary'!$C$81)^((ROUNDUP('Cash Flow'!GL3/12,0))-1)</f>
        <v>3483.5083975640737</v>
      </c>
      <c r="GM49" s="3">
        <f>'Project Summary'!$C$76*(1+'Project Summary'!$C$81)^((ROUNDUP('Cash Flow'!GM3/12,0))-1)</f>
        <v>3640.2662754544554</v>
      </c>
      <c r="GN49" s="3">
        <f>'Project Summary'!$C$76*(1+'Project Summary'!$C$81)^((ROUNDUP('Cash Flow'!GN3/12,0))-1)</f>
        <v>3640.2662754544554</v>
      </c>
      <c r="GO49" s="3">
        <f>'Project Summary'!$C$76*(1+'Project Summary'!$C$81)^((ROUNDUP('Cash Flow'!GO3/12,0))-1)</f>
        <v>3640.2662754544554</v>
      </c>
      <c r="GP49" s="3">
        <f>'Project Summary'!$C$76*(1+'Project Summary'!$C$81)^((ROUNDUP('Cash Flow'!GP3/12,0))-1)</f>
        <v>3640.2662754544554</v>
      </c>
      <c r="GQ49" s="3">
        <f>'Project Summary'!$C$76*(1+'Project Summary'!$C$81)^((ROUNDUP('Cash Flow'!GQ3/12,0))-1)</f>
        <v>3640.2662754544554</v>
      </c>
      <c r="GR49" s="3">
        <f>'Project Summary'!$C$76*(1+'Project Summary'!$C$81)^((ROUNDUP('Cash Flow'!GR3/12,0))-1)</f>
        <v>3640.2662754544554</v>
      </c>
      <c r="GS49" s="3">
        <f>'Project Summary'!$C$76*(1+'Project Summary'!$C$81)^((ROUNDUP('Cash Flow'!GS3/12,0))-1)</f>
        <v>3640.2662754544554</v>
      </c>
      <c r="GT49" s="3">
        <f>'Project Summary'!$C$76*(1+'Project Summary'!$C$81)^((ROUNDUP('Cash Flow'!GT3/12,0))-1)</f>
        <v>3640.2662754544554</v>
      </c>
      <c r="GU49" s="3">
        <f>'Project Summary'!$C$76*(1+'Project Summary'!$C$81)^((ROUNDUP('Cash Flow'!GU3/12,0))-1)</f>
        <v>3640.2662754544554</v>
      </c>
      <c r="GV49" s="3">
        <f>'Project Summary'!$C$76*(1+'Project Summary'!$C$81)^((ROUNDUP('Cash Flow'!GV3/12,0))-1)</f>
        <v>3640.2662754544554</v>
      </c>
      <c r="GW49" s="3">
        <f>'Project Summary'!$C$76*(1+'Project Summary'!$C$81)^((ROUNDUP('Cash Flow'!GW3/12,0))-1)</f>
        <v>3640.2662754544554</v>
      </c>
      <c r="GX49" s="3">
        <f>'Project Summary'!$C$76*(1+'Project Summary'!$C$81)^((ROUNDUP('Cash Flow'!GX3/12,0))-1)</f>
        <v>3640.2662754544554</v>
      </c>
      <c r="GY49" s="3">
        <f>'Project Summary'!$C$76*(1+'Project Summary'!$C$81)^((ROUNDUP('Cash Flow'!GY3/12,0))-1)</f>
        <v>3804.0782578499056</v>
      </c>
      <c r="GZ49" s="3">
        <f>'Project Summary'!$C$76*(1+'Project Summary'!$C$81)^((ROUNDUP('Cash Flow'!GZ3/12,0))-1)</f>
        <v>3804.0782578499056</v>
      </c>
      <c r="HA49" s="3">
        <f>'Project Summary'!$C$76*(1+'Project Summary'!$C$81)^((ROUNDUP('Cash Flow'!HA3/12,0))-1)</f>
        <v>3804.0782578499056</v>
      </c>
      <c r="HB49" s="3">
        <f>'Project Summary'!$C$76*(1+'Project Summary'!$C$81)^((ROUNDUP('Cash Flow'!HB3/12,0))-1)</f>
        <v>3804.0782578499056</v>
      </c>
      <c r="HC49" s="3">
        <f>'Project Summary'!$C$76*(1+'Project Summary'!$C$81)^((ROUNDUP('Cash Flow'!HC3/12,0))-1)</f>
        <v>3804.0782578499056</v>
      </c>
      <c r="HD49" s="3">
        <f>'Project Summary'!$C$76*(1+'Project Summary'!$C$81)^((ROUNDUP('Cash Flow'!HD3/12,0))-1)</f>
        <v>3804.0782578499056</v>
      </c>
      <c r="HE49" s="3">
        <f>'Project Summary'!$C$76*(1+'Project Summary'!$C$81)^((ROUNDUP('Cash Flow'!HE3/12,0))-1)</f>
        <v>3804.0782578499056</v>
      </c>
      <c r="HF49" s="3">
        <f>'Project Summary'!$C$76*(1+'Project Summary'!$C$81)^((ROUNDUP('Cash Flow'!HF3/12,0))-1)</f>
        <v>3804.0782578499056</v>
      </c>
      <c r="HG49" s="3">
        <f>'Project Summary'!$C$76*(1+'Project Summary'!$C$81)^((ROUNDUP('Cash Flow'!HG3/12,0))-1)</f>
        <v>3804.0782578499056</v>
      </c>
      <c r="HH49" s="3">
        <f>'Project Summary'!$C$76*(1+'Project Summary'!$C$81)^((ROUNDUP('Cash Flow'!HH3/12,0))-1)</f>
        <v>3804.0782578499056</v>
      </c>
      <c r="HI49" s="3">
        <f>'Project Summary'!$C$76*(1+'Project Summary'!$C$81)^((ROUNDUP('Cash Flow'!HI3/12,0))-1)</f>
        <v>3804.0782578499056</v>
      </c>
      <c r="HJ49" s="3">
        <f>'Project Summary'!$C$76*(1+'Project Summary'!$C$81)^((ROUNDUP('Cash Flow'!HJ3/12,0))-1)</f>
        <v>3804.0782578499056</v>
      </c>
      <c r="HK49" s="3">
        <f>'Project Summary'!$C$76*(1+'Project Summary'!$C$81)^((ROUNDUP('Cash Flow'!HK3/12,0))-1)</f>
        <v>3975.2617794531507</v>
      </c>
      <c r="HL49" s="3">
        <f>'Project Summary'!$C$76*(1+'Project Summary'!$C$81)^((ROUNDUP('Cash Flow'!HL3/12,0))-1)</f>
        <v>3975.2617794531507</v>
      </c>
      <c r="HM49" s="3">
        <f>'Project Summary'!$C$76*(1+'Project Summary'!$C$81)^((ROUNDUP('Cash Flow'!HM3/12,0))-1)</f>
        <v>3975.2617794531507</v>
      </c>
      <c r="HN49" s="3">
        <f>'Project Summary'!$C$76*(1+'Project Summary'!$C$81)^((ROUNDUP('Cash Flow'!HN3/12,0))-1)</f>
        <v>3975.2617794531507</v>
      </c>
      <c r="HO49" s="3">
        <f>'Project Summary'!$C$76*(1+'Project Summary'!$C$81)^((ROUNDUP('Cash Flow'!HO3/12,0))-1)</f>
        <v>3975.2617794531507</v>
      </c>
      <c r="HP49" s="3">
        <f>'Project Summary'!$C$76*(1+'Project Summary'!$C$81)^((ROUNDUP('Cash Flow'!HP3/12,0))-1)</f>
        <v>3975.2617794531507</v>
      </c>
      <c r="HQ49" s="3">
        <f>'Project Summary'!$C$76*(1+'Project Summary'!$C$81)^((ROUNDUP('Cash Flow'!HQ3/12,0))-1)</f>
        <v>3975.2617794531507</v>
      </c>
      <c r="HR49" s="3">
        <f>'Project Summary'!$C$76*(1+'Project Summary'!$C$81)^((ROUNDUP('Cash Flow'!HR3/12,0))-1)</f>
        <v>3975.2617794531507</v>
      </c>
      <c r="HS49" s="3">
        <f>'Project Summary'!$C$76*(1+'Project Summary'!$C$81)^((ROUNDUP('Cash Flow'!HS3/12,0))-1)</f>
        <v>3975.2617794531507</v>
      </c>
      <c r="HT49" s="3">
        <f>'Project Summary'!$C$76*(1+'Project Summary'!$C$81)^((ROUNDUP('Cash Flow'!HT3/12,0))-1)</f>
        <v>3975.2617794531507</v>
      </c>
      <c r="HU49" s="3">
        <f>'Project Summary'!$C$76*(1+'Project Summary'!$C$81)^((ROUNDUP('Cash Flow'!HU3/12,0))-1)</f>
        <v>3975.2617794531507</v>
      </c>
      <c r="HV49" s="3">
        <f>'Project Summary'!$C$76*(1+'Project Summary'!$C$81)^((ROUNDUP('Cash Flow'!HV3/12,0))-1)</f>
        <v>3975.2617794531507</v>
      </c>
      <c r="HW49" s="3">
        <f>'Project Summary'!$C$76*(1+'Project Summary'!$C$81)^((ROUNDUP('Cash Flow'!HW3/12,0))-1)</f>
        <v>4154.1485595285421</v>
      </c>
      <c r="HX49" s="3">
        <f>'Project Summary'!$C$76*(1+'Project Summary'!$C$81)^((ROUNDUP('Cash Flow'!HX3/12,0))-1)</f>
        <v>4154.1485595285421</v>
      </c>
      <c r="HY49" s="3">
        <f>'Project Summary'!$C$76*(1+'Project Summary'!$C$81)^((ROUNDUP('Cash Flow'!HY3/12,0))-1)</f>
        <v>4154.1485595285421</v>
      </c>
      <c r="HZ49" s="3">
        <f>'Project Summary'!$C$76*(1+'Project Summary'!$C$81)^((ROUNDUP('Cash Flow'!HZ3/12,0))-1)</f>
        <v>4154.1485595285421</v>
      </c>
      <c r="IA49" s="3">
        <f>'Project Summary'!$C$76*(1+'Project Summary'!$C$81)^((ROUNDUP('Cash Flow'!IA3/12,0))-1)</f>
        <v>4154.1485595285421</v>
      </c>
      <c r="IB49" s="3">
        <f>'Project Summary'!$C$76*(1+'Project Summary'!$C$81)^((ROUNDUP('Cash Flow'!IB3/12,0))-1)</f>
        <v>4154.1485595285421</v>
      </c>
      <c r="IC49" s="3">
        <f>'Project Summary'!$C$76*(1+'Project Summary'!$C$81)^((ROUNDUP('Cash Flow'!IC3/12,0))-1)</f>
        <v>4154.1485595285421</v>
      </c>
      <c r="ID49" s="3">
        <f>'Project Summary'!$C$76*(1+'Project Summary'!$C$81)^((ROUNDUP('Cash Flow'!ID3/12,0))-1)</f>
        <v>4154.1485595285421</v>
      </c>
      <c r="IE49" s="3">
        <f>'Project Summary'!$C$76*(1+'Project Summary'!$C$81)^((ROUNDUP('Cash Flow'!IE3/12,0))-1)</f>
        <v>4154.1485595285421</v>
      </c>
      <c r="IF49" s="3">
        <f>'Project Summary'!$C$76*(1+'Project Summary'!$C$81)^((ROUNDUP('Cash Flow'!IF3/12,0))-1)</f>
        <v>4154.1485595285421</v>
      </c>
      <c r="IG49" s="3">
        <f>'Project Summary'!$C$76*(1+'Project Summary'!$C$81)^((ROUNDUP('Cash Flow'!IG3/12,0))-1)</f>
        <v>4154.1485595285421</v>
      </c>
      <c r="IH49" s="3">
        <f>'Project Summary'!$C$76*(1+'Project Summary'!$C$81)^((ROUNDUP('Cash Flow'!IH3/12,0))-1)</f>
        <v>4154.1485595285421</v>
      </c>
      <c r="II49" s="3">
        <f>'Project Summary'!$C$76*(1+'Project Summary'!$C$81)^((ROUNDUP('Cash Flow'!II3/12,0))-1)</f>
        <v>4341.0852447073257</v>
      </c>
      <c r="IJ49" s="3">
        <f>'Project Summary'!$C$76*(1+'Project Summary'!$C$81)^((ROUNDUP('Cash Flow'!IJ3/12,0))-1)</f>
        <v>4341.0852447073257</v>
      </c>
      <c r="IK49" s="3">
        <f>'Project Summary'!$C$76*(1+'Project Summary'!$C$81)^((ROUNDUP('Cash Flow'!IK3/12,0))-1)</f>
        <v>4341.0852447073257</v>
      </c>
      <c r="IL49" s="3">
        <f>'Project Summary'!$C$76*(1+'Project Summary'!$C$81)^((ROUNDUP('Cash Flow'!IL3/12,0))-1)</f>
        <v>4341.0852447073257</v>
      </c>
      <c r="IM49" s="3">
        <f>'Project Summary'!$C$76*(1+'Project Summary'!$C$81)^((ROUNDUP('Cash Flow'!IM3/12,0))-1)</f>
        <v>4341.0852447073257</v>
      </c>
      <c r="IN49" s="3">
        <f>'Project Summary'!$C$76*(1+'Project Summary'!$C$81)^((ROUNDUP('Cash Flow'!IN3/12,0))-1)</f>
        <v>4341.0852447073257</v>
      </c>
      <c r="IO49" s="3">
        <f>'Project Summary'!$C$76*(1+'Project Summary'!$C$81)^((ROUNDUP('Cash Flow'!IO3/12,0))-1)</f>
        <v>4341.0852447073257</v>
      </c>
      <c r="IP49" s="3">
        <f>'Project Summary'!$C$76*(1+'Project Summary'!$C$81)^((ROUNDUP('Cash Flow'!IP3/12,0))-1)</f>
        <v>4341.0852447073257</v>
      </c>
      <c r="IQ49" s="3">
        <f>'Project Summary'!$C$76*(1+'Project Summary'!$C$81)^((ROUNDUP('Cash Flow'!IQ3/12,0))-1)</f>
        <v>4341.0852447073257</v>
      </c>
      <c r="IR49" s="3">
        <f>'Project Summary'!$C$76*(1+'Project Summary'!$C$81)^((ROUNDUP('Cash Flow'!IR3/12,0))-1)</f>
        <v>4341.0852447073257</v>
      </c>
      <c r="IS49" s="3">
        <f>'Project Summary'!$C$76*(1+'Project Summary'!$C$81)^((ROUNDUP('Cash Flow'!IS3/12,0))-1)</f>
        <v>4341.0852447073257</v>
      </c>
      <c r="IT49" s="3">
        <f>'Project Summary'!$C$76*(1+'Project Summary'!$C$81)^((ROUNDUP('Cash Flow'!IT3/12,0))-1)</f>
        <v>4341.0852447073257</v>
      </c>
      <c r="IU49" s="3">
        <f>'Project Summary'!$C$76*(1+'Project Summary'!$C$81)^((ROUNDUP('Cash Flow'!IU3/12,0))-1)</f>
        <v>4536.4340807191556</v>
      </c>
      <c r="IV49" s="3">
        <f>'Project Summary'!$C$76*(1+'Project Summary'!$C$81)^((ROUNDUP('Cash Flow'!IV3/12,0))-1)</f>
        <v>4536.4340807191556</v>
      </c>
      <c r="IW49" s="3">
        <f>'Project Summary'!$C$76*(1+'Project Summary'!$C$81)^((ROUNDUP('Cash Flow'!IW3/12,0))-1)</f>
        <v>4536.4340807191556</v>
      </c>
      <c r="IX49" s="3">
        <f>'Project Summary'!$C$76*(1+'Project Summary'!$C$81)^((ROUNDUP('Cash Flow'!IX3/12,0))-1)</f>
        <v>4536.4340807191556</v>
      </c>
      <c r="IY49" s="3">
        <f>'Project Summary'!$C$76*(1+'Project Summary'!$C$81)^((ROUNDUP('Cash Flow'!IY3/12,0))-1)</f>
        <v>4536.4340807191556</v>
      </c>
      <c r="IZ49" s="3">
        <f>'Project Summary'!$C$76*(1+'Project Summary'!$C$81)^((ROUNDUP('Cash Flow'!IZ3/12,0))-1)</f>
        <v>4536.4340807191556</v>
      </c>
      <c r="JA49" s="3">
        <f>'Project Summary'!$C$76*(1+'Project Summary'!$C$81)^((ROUNDUP('Cash Flow'!JA3/12,0))-1)</f>
        <v>4536.4340807191556</v>
      </c>
      <c r="JB49" s="3">
        <f>'Project Summary'!$C$76*(1+'Project Summary'!$C$81)^((ROUNDUP('Cash Flow'!JB3/12,0))-1)</f>
        <v>4536.4340807191556</v>
      </c>
      <c r="JC49" s="3">
        <f>'Project Summary'!$C$76*(1+'Project Summary'!$C$81)^((ROUNDUP('Cash Flow'!JC3/12,0))-1)</f>
        <v>4536.4340807191556</v>
      </c>
      <c r="JD49" s="3">
        <f>'Project Summary'!$C$76*(1+'Project Summary'!$C$81)^((ROUNDUP('Cash Flow'!JD3/12,0))-1)</f>
        <v>4536.4340807191556</v>
      </c>
      <c r="JE49" s="3">
        <f>'Project Summary'!$C$76*(1+'Project Summary'!$C$81)^((ROUNDUP('Cash Flow'!JE3/12,0))-1)</f>
        <v>4536.4340807191556</v>
      </c>
      <c r="JF49" s="3">
        <f>'Project Summary'!$C$76*(1+'Project Summary'!$C$81)^((ROUNDUP('Cash Flow'!JF3/12,0))-1)</f>
        <v>4536.4340807191556</v>
      </c>
      <c r="JG49" s="3">
        <f>'Project Summary'!$C$76*(1+'Project Summary'!$C$81)^((ROUNDUP('Cash Flow'!JG3/12,0))-1)</f>
        <v>4740.573614351516</v>
      </c>
      <c r="JH49" s="3">
        <f>'Project Summary'!$C$76*(1+'Project Summary'!$C$81)^((ROUNDUP('Cash Flow'!JH3/12,0))-1)</f>
        <v>4740.573614351516</v>
      </c>
      <c r="JI49" s="3">
        <f>'Project Summary'!$C$76*(1+'Project Summary'!$C$81)^((ROUNDUP('Cash Flow'!JI3/12,0))-1)</f>
        <v>4740.573614351516</v>
      </c>
      <c r="JJ49" s="3">
        <f>'Project Summary'!$C$76*(1+'Project Summary'!$C$81)^((ROUNDUP('Cash Flow'!JJ3/12,0))-1)</f>
        <v>4740.573614351516</v>
      </c>
      <c r="JK49" s="3">
        <f>'Project Summary'!$C$76*(1+'Project Summary'!$C$81)^((ROUNDUP('Cash Flow'!JK3/12,0))-1)</f>
        <v>4740.573614351516</v>
      </c>
      <c r="JL49" s="3">
        <f>'Project Summary'!$C$76*(1+'Project Summary'!$C$81)^((ROUNDUP('Cash Flow'!JL3/12,0))-1)</f>
        <v>4740.573614351516</v>
      </c>
      <c r="JM49" s="3">
        <f>'Project Summary'!$C$76*(1+'Project Summary'!$C$81)^((ROUNDUP('Cash Flow'!JM3/12,0))-1)</f>
        <v>4740.573614351516</v>
      </c>
      <c r="JN49" s="3">
        <f>'Project Summary'!$C$76*(1+'Project Summary'!$C$81)^((ROUNDUP('Cash Flow'!JN3/12,0))-1)</f>
        <v>4740.573614351516</v>
      </c>
      <c r="JO49" s="3">
        <f>'Project Summary'!$C$76*(1+'Project Summary'!$C$81)^((ROUNDUP('Cash Flow'!JO3/12,0))-1)</f>
        <v>4740.573614351516</v>
      </c>
      <c r="JP49" s="3">
        <f>'Project Summary'!$C$76*(1+'Project Summary'!$C$81)^((ROUNDUP('Cash Flow'!JP3/12,0))-1)</f>
        <v>4740.573614351516</v>
      </c>
      <c r="JQ49" s="3">
        <f>'Project Summary'!$C$76*(1+'Project Summary'!$C$81)^((ROUNDUP('Cash Flow'!JQ3/12,0))-1)</f>
        <v>4740.573614351516</v>
      </c>
      <c r="JR49" s="3">
        <f>'Project Summary'!$C$76*(1+'Project Summary'!$C$81)^((ROUNDUP('Cash Flow'!JR3/12,0))-1)</f>
        <v>4740.573614351516</v>
      </c>
      <c r="JS49" s="3">
        <f>'Project Summary'!$C$76*(1+'Project Summary'!$C$81)^((ROUNDUP('Cash Flow'!JS3/12,0))-1)</f>
        <v>4953.8994269973346</v>
      </c>
      <c r="JT49" s="3">
        <f>'Project Summary'!$C$76*(1+'Project Summary'!$C$81)^((ROUNDUP('Cash Flow'!JT3/12,0))-1)</f>
        <v>4953.8994269973346</v>
      </c>
      <c r="JU49" s="3">
        <f>'Project Summary'!$C$76*(1+'Project Summary'!$C$81)^((ROUNDUP('Cash Flow'!JU3/12,0))-1)</f>
        <v>4953.8994269973346</v>
      </c>
      <c r="JV49" s="3">
        <f>'Project Summary'!$C$76*(1+'Project Summary'!$C$81)^((ROUNDUP('Cash Flow'!JV3/12,0))-1)</f>
        <v>4953.8994269973346</v>
      </c>
      <c r="JW49" s="3">
        <f>'Project Summary'!$C$76*(1+'Project Summary'!$C$81)^((ROUNDUP('Cash Flow'!JW3/12,0))-1)</f>
        <v>4953.8994269973346</v>
      </c>
      <c r="JX49" s="3">
        <f>'Project Summary'!$C$76*(1+'Project Summary'!$C$81)^((ROUNDUP('Cash Flow'!JX3/12,0))-1)</f>
        <v>4953.8994269973346</v>
      </c>
      <c r="JY49" s="3">
        <f>'Project Summary'!$C$76*(1+'Project Summary'!$C$81)^((ROUNDUP('Cash Flow'!JY3/12,0))-1)</f>
        <v>4953.8994269973346</v>
      </c>
      <c r="JZ49" s="3">
        <f>'Project Summary'!$C$76*(1+'Project Summary'!$C$81)^((ROUNDUP('Cash Flow'!JZ3/12,0))-1)</f>
        <v>4953.8994269973346</v>
      </c>
      <c r="KA49" s="3">
        <f>'Project Summary'!$C$76*(1+'Project Summary'!$C$81)^((ROUNDUP('Cash Flow'!KA3/12,0))-1)</f>
        <v>4953.8994269973346</v>
      </c>
      <c r="KB49" s="3">
        <f>'Project Summary'!$C$76*(1+'Project Summary'!$C$81)^((ROUNDUP('Cash Flow'!KB3/12,0))-1)</f>
        <v>4953.8994269973346</v>
      </c>
      <c r="KC49" s="3">
        <f>'Project Summary'!$C$76*(1+'Project Summary'!$C$81)^((ROUNDUP('Cash Flow'!KC3/12,0))-1)</f>
        <v>4953.8994269973346</v>
      </c>
      <c r="KD49" s="3">
        <f>'Project Summary'!$C$76*(1+'Project Summary'!$C$81)^((ROUNDUP('Cash Flow'!KD3/12,0))-1)</f>
        <v>4953.8994269973346</v>
      </c>
      <c r="KE49" s="3">
        <f>'Project Summary'!$C$76*(1+'Project Summary'!$C$81)^((ROUNDUP('Cash Flow'!KE3/12,0))-1)</f>
        <v>5176.8249012122133</v>
      </c>
      <c r="KF49" s="3">
        <f>'Project Summary'!$C$76*(1+'Project Summary'!$C$81)^((ROUNDUP('Cash Flow'!KF3/12,0))-1)</f>
        <v>5176.8249012122133</v>
      </c>
      <c r="KG49" s="3">
        <f>'Project Summary'!$C$76*(1+'Project Summary'!$C$81)^((ROUNDUP('Cash Flow'!KG3/12,0))-1)</f>
        <v>5176.8249012122133</v>
      </c>
      <c r="KH49" s="3">
        <f>'Project Summary'!$C$76*(1+'Project Summary'!$C$81)^((ROUNDUP('Cash Flow'!KH3/12,0))-1)</f>
        <v>5176.8249012122133</v>
      </c>
      <c r="KI49" s="3">
        <f>'Project Summary'!$C$76*(1+'Project Summary'!$C$81)^((ROUNDUP('Cash Flow'!KI3/12,0))-1)</f>
        <v>5176.8249012122133</v>
      </c>
      <c r="KJ49" s="3">
        <f>'Project Summary'!$C$76*(1+'Project Summary'!$C$81)^((ROUNDUP('Cash Flow'!KJ3/12,0))-1)</f>
        <v>5176.8249012122133</v>
      </c>
      <c r="KK49" s="3">
        <f>'Project Summary'!$C$76*(1+'Project Summary'!$C$81)^((ROUNDUP('Cash Flow'!KK3/12,0))-1)</f>
        <v>5176.8249012122133</v>
      </c>
      <c r="KL49" s="3">
        <f>'Project Summary'!$C$76*(1+'Project Summary'!$C$81)^((ROUNDUP('Cash Flow'!KL3/12,0))-1)</f>
        <v>5176.8249012122133</v>
      </c>
      <c r="KM49" s="3">
        <f>'Project Summary'!$C$76*(1+'Project Summary'!$C$81)^((ROUNDUP('Cash Flow'!KM3/12,0))-1)</f>
        <v>5176.8249012122133</v>
      </c>
      <c r="KN49" s="3">
        <f>'Project Summary'!$C$76*(1+'Project Summary'!$C$81)^((ROUNDUP('Cash Flow'!KN3/12,0))-1)</f>
        <v>5176.8249012122133</v>
      </c>
      <c r="KO49" s="3">
        <f>'Project Summary'!$C$76*(1+'Project Summary'!$C$81)^((ROUNDUP('Cash Flow'!KO3/12,0))-1)</f>
        <v>5176.8249012122133</v>
      </c>
      <c r="KP49" s="3">
        <f>'Project Summary'!$C$76*(1+'Project Summary'!$C$81)^((ROUNDUP('Cash Flow'!KP3/12,0))-1)</f>
        <v>5176.8249012122133</v>
      </c>
      <c r="KQ49" s="3">
        <f>'Project Summary'!$C$76*(1+'Project Summary'!$C$81)^((ROUNDUP('Cash Flow'!KQ3/12,0))-1)</f>
        <v>5409.7820217667631</v>
      </c>
      <c r="KR49" s="3">
        <f>'Project Summary'!$C$76*(1+'Project Summary'!$C$81)^((ROUNDUP('Cash Flow'!KR3/12,0))-1)</f>
        <v>5409.7820217667631</v>
      </c>
      <c r="KS49" s="3">
        <f>'Project Summary'!$C$76*(1+'Project Summary'!$C$81)^((ROUNDUP('Cash Flow'!KS3/12,0))-1)</f>
        <v>5409.7820217667631</v>
      </c>
      <c r="KT49" s="3">
        <f>'Project Summary'!$C$76*(1+'Project Summary'!$C$81)^((ROUNDUP('Cash Flow'!KT3/12,0))-1)</f>
        <v>5409.7820217667631</v>
      </c>
      <c r="KU49" s="3">
        <f>'Project Summary'!$C$76*(1+'Project Summary'!$C$81)^((ROUNDUP('Cash Flow'!KU3/12,0))-1)</f>
        <v>5409.7820217667631</v>
      </c>
      <c r="KV49" s="3">
        <f>'Project Summary'!$C$76*(1+'Project Summary'!$C$81)^((ROUNDUP('Cash Flow'!KV3/12,0))-1)</f>
        <v>5409.7820217667631</v>
      </c>
      <c r="KW49" s="3">
        <f>'Project Summary'!$C$76*(1+'Project Summary'!$C$81)^((ROUNDUP('Cash Flow'!KW3/12,0))-1)</f>
        <v>5409.7820217667631</v>
      </c>
      <c r="KX49" s="3">
        <f>'Project Summary'!$C$76*(1+'Project Summary'!$C$81)^((ROUNDUP('Cash Flow'!KX3/12,0))-1)</f>
        <v>5409.7820217667631</v>
      </c>
      <c r="KY49" s="3">
        <f>'Project Summary'!$C$76*(1+'Project Summary'!$C$81)^((ROUNDUP('Cash Flow'!KY3/12,0))-1)</f>
        <v>5409.7820217667631</v>
      </c>
      <c r="KZ49" s="3">
        <f>'Project Summary'!$C$76*(1+'Project Summary'!$C$81)^((ROUNDUP('Cash Flow'!KZ3/12,0))-1)</f>
        <v>5409.7820217667631</v>
      </c>
      <c r="LA49" s="3">
        <f>'Project Summary'!$C$76*(1+'Project Summary'!$C$81)^((ROUNDUP('Cash Flow'!LA3/12,0))-1)</f>
        <v>5409.7820217667631</v>
      </c>
      <c r="LB49" s="3">
        <f>'Project Summary'!$C$76*(1+'Project Summary'!$C$81)^((ROUNDUP('Cash Flow'!LB3/12,0))-1)</f>
        <v>5409.7820217667631</v>
      </c>
      <c r="LC49" s="3">
        <f>'Project Summary'!$C$76*(1+'Project Summary'!$C$81)^((ROUNDUP('Cash Flow'!LC3/12,0))-1)</f>
        <v>5653.2222127462655</v>
      </c>
      <c r="LD49" s="3">
        <f>'Project Summary'!$C$76*(1+'Project Summary'!$C$81)^((ROUNDUP('Cash Flow'!LD3/12,0))-1)</f>
        <v>5653.2222127462655</v>
      </c>
      <c r="LE49" s="3">
        <f>'Project Summary'!$C$76*(1+'Project Summary'!$C$81)^((ROUNDUP('Cash Flow'!LE3/12,0))-1)</f>
        <v>5653.2222127462655</v>
      </c>
      <c r="LF49" s="3">
        <f>'Project Summary'!$C$76*(1+'Project Summary'!$C$81)^((ROUNDUP('Cash Flow'!LF3/12,0))-1)</f>
        <v>5653.2222127462655</v>
      </c>
      <c r="LG49" s="3">
        <f>'Project Summary'!$C$76*(1+'Project Summary'!$C$81)^((ROUNDUP('Cash Flow'!LG3/12,0))-1)</f>
        <v>5653.2222127462655</v>
      </c>
      <c r="LH49" s="3">
        <f>'Project Summary'!$C$76*(1+'Project Summary'!$C$81)^((ROUNDUP('Cash Flow'!LH3/12,0))-1)</f>
        <v>5653.2222127462655</v>
      </c>
      <c r="LI49" s="3">
        <f>'Project Summary'!$C$76*(1+'Project Summary'!$C$81)^((ROUNDUP('Cash Flow'!LI3/12,0))-1)</f>
        <v>5653.2222127462655</v>
      </c>
      <c r="LJ49" s="3">
        <f>'Project Summary'!$C$76*(1+'Project Summary'!$C$81)^((ROUNDUP('Cash Flow'!LJ3/12,0))-1)</f>
        <v>5653.2222127462655</v>
      </c>
      <c r="LK49" s="3">
        <f>'Project Summary'!$C$76*(1+'Project Summary'!$C$81)^((ROUNDUP('Cash Flow'!LK3/12,0))-1)</f>
        <v>5653.2222127462655</v>
      </c>
      <c r="LL49" s="3">
        <f>'Project Summary'!$C$76*(1+'Project Summary'!$C$81)^((ROUNDUP('Cash Flow'!LL3/12,0))-1)</f>
        <v>5653.2222127462655</v>
      </c>
      <c r="LM49" s="3">
        <f>'Project Summary'!$C$76*(1+'Project Summary'!$C$81)^((ROUNDUP('Cash Flow'!LM3/12,0))-1)</f>
        <v>5653.2222127462655</v>
      </c>
      <c r="LN49" s="3">
        <f>'Project Summary'!$C$76*(1+'Project Summary'!$C$81)^((ROUNDUP('Cash Flow'!LN3/12,0))-1)</f>
        <v>5653.2222127462655</v>
      </c>
      <c r="LO49" s="3">
        <f>'Project Summary'!$C$76*(1+'Project Summary'!$C$81)^((ROUNDUP('Cash Flow'!LO3/12,0))-1)</f>
        <v>5907.6172123198476</v>
      </c>
      <c r="LP49" s="3">
        <f>'Project Summary'!$C$76*(1+'Project Summary'!$C$81)^((ROUNDUP('Cash Flow'!LP3/12,0))-1)</f>
        <v>5907.6172123198476</v>
      </c>
      <c r="LQ49" s="3">
        <f>'Project Summary'!$C$76*(1+'Project Summary'!$C$81)^((ROUNDUP('Cash Flow'!LQ3/12,0))-1)</f>
        <v>5907.6172123198476</v>
      </c>
      <c r="LR49" s="3">
        <f>'Project Summary'!$C$76*(1+'Project Summary'!$C$81)^((ROUNDUP('Cash Flow'!LR3/12,0))-1)</f>
        <v>5907.6172123198476</v>
      </c>
      <c r="LS49" s="3">
        <f>'Project Summary'!$C$76*(1+'Project Summary'!$C$81)^((ROUNDUP('Cash Flow'!LS3/12,0))-1)</f>
        <v>5907.6172123198476</v>
      </c>
      <c r="LT49" s="3">
        <f>'Project Summary'!$C$76*(1+'Project Summary'!$C$81)^((ROUNDUP('Cash Flow'!LT3/12,0))-1)</f>
        <v>5907.6172123198476</v>
      </c>
      <c r="LU49" s="3">
        <f>'Project Summary'!$C$76*(1+'Project Summary'!$C$81)^((ROUNDUP('Cash Flow'!LU3/12,0))-1)</f>
        <v>5907.6172123198476</v>
      </c>
      <c r="LV49" s="3">
        <f>'Project Summary'!$C$76*(1+'Project Summary'!$C$81)^((ROUNDUP('Cash Flow'!LV3/12,0))-1)</f>
        <v>5907.6172123198476</v>
      </c>
      <c r="LW49" s="3">
        <f>'Project Summary'!$C$76*(1+'Project Summary'!$C$81)^((ROUNDUP('Cash Flow'!LW3/12,0))-1)</f>
        <v>5907.6172123198476</v>
      </c>
      <c r="LX49" s="3">
        <f>'Project Summary'!$C$76*(1+'Project Summary'!$C$81)^((ROUNDUP('Cash Flow'!LX3/12,0))-1)</f>
        <v>5907.6172123198476</v>
      </c>
      <c r="LY49" s="3">
        <f>'Project Summary'!$C$76*(1+'Project Summary'!$C$81)^((ROUNDUP('Cash Flow'!LY3/12,0))-1)</f>
        <v>5907.6172123198476</v>
      </c>
      <c r="LZ49" s="3">
        <f>'Project Summary'!$C$76*(1+'Project Summary'!$C$81)^((ROUNDUP('Cash Flow'!LZ3/12,0))-1)</f>
        <v>5907.6172123198476</v>
      </c>
      <c r="MA49" s="3">
        <f>'Project Summary'!$C$76*(1+'Project Summary'!$C$81)^((ROUNDUP('Cash Flow'!MA3/12,0))-1)</f>
        <v>6173.4599868742398</v>
      </c>
      <c r="MB49" s="3">
        <f>'Project Summary'!$C$76*(1+'Project Summary'!$C$81)^((ROUNDUP('Cash Flow'!MB3/12,0))-1)</f>
        <v>6173.4599868742398</v>
      </c>
      <c r="MC49" s="3">
        <f>'Project Summary'!$C$76*(1+'Project Summary'!$C$81)^((ROUNDUP('Cash Flow'!MC3/12,0))-1)</f>
        <v>6173.4599868742398</v>
      </c>
      <c r="MD49" s="3">
        <f>'Project Summary'!$C$76*(1+'Project Summary'!$C$81)^((ROUNDUP('Cash Flow'!MD3/12,0))-1)</f>
        <v>6173.4599868742398</v>
      </c>
      <c r="ME49" s="3">
        <f>'Project Summary'!$C$76*(1+'Project Summary'!$C$81)^((ROUNDUP('Cash Flow'!ME3/12,0))-1)</f>
        <v>6173.4599868742398</v>
      </c>
      <c r="MF49" s="3">
        <f>'Project Summary'!$C$76*(1+'Project Summary'!$C$81)^((ROUNDUP('Cash Flow'!MF3/12,0))-1)</f>
        <v>6173.4599868742398</v>
      </c>
      <c r="MG49" s="3">
        <f>'Project Summary'!$C$76*(1+'Project Summary'!$C$81)^((ROUNDUP('Cash Flow'!MG3/12,0))-1)</f>
        <v>6173.4599868742398</v>
      </c>
      <c r="MH49" s="3">
        <f>'Project Summary'!$C$76*(1+'Project Summary'!$C$81)^((ROUNDUP('Cash Flow'!MH3/12,0))-1)</f>
        <v>6173.4599868742398</v>
      </c>
      <c r="MI49" s="3">
        <f>'Project Summary'!$C$76*(1+'Project Summary'!$C$81)^((ROUNDUP('Cash Flow'!MI3/12,0))-1)</f>
        <v>6173.4599868742398</v>
      </c>
      <c r="MJ49" s="3">
        <f>'Project Summary'!$C$76*(1+'Project Summary'!$C$81)^((ROUNDUP('Cash Flow'!MJ3/12,0))-1)</f>
        <v>6173.4599868742398</v>
      </c>
      <c r="MK49" s="3">
        <f>'Project Summary'!$C$76*(1+'Project Summary'!$C$81)^((ROUNDUP('Cash Flow'!MK3/12,0))-1)</f>
        <v>6173.4599868742398</v>
      </c>
      <c r="ML49" s="3">
        <f>'Project Summary'!$C$76*(1+'Project Summary'!$C$81)^((ROUNDUP('Cash Flow'!ML3/12,0))-1)</f>
        <v>6173.4599868742398</v>
      </c>
      <c r="MM49" s="3">
        <f>'Project Summary'!$C$76*(1+'Project Summary'!$C$81)^((ROUNDUP('Cash Flow'!MM3/12,0))-1)</f>
        <v>6451.2656862835811</v>
      </c>
      <c r="MN49" s="3">
        <f>'Project Summary'!$C$76*(1+'Project Summary'!$C$81)^((ROUNDUP('Cash Flow'!MN3/12,0))-1)</f>
        <v>6451.2656862835811</v>
      </c>
      <c r="MO49" s="3">
        <f>'Project Summary'!$C$76*(1+'Project Summary'!$C$81)^((ROUNDUP('Cash Flow'!MO3/12,0))-1)</f>
        <v>6451.2656862835811</v>
      </c>
      <c r="MP49" s="3">
        <f>'Project Summary'!$C$76*(1+'Project Summary'!$C$81)^((ROUNDUP('Cash Flow'!MP3/12,0))-1)</f>
        <v>6451.2656862835811</v>
      </c>
      <c r="MQ49" s="3">
        <f>'Project Summary'!$C$76*(1+'Project Summary'!$C$81)^((ROUNDUP('Cash Flow'!MQ3/12,0))-1)</f>
        <v>6451.2656862835811</v>
      </c>
      <c r="MR49" s="3">
        <f>'Project Summary'!$C$76*(1+'Project Summary'!$C$81)^((ROUNDUP('Cash Flow'!MR3/12,0))-1)</f>
        <v>6451.2656862835811</v>
      </c>
      <c r="MS49" s="3">
        <f>'Project Summary'!$C$76*(1+'Project Summary'!$C$81)^((ROUNDUP('Cash Flow'!MS3/12,0))-1)</f>
        <v>6451.2656862835811</v>
      </c>
      <c r="MT49" s="3">
        <f>'Project Summary'!$C$76*(1+'Project Summary'!$C$81)^((ROUNDUP('Cash Flow'!MT3/12,0))-1)</f>
        <v>6451.2656862835811</v>
      </c>
      <c r="MU49" s="3">
        <f>'Project Summary'!$C$76*(1+'Project Summary'!$C$81)^((ROUNDUP('Cash Flow'!MU3/12,0))-1)</f>
        <v>6451.2656862835811</v>
      </c>
      <c r="MV49" s="3">
        <f>'Project Summary'!$C$76*(1+'Project Summary'!$C$81)^((ROUNDUP('Cash Flow'!MV3/12,0))-1)</f>
        <v>6451.2656862835811</v>
      </c>
      <c r="MW49" s="3">
        <f>'Project Summary'!$C$76*(1+'Project Summary'!$C$81)^((ROUNDUP('Cash Flow'!MW3/12,0))-1)</f>
        <v>6451.2656862835811</v>
      </c>
      <c r="MX49" s="3">
        <f>'Project Summary'!$C$76*(1+'Project Summary'!$C$81)^((ROUNDUP('Cash Flow'!MX3/12,0))-1)</f>
        <v>6451.2656862835811</v>
      </c>
    </row>
    <row r="50" spans="1:362" x14ac:dyDescent="0.25">
      <c r="A50" s="111" t="s">
        <v>140</v>
      </c>
      <c r="C50" s="3">
        <f>'Project Summary'!$C$77*C28</f>
        <v>37637.805352516378</v>
      </c>
      <c r="D50" s="3">
        <f>'Project Summary'!$C$77*D28</f>
        <v>37776.11711343762</v>
      </c>
      <c r="E50" s="3">
        <f>'Project Summary'!$C$77*E28</f>
        <v>37914.937143718082</v>
      </c>
      <c r="F50" s="3">
        <f>'Project Summary'!$C$77*F28</f>
        <v>38054.267311150783</v>
      </c>
      <c r="G50" s="3">
        <f>'Project Summary'!$C$77*G28</f>
        <v>38194.10949039254</v>
      </c>
      <c r="H50" s="3">
        <f>'Project Summary'!$C$77*H28</f>
        <v>38334.465562989149</v>
      </c>
      <c r="I50" s="3">
        <f>'Project Summary'!$C$77*I28</f>
        <v>38475.33741740074</v>
      </c>
      <c r="J50" s="3">
        <f>'Project Summary'!$C$77*J28</f>
        <v>38616.726949027186</v>
      </c>
      <c r="K50" s="3">
        <f>'Project Summary'!$C$77*K28</f>
        <v>38758.63606023357</v>
      </c>
      <c r="L50" s="3">
        <f>'Project Summary'!$C$77*L28</f>
        <v>38901.066660375829</v>
      </c>
      <c r="M50" s="3">
        <f>'Project Summary'!$C$77*M28</f>
        <v>39044.0206658264</v>
      </c>
      <c r="N50" s="3">
        <f>'Project Summary'!$C$77*N28</f>
        <v>39187.500000000029</v>
      </c>
      <c r="O50" s="3">
        <f>'Project Summary'!$C$77*O28</f>
        <v>39331.506593379643</v>
      </c>
      <c r="P50" s="3">
        <f>'Project Summary'!$C$77*P28</f>
        <v>39476.042383542335</v>
      </c>
      <c r="Q50" s="3">
        <f>'Project Summary'!$C$77*Q28</f>
        <v>39621.109315185422</v>
      </c>
      <c r="R50" s="3">
        <f>'Project Summary'!$C$77*R28</f>
        <v>39766.7093401526</v>
      </c>
      <c r="S50" s="3">
        <f>'Project Summary'!$C$77*S28</f>
        <v>39912.844417460234</v>
      </c>
      <c r="T50" s="3">
        <f>'Project Summary'!$C$77*T28</f>
        <v>40059.516513323688</v>
      </c>
      <c r="U50" s="3">
        <f>'Project Summary'!$C$77*U28</f>
        <v>40206.727601183804</v>
      </c>
      <c r="V50" s="3">
        <f>'Project Summary'!$C$77*V28</f>
        <v>40354.479661733436</v>
      </c>
      <c r="W50" s="3">
        <f>'Project Summary'!$C$77*W28</f>
        <v>40502.774682944109</v>
      </c>
      <c r="X50" s="3">
        <f>'Project Summary'!$C$77*X28</f>
        <v>40651.614660092768</v>
      </c>
      <c r="Y50" s="3">
        <f>'Project Summary'!$C$77*Y28</f>
        <v>40801.001595788621</v>
      </c>
      <c r="Z50" s="3">
        <f>'Project Summary'!$C$77*Z28</f>
        <v>40950.937500000058</v>
      </c>
      <c r="AA50" s="3">
        <f>'Project Summary'!$C$77*AA28</f>
        <v>41101.42439008176</v>
      </c>
      <c r="AB50" s="3">
        <f>'Project Summary'!$C$77*AB28</f>
        <v>41252.464290801778</v>
      </c>
      <c r="AC50" s="3">
        <f>'Project Summary'!$C$77*AC28</f>
        <v>41404.059234368804</v>
      </c>
      <c r="AD50" s="3">
        <f>'Project Summary'!$C$77*AD28</f>
        <v>41556.211260459502</v>
      </c>
      <c r="AE50" s="3">
        <f>'Project Summary'!$C$77*AE28</f>
        <v>41708.922416245987</v>
      </c>
      <c r="AF50" s="3">
        <f>'Project Summary'!$C$77*AF28</f>
        <v>41862.194756423298</v>
      </c>
      <c r="AG50" s="3">
        <f>'Project Summary'!$C$77*AG28</f>
        <v>42016.030343237122</v>
      </c>
      <c r="AH50" s="3">
        <f>'Project Summary'!$C$77*AH28</f>
        <v>42170.431246511485</v>
      </c>
      <c r="AI50" s="3">
        <f>'Project Summary'!$C$77*AI28</f>
        <v>42325.399543676649</v>
      </c>
      <c r="AJ50" s="3">
        <f>'Project Summary'!$C$77*AJ28</f>
        <v>42480.937319796991</v>
      </c>
      <c r="AK50" s="3">
        <f>'Project Summary'!$C$77*AK28</f>
        <v>42637.046667599156</v>
      </c>
      <c r="AL50" s="3">
        <f>'Project Summary'!$C$77*AL28</f>
        <v>42793.729687500112</v>
      </c>
      <c r="AM50" s="3">
        <f>'Project Summary'!$C$77*AM28</f>
        <v>42950.988487635492</v>
      </c>
      <c r="AN50" s="3">
        <f>'Project Summary'!$C$77*AN28</f>
        <v>43108.825183887908</v>
      </c>
      <c r="AO50" s="3">
        <f>'Project Summary'!$C$77*AO28</f>
        <v>43267.241899915447</v>
      </c>
      <c r="AP50" s="3">
        <f>'Project Summary'!$C$77*AP28</f>
        <v>43426.240767180236</v>
      </c>
      <c r="AQ50" s="3">
        <f>'Project Summary'!$C$77*AQ28</f>
        <v>43585.823924977107</v>
      </c>
      <c r="AR50" s="3">
        <f>'Project Summary'!$C$77*AR28</f>
        <v>43745.993520462398</v>
      </c>
      <c r="AS50" s="3">
        <f>'Project Summary'!$C$77*AS28</f>
        <v>43906.751708682845</v>
      </c>
      <c r="AT50" s="3">
        <f>'Project Summary'!$C$77*AT28</f>
        <v>44068.10065260456</v>
      </c>
      <c r="AU50" s="3">
        <f>'Project Summary'!$C$77*AU28</f>
        <v>44230.042523142147</v>
      </c>
      <c r="AV50" s="3">
        <f>'Project Summary'!$C$77*AV28</f>
        <v>44392.579499187908</v>
      </c>
      <c r="AW50" s="3">
        <f>'Project Summary'!$C$77*AW28</f>
        <v>44555.713767641166</v>
      </c>
      <c r="AX50" s="3">
        <f>'Project Summary'!$C$77*AX28</f>
        <v>44719.447523437666</v>
      </c>
      <c r="AY50" s="3">
        <f>'Project Summary'!$C$77*AY28</f>
        <v>44883.782969579137</v>
      </c>
      <c r="AZ50" s="3">
        <f>'Project Summary'!$C$77*AZ28</f>
        <v>45048.722317162908</v>
      </c>
      <c r="BA50" s="3">
        <f>'Project Summary'!$C$77*BA28</f>
        <v>45214.267785411685</v>
      </c>
      <c r="BB50" s="3">
        <f>'Project Summary'!$C$77*BB28</f>
        <v>45380.42160170339</v>
      </c>
      <c r="BC50" s="3">
        <f>'Project Summary'!$C$77*BC28</f>
        <v>45547.186001601112</v>
      </c>
      <c r="BD50" s="3">
        <f>'Project Summary'!$C$77*BD28</f>
        <v>45714.563228883242</v>
      </c>
      <c r="BE50" s="3">
        <f>'Project Summary'!$C$77*BE28</f>
        <v>45882.555535573614</v>
      </c>
      <c r="BF50" s="3">
        <f>'Project Summary'!$C$77*BF28</f>
        <v>46051.165181971803</v>
      </c>
      <c r="BG50" s="3">
        <f>'Project Summary'!$C$77*BG28</f>
        <v>46220.394436683586</v>
      </c>
      <c r="BH50" s="3">
        <f>'Project Summary'!$C$77*BH28</f>
        <v>46390.245576651403</v>
      </c>
      <c r="BI50" s="3">
        <f>'Project Summary'!$C$77*BI28</f>
        <v>46560.720887185053</v>
      </c>
      <c r="BJ50" s="3">
        <f>'Project Summary'!$C$77*BJ28</f>
        <v>46731.822661992395</v>
      </c>
      <c r="BK50" s="3">
        <f>'Project Summary'!$C$77*BK28</f>
        <v>46903.553203210235</v>
      </c>
      <c r="BL50" s="3">
        <f>'Project Summary'!$C$77*BL28</f>
        <v>47075.914821435283</v>
      </c>
      <c r="BM50" s="3">
        <f>'Project Summary'!$C$77*BM28</f>
        <v>47248.90983575525</v>
      </c>
      <c r="BN50" s="3">
        <f>'Project Summary'!$C$77*BN28</f>
        <v>47422.540573780076</v>
      </c>
      <c r="BO50" s="3">
        <f>'Project Summary'!$C$77*BO28</f>
        <v>47596.809371673196</v>
      </c>
      <c r="BP50" s="3">
        <f>'Project Summary'!$C$77*BP28</f>
        <v>47771.718574183025</v>
      </c>
      <c r="BQ50" s="3">
        <f>'Project Summary'!$C$77*BQ28</f>
        <v>47947.270534674462</v>
      </c>
      <c r="BR50" s="3">
        <f>'Project Summary'!$C$77*BR28</f>
        <v>48123.467615160567</v>
      </c>
      <c r="BS50" s="3">
        <f>'Project Summary'!$C$77*BS28</f>
        <v>48300.312186334384</v>
      </c>
      <c r="BT50" s="3">
        <f>'Project Summary'!$C$77*BT28</f>
        <v>48477.806627600759</v>
      </c>
      <c r="BU50" s="3">
        <f>'Project Summary'!$C$77*BU28</f>
        <v>48655.953327108429</v>
      </c>
      <c r="BV50" s="3">
        <f>'Project Summary'!$C$77*BV28</f>
        <v>48834.754681782106</v>
      </c>
      <c r="BW50" s="3">
        <f>'Project Summary'!$C$77*BW28</f>
        <v>49014.213097354754</v>
      </c>
      <c r="BX50" s="3">
        <f>'Project Summary'!$C$77*BX28</f>
        <v>49194.330988399925</v>
      </c>
      <c r="BY50" s="3">
        <f>'Project Summary'!$C$77*BY28</f>
        <v>49375.110778364302</v>
      </c>
      <c r="BZ50" s="3">
        <f>'Project Summary'!$C$77*BZ28</f>
        <v>49556.554899600247</v>
      </c>
      <c r="CA50" s="3">
        <f>'Project Summary'!$C$77*CA28</f>
        <v>49738.665793398563</v>
      </c>
      <c r="CB50" s="3">
        <f>'Project Summary'!$C$77*CB28</f>
        <v>49921.445910021328</v>
      </c>
      <c r="CC50" s="3">
        <f>'Project Summary'!$C$77*CC28</f>
        <v>50104.897708734876</v>
      </c>
      <c r="CD50" s="3">
        <f>'Project Summary'!$C$77*CD28</f>
        <v>50289.023657842859</v>
      </c>
      <c r="CE50" s="3">
        <f>'Project Summary'!$C$77*CE28</f>
        <v>50473.826234719498</v>
      </c>
      <c r="CF50" s="3">
        <f>'Project Summary'!$C$77*CF28</f>
        <v>50659.307925842862</v>
      </c>
      <c r="CG50" s="3">
        <f>'Project Summary'!$C$77*CG28</f>
        <v>50845.471226828369</v>
      </c>
      <c r="CH50" s="3">
        <f>'Project Summary'!$C$77*CH28</f>
        <v>51032.318642462364</v>
      </c>
      <c r="CI50" s="3">
        <f>'Project Summary'!$C$77*CI28</f>
        <v>51219.852686735772</v>
      </c>
      <c r="CJ50" s="3">
        <f>'Project Summary'!$C$77*CJ28</f>
        <v>51408.07588287798</v>
      </c>
      <c r="CK50" s="3">
        <f>'Project Summary'!$C$77*CK28</f>
        <v>51596.99076339075</v>
      </c>
      <c r="CL50" s="3">
        <f>'Project Summary'!$C$77*CL28</f>
        <v>51786.599870082318</v>
      </c>
      <c r="CM50" s="3">
        <f>'Project Summary'!$C$77*CM28</f>
        <v>51976.905754101557</v>
      </c>
      <c r="CN50" s="3">
        <f>'Project Summary'!$C$77*CN28</f>
        <v>52167.910975972343</v>
      </c>
      <c r="CO50" s="3">
        <f>'Project Summary'!$C$77*CO28</f>
        <v>52359.618105627997</v>
      </c>
      <c r="CP50" s="3">
        <f>'Project Summary'!$C$77*CP28</f>
        <v>52552.029722445848</v>
      </c>
      <c r="CQ50" s="3">
        <f>'Project Summary'!$C$77*CQ28</f>
        <v>52745.148415281925</v>
      </c>
      <c r="CR50" s="3">
        <f>'Project Summary'!$C$77*CR28</f>
        <v>52938.976782505837</v>
      </c>
      <c r="CS50" s="3">
        <f>'Project Summary'!$C$77*CS28</f>
        <v>53133.517432035696</v>
      </c>
      <c r="CT50" s="3">
        <f>'Project Summary'!$C$77*CT28</f>
        <v>53328.772981373222</v>
      </c>
      <c r="CU50" s="3">
        <f>'Project Summary'!$C$77*CU28</f>
        <v>53524.746057638935</v>
      </c>
      <c r="CV50" s="3">
        <f>'Project Summary'!$C$77*CV28</f>
        <v>53721.439297607547</v>
      </c>
      <c r="CW50" s="3">
        <f>'Project Summary'!$C$77*CW28</f>
        <v>53918.855347743389</v>
      </c>
      <c r="CX50" s="3">
        <f>'Project Summary'!$C$77*CX28</f>
        <v>54116.996864236076</v>
      </c>
      <c r="CY50" s="3">
        <f>'Project Summary'!$C$77*CY28</f>
        <v>54315.866513036184</v>
      </c>
      <c r="CZ50" s="3">
        <f>'Project Summary'!$C$77*CZ28</f>
        <v>54515.46696989116</v>
      </c>
      <c r="DA50" s="3">
        <f>'Project Summary'!$C$77*DA28</f>
        <v>54715.80092038132</v>
      </c>
      <c r="DB50" s="3">
        <f>'Project Summary'!$C$77*DB28</f>
        <v>54916.871059955971</v>
      </c>
      <c r="DC50" s="3">
        <f>'Project Summary'!$C$77*DC28</f>
        <v>55118.68009396967</v>
      </c>
      <c r="DD50" s="3">
        <f>'Project Summary'!$C$77*DD28</f>
        <v>55321.230737718666</v>
      </c>
      <c r="DE50" s="3">
        <f>'Project Summary'!$C$77*DE28</f>
        <v>55524.525716477372</v>
      </c>
      <c r="DF50" s="3">
        <f>'Project Summary'!$C$77*DF28</f>
        <v>55728.567765535081</v>
      </c>
      <c r="DG50" s="3">
        <f>'Project Summary'!$C$77*DG28</f>
        <v>55933.35963023275</v>
      </c>
      <c r="DH50" s="3">
        <f>'Project Summary'!$C$77*DH28</f>
        <v>56138.904065999945</v>
      </c>
      <c r="DI50" s="3">
        <f>'Project Summary'!$C$77*DI28</f>
        <v>56345.203838391899</v>
      </c>
      <c r="DJ50" s="3">
        <f>'Project Summary'!$C$77*DJ28</f>
        <v>56552.261723126758</v>
      </c>
      <c r="DK50" s="3">
        <f>'Project Summary'!$C$77*DK28</f>
        <v>56760.080506122868</v>
      </c>
      <c r="DL50" s="3">
        <f>'Project Summary'!$C$77*DL28</f>
        <v>56968.66298353632</v>
      </c>
      <c r="DM50" s="3">
        <f>'Project Summary'!$C$77*DM28</f>
        <v>57178.01196179854</v>
      </c>
      <c r="DN50" s="3">
        <f>'Project Summary'!$C$77*DN28</f>
        <v>57388.130257654047</v>
      </c>
      <c r="DO50" s="3">
        <f>'Project Summary'!$C$77*DO28</f>
        <v>57599.020698198365</v>
      </c>
      <c r="DP50" s="3">
        <f>'Project Summary'!$C$77*DP28</f>
        <v>57810.686120916063</v>
      </c>
      <c r="DQ50" s="3">
        <f>'Project Summary'!$C$77*DQ28</f>
        <v>58023.129373718904</v>
      </c>
      <c r="DR50" s="3">
        <f>'Project Summary'!$C$77*DR28</f>
        <v>58236.353314984211</v>
      </c>
      <c r="DS50" s="3">
        <f>'Project Summary'!$C$77*DS28</f>
        <v>58450.360813593274</v>
      </c>
      <c r="DT50" s="3">
        <f>'Project Summary'!$C$77*DT28</f>
        <v>58665.154748969988</v>
      </c>
      <c r="DU50" s="3">
        <f>'Project Summary'!$C$77*DU28</f>
        <v>58880.738011119589</v>
      </c>
      <c r="DV50" s="3">
        <f>'Project Summary'!$C$77*DV28</f>
        <v>59097.11350066751</v>
      </c>
      <c r="DW50" s="3">
        <f>'Project Summary'!$C$77*DW28</f>
        <v>59314.284128898442</v>
      </c>
      <c r="DX50" s="3">
        <f>'Project Summary'!$C$77*DX28</f>
        <v>59532.252817795503</v>
      </c>
      <c r="DY50" s="3">
        <f>'Project Summary'!$C$77*DY28</f>
        <v>59751.022500079518</v>
      </c>
      <c r="DZ50" s="3">
        <f>'Project Summary'!$C$77*DZ28</f>
        <v>59970.596119248527</v>
      </c>
      <c r="EA50" s="3">
        <f>'Project Summary'!$C$77*EA28</f>
        <v>60190.97662961734</v>
      </c>
      <c r="EB50" s="3">
        <f>'Project Summary'!$C$77*EB28</f>
        <v>60412.166996357329</v>
      </c>
      <c r="EC50" s="3">
        <f>'Project Summary'!$C$77*EC28</f>
        <v>60634.170195536302</v>
      </c>
      <c r="ED50" s="3">
        <f>'Project Summary'!$C$77*ED28</f>
        <v>60856.989214158544</v>
      </c>
      <c r="EE50" s="3">
        <f>'Project Summary'!$C$77*EE28</f>
        <v>61080.627050205025</v>
      </c>
      <c r="EF50" s="3">
        <f>'Project Summary'!$C$77*EF28</f>
        <v>61305.086712673699</v>
      </c>
      <c r="EG50" s="3">
        <f>'Project Summary'!$C$77*EG28</f>
        <v>61530.371221620029</v>
      </c>
      <c r="EH50" s="3">
        <f>'Project Summary'!$C$77*EH28</f>
        <v>61756.483608197603</v>
      </c>
      <c r="EI50" s="3">
        <f>'Project Summary'!$C$77*EI28</f>
        <v>61983.426914698939</v>
      </c>
      <c r="EJ50" s="3">
        <f>'Project Summary'!$C$77*EJ28</f>
        <v>62211.204194596357</v>
      </c>
      <c r="EK50" s="3">
        <f>'Project Summary'!$C$77*EK28</f>
        <v>62439.818512583159</v>
      </c>
      <c r="EL50" s="3">
        <f>'Project Summary'!$C$77*EL28</f>
        <v>62669.272944614771</v>
      </c>
      <c r="EM50" s="3">
        <f>'Project Summary'!$C$77*EM28</f>
        <v>62899.570577950188</v>
      </c>
      <c r="EN50" s="3">
        <f>'Project Summary'!$C$77*EN28</f>
        <v>63130.714511193481</v>
      </c>
      <c r="EO50" s="3">
        <f>'Project Summary'!$C$77*EO28</f>
        <v>63362.707854335509</v>
      </c>
      <c r="EP50" s="3">
        <f>'Project Summary'!$C$77*EP28</f>
        <v>63595.553728795763</v>
      </c>
      <c r="EQ50" s="3">
        <f>'Project Summary'!$C$77*EQ28</f>
        <v>63829.255267464323</v>
      </c>
      <c r="ER50" s="3">
        <f>'Project Summary'!$C$77*ER28</f>
        <v>64063.81561474409</v>
      </c>
      <c r="ES50" s="3">
        <f>'Project Summary'!$C$77*ES28</f>
        <v>64299.237926592999</v>
      </c>
      <c r="ET50" s="3">
        <f>'Project Summary'!$C$77*ET28</f>
        <v>64535.525370566575</v>
      </c>
      <c r="EU50" s="3">
        <f>'Project Summary'!$C$77*EU28</f>
        <v>64772.681125860465</v>
      </c>
      <c r="EV50" s="3">
        <f>'Project Summary'!$C$77*EV28</f>
        <v>65010.708383353274</v>
      </c>
      <c r="EW50" s="3">
        <f>'Project Summary'!$C$77*EW28</f>
        <v>65249.610345649467</v>
      </c>
      <c r="EX50" s="3">
        <f>'Project Summary'!$C$77*EX28</f>
        <v>65489.390227122509</v>
      </c>
      <c r="EY50" s="3">
        <f>'Project Summary'!$C$77*EY28</f>
        <v>65730.051253958023</v>
      </c>
      <c r="EZ50" s="3">
        <f>'Project Summary'!$C$77*EZ28</f>
        <v>65971.596664197263</v>
      </c>
      <c r="FA50" s="3">
        <f>'Project Summary'!$C$77*FA28</f>
        <v>66214.02970778069</v>
      </c>
      <c r="FB50" s="3">
        <f>'Project Summary'!$C$77*FB28</f>
        <v>66457.353646591655</v>
      </c>
      <c r="FC50" s="3">
        <f>'Project Summary'!$C$77*FC28</f>
        <v>66701.571754500299</v>
      </c>
      <c r="FD50" s="3">
        <f>'Project Summary'!$C$77*FD28</f>
        <v>66946.687317407661</v>
      </c>
      <c r="FE50" s="3">
        <f>'Project Summary'!$C$77*FE28</f>
        <v>67192.70363328977</v>
      </c>
      <c r="FF50" s="3">
        <f>'Project Summary'!$C$77*FF28</f>
        <v>67439.624012242144</v>
      </c>
      <c r="FG50" s="3">
        <f>'Project Summary'!$C$77*FG28</f>
        <v>67687.451776524264</v>
      </c>
      <c r="FH50" s="3">
        <f>'Project Summary'!$C$77*FH28</f>
        <v>67936.190260604242</v>
      </c>
      <c r="FI50" s="3">
        <f>'Project Summary'!$C$77*FI28</f>
        <v>68185.84281120378</v>
      </c>
      <c r="FJ50" s="3">
        <f>'Project Summary'!$C$77*FJ28</f>
        <v>68436.412787343113</v>
      </c>
      <c r="FK50" s="3">
        <f>'Project Summary'!$C$77*FK28</f>
        <v>68687.903560386214</v>
      </c>
      <c r="FL50" s="3">
        <f>'Project Summary'!$C$77*FL28</f>
        <v>68940.318514086219</v>
      </c>
      <c r="FM50" s="3">
        <f>'Project Summary'!$C$77*FM28</f>
        <v>69193.661044630891</v>
      </c>
      <c r="FN50" s="3">
        <f>'Project Summary'!$C$77*FN28</f>
        <v>69447.934560688343</v>
      </c>
      <c r="FO50" s="3">
        <f>'Project Summary'!$C$77*FO28</f>
        <v>69703.142483452888</v>
      </c>
      <c r="FP50" s="3">
        <f>'Project Summary'!$C$77*FP28</f>
        <v>69959.288246691067</v>
      </c>
      <c r="FQ50" s="3">
        <f>'Project Summary'!$C$77*FQ28</f>
        <v>70216.375296787883</v>
      </c>
      <c r="FR50" s="3">
        <f>'Project Summary'!$C$77*FR28</f>
        <v>70474.407092793132</v>
      </c>
      <c r="FS50" s="3">
        <f>'Project Summary'!$C$77*FS28</f>
        <v>70733.387106467926</v>
      </c>
      <c r="FT50" s="3">
        <f>'Project Summary'!$C$77*FT28</f>
        <v>70993.318822331523</v>
      </c>
      <c r="FU50" s="3">
        <f>'Project Summary'!$C$77*FU28</f>
        <v>71254.205737708035</v>
      </c>
      <c r="FV50" s="3">
        <f>'Project Summary'!$C$77*FV28</f>
        <v>71516.051362773622</v>
      </c>
      <c r="FW50" s="3">
        <f>'Project Summary'!$C$77*FW28</f>
        <v>71778.85922060367</v>
      </c>
      <c r="FX50" s="3">
        <f>'Project Summary'!$C$77*FX28</f>
        <v>72042.632847220171</v>
      </c>
      <c r="FY50" s="3">
        <f>'Project Summary'!$C$77*FY28</f>
        <v>72307.375791639352</v>
      </c>
      <c r="FZ50" s="3">
        <f>'Project Summary'!$C$77*FZ28</f>
        <v>72573.091615919388</v>
      </c>
      <c r="GA50" s="3">
        <f>'Project Summary'!$C$77*GA28</f>
        <v>72839.78389520834</v>
      </c>
      <c r="GB50" s="3">
        <f>'Project Summary'!$C$77*GB28</f>
        <v>73107.456217792234</v>
      </c>
      <c r="GC50" s="3">
        <f>'Project Summary'!$C$77*GC28</f>
        <v>73376.1121851434</v>
      </c>
      <c r="GD50" s="3">
        <f>'Project Summary'!$C$77*GD28</f>
        <v>73645.755411968872</v>
      </c>
      <c r="GE50" s="3">
        <f>'Project Summary'!$C$77*GE28</f>
        <v>73916.389526259052</v>
      </c>
      <c r="GF50" s="3">
        <f>'Project Summary'!$C$77*GF28</f>
        <v>74188.018169336501</v>
      </c>
      <c r="GG50" s="3">
        <f>'Project Summary'!$C$77*GG28</f>
        <v>74460.644995904964</v>
      </c>
      <c r="GH50" s="3">
        <f>'Project Summary'!$C$77*GH28</f>
        <v>74734.273674098498</v>
      </c>
      <c r="GI50" s="3">
        <f>'Project Summary'!$C$77*GI28</f>
        <v>75008.907885530891</v>
      </c>
      <c r="GJ50" s="3">
        <f>'Project Summary'!$C$77*GJ28</f>
        <v>75284.55132534515</v>
      </c>
      <c r="GK50" s="3">
        <f>'Project Summary'!$C$77*GK28</f>
        <v>75561.2077022632</v>
      </c>
      <c r="GL50" s="3">
        <f>'Project Summary'!$C$77*GL28</f>
        <v>75838.880738635838</v>
      </c>
      <c r="GM50" s="3">
        <f>'Project Summary'!$C$77*GM28</f>
        <v>76117.574170492793</v>
      </c>
      <c r="GN50" s="3">
        <f>'Project Summary'!$C$77*GN28</f>
        <v>76397.291747592957</v>
      </c>
      <c r="GO50" s="3">
        <f>'Project Summary'!$C$77*GO28</f>
        <v>76678.037233474941</v>
      </c>
      <c r="GP50" s="3">
        <f>'Project Summary'!$C$77*GP28</f>
        <v>76959.814405507554</v>
      </c>
      <c r="GQ50" s="3">
        <f>'Project Summary'!$C$77*GQ28</f>
        <v>77242.627054940793</v>
      </c>
      <c r="GR50" s="3">
        <f>'Project Summary'!$C$77*GR28</f>
        <v>77526.478986956732</v>
      </c>
      <c r="GS50" s="3">
        <f>'Project Summary'!$C$77*GS28</f>
        <v>77811.374020720759</v>
      </c>
      <c r="GT50" s="3">
        <f>'Project Summary'!$C$77*GT28</f>
        <v>78097.315989433017</v>
      </c>
      <c r="GU50" s="3">
        <f>'Project Summary'!$C$77*GU28</f>
        <v>78384.308740379871</v>
      </c>
      <c r="GV50" s="3">
        <f>'Project Summary'!$C$77*GV28</f>
        <v>78672.356134985777</v>
      </c>
      <c r="GW50" s="3">
        <f>'Project Summary'!$C$77*GW28</f>
        <v>78961.462048865142</v>
      </c>
      <c r="GX50" s="3">
        <f>'Project Summary'!$C$77*GX28</f>
        <v>79251.630371874548</v>
      </c>
      <c r="GY50" s="3">
        <f>'Project Summary'!$C$77*GY28</f>
        <v>79542.865008165056</v>
      </c>
      <c r="GZ50" s="3">
        <f>'Project Summary'!$C$77*GZ28</f>
        <v>79835.169876234737</v>
      </c>
      <c r="HA50" s="3">
        <f>'Project Summary'!$C$77*HA28</f>
        <v>80128.548908981393</v>
      </c>
      <c r="HB50" s="3">
        <f>'Project Summary'!$C$77*HB28</f>
        <v>80423.006053755496</v>
      </c>
      <c r="HC50" s="3">
        <f>'Project Summary'!$C$77*HC28</f>
        <v>80718.545272413219</v>
      </c>
      <c r="HD50" s="3">
        <f>'Project Summary'!$C$77*HD28</f>
        <v>81015.170541369866</v>
      </c>
      <c r="HE50" s="3">
        <f>'Project Summary'!$C$77*HE28</f>
        <v>81312.885851653278</v>
      </c>
      <c r="HF50" s="3">
        <f>'Project Summary'!$C$77*HF28</f>
        <v>81611.695208957593</v>
      </c>
      <c r="HG50" s="3">
        <f>'Project Summary'!$C$77*HG28</f>
        <v>81911.602633697054</v>
      </c>
      <c r="HH50" s="3">
        <f>'Project Summary'!$C$77*HH28</f>
        <v>82212.612161060199</v>
      </c>
      <c r="HI50" s="3">
        <f>'Project Summary'!$C$77*HI28</f>
        <v>82514.727841064145</v>
      </c>
      <c r="HJ50" s="3">
        <f>'Project Summary'!$C$77*HJ28</f>
        <v>82817.95373860898</v>
      </c>
      <c r="HK50" s="3">
        <f>'Project Summary'!$C$77*HK28</f>
        <v>83122.293933532565</v>
      </c>
      <c r="HL50" s="3">
        <f>'Project Summary'!$C$77*HL28</f>
        <v>83427.752520665395</v>
      </c>
      <c r="HM50" s="3">
        <f>'Project Summary'!$C$77*HM28</f>
        <v>83734.333609885653</v>
      </c>
      <c r="HN50" s="3">
        <f>'Project Summary'!$C$77*HN28</f>
        <v>84042.041326174585</v>
      </c>
      <c r="HO50" s="3">
        <f>'Project Summary'!$C$77*HO28</f>
        <v>84350.879809671911</v>
      </c>
      <c r="HP50" s="3">
        <f>'Project Summary'!$C$77*HP28</f>
        <v>84660.853215731608</v>
      </c>
      <c r="HQ50" s="3">
        <f>'Project Summary'!$C$77*HQ28</f>
        <v>84971.965714977778</v>
      </c>
      <c r="HR50" s="3">
        <f>'Project Summary'!$C$77*HR28</f>
        <v>85284.221493360776</v>
      </c>
      <c r="HS50" s="3">
        <f>'Project Summary'!$C$77*HS28</f>
        <v>85597.624752213509</v>
      </c>
      <c r="HT50" s="3">
        <f>'Project Summary'!$C$77*HT28</f>
        <v>85912.179708308016</v>
      </c>
      <c r="HU50" s="3">
        <f>'Project Summary'!$C$77*HU28</f>
        <v>86227.890593912118</v>
      </c>
      <c r="HV50" s="3">
        <f>'Project Summary'!$C$77*HV28</f>
        <v>86544.761656846473</v>
      </c>
      <c r="HW50" s="3">
        <f>'Project Summary'!$C$77*HW28</f>
        <v>86862.79716054161</v>
      </c>
      <c r="HX50" s="3">
        <f>'Project Summary'!$C$77*HX28</f>
        <v>87182.001384095405</v>
      </c>
      <c r="HY50" s="3">
        <f>'Project Summary'!$C$77*HY28</f>
        <v>87502.37862233058</v>
      </c>
      <c r="HZ50" s="3">
        <f>'Project Summary'!$C$77*HZ28</f>
        <v>87823.933185852497</v>
      </c>
      <c r="IA50" s="3">
        <f>'Project Summary'!$C$77*IA28</f>
        <v>88146.66940110721</v>
      </c>
      <c r="IB50" s="3">
        <f>'Project Summary'!$C$77*IB28</f>
        <v>88470.591610439587</v>
      </c>
      <c r="IC50" s="3">
        <f>'Project Summary'!$C$77*IC28</f>
        <v>88795.704172151847</v>
      </c>
      <c r="ID50" s="3">
        <f>'Project Summary'!$C$77*ID28</f>
        <v>89122.011460562091</v>
      </c>
      <c r="IE50" s="3">
        <f>'Project Summary'!$C$77*IE28</f>
        <v>89449.517866063194</v>
      </c>
      <c r="IF50" s="3">
        <f>'Project Summary'!$C$77*IF28</f>
        <v>89778.227795181956</v>
      </c>
      <c r="IG50" s="3">
        <f>'Project Summary'!$C$77*IG28</f>
        <v>90108.14567063826</v>
      </c>
      <c r="IH50" s="3">
        <f>'Project Summary'!$C$77*IH28</f>
        <v>90439.275931404642</v>
      </c>
      <c r="II50" s="3">
        <f>'Project Summary'!$C$77*II28</f>
        <v>90771.623032766089</v>
      </c>
      <c r="IJ50" s="3">
        <f>'Project Summary'!$C$77*IJ28</f>
        <v>91105.191446379802</v>
      </c>
      <c r="IK50" s="3">
        <f>'Project Summary'!$C$77*IK28</f>
        <v>91439.985660335558</v>
      </c>
      <c r="IL50" s="3">
        <f>'Project Summary'!$C$77*IL28</f>
        <v>91776.010179215969</v>
      </c>
      <c r="IM50" s="3">
        <f>'Project Summary'!$C$77*IM28</f>
        <v>92113.269524157149</v>
      </c>
      <c r="IN50" s="3">
        <f>'Project Summary'!$C$77*IN28</f>
        <v>92451.768232909497</v>
      </c>
      <c r="IO50" s="3">
        <f>'Project Summary'!$C$77*IO28</f>
        <v>92791.510859898801</v>
      </c>
      <c r="IP50" s="3">
        <f>'Project Summary'!$C$77*IP28</f>
        <v>93132.501976287502</v>
      </c>
      <c r="IQ50" s="3">
        <f>'Project Summary'!$C$77*IQ28</f>
        <v>93474.74617003616</v>
      </c>
      <c r="IR50" s="3">
        <f>'Project Summary'!$C$77*IR28</f>
        <v>93818.248045965258</v>
      </c>
      <c r="IS50" s="3">
        <f>'Project Summary'!$C$77*IS28</f>
        <v>94163.012225817074</v>
      </c>
      <c r="IT50" s="3">
        <f>'Project Summary'!$C$77*IT28</f>
        <v>94509.043348317966</v>
      </c>
      <c r="IU50" s="3">
        <f>'Project Summary'!$C$77*IU28</f>
        <v>94856.346069240652</v>
      </c>
      <c r="IV50" s="3">
        <f>'Project Summary'!$C$77*IV28</f>
        <v>95204.925061466987</v>
      </c>
      <c r="IW50" s="3">
        <f>'Project Summary'!$C$77*IW28</f>
        <v>95554.785015050758</v>
      </c>
      <c r="IX50" s="3">
        <f>'Project Summary'!$C$77*IX28</f>
        <v>95905.930637280777</v>
      </c>
      <c r="IY50" s="3">
        <f>'Project Summary'!$C$77*IY28</f>
        <v>96258.366652744298</v>
      </c>
      <c r="IZ50" s="3">
        <f>'Project Summary'!$C$77*IZ28</f>
        <v>96612.097803390498</v>
      </c>
      <c r="JA50" s="3">
        <f>'Project Summary'!$C$77*JA28</f>
        <v>96967.128848594322</v>
      </c>
      <c r="JB50" s="3">
        <f>'Project Summary'!$C$77*JB28</f>
        <v>97323.464565220507</v>
      </c>
      <c r="JC50" s="3">
        <f>'Project Summary'!$C$77*JC28</f>
        <v>97681.109747687864</v>
      </c>
      <c r="JD50" s="3">
        <f>'Project Summary'!$C$77*JD28</f>
        <v>98040.069208033776</v>
      </c>
      <c r="JE50" s="3">
        <f>'Project Summary'!$C$77*JE28</f>
        <v>98400.347775978924</v>
      </c>
      <c r="JF50" s="3">
        <f>'Project Summary'!$C$77*JF28</f>
        <v>98761.950298992349</v>
      </c>
      <c r="JG50" s="3">
        <f>'Project Summary'!$C$77*JG28</f>
        <v>99124.881642356559</v>
      </c>
      <c r="JH50" s="3">
        <f>'Project Summary'!$C$77*JH28</f>
        <v>99489.146689233065</v>
      </c>
      <c r="JI50" s="3">
        <f>'Project Summary'!$C$77*JI28</f>
        <v>99854.750340728104</v>
      </c>
      <c r="JJ50" s="3">
        <f>'Project Summary'!$C$77*JJ28</f>
        <v>100221.69751595848</v>
      </c>
      <c r="JK50" s="3">
        <f>'Project Summary'!$C$77*JK28</f>
        <v>100589.99315211787</v>
      </c>
      <c r="JL50" s="3">
        <f>'Project Summary'!$C$77*JL28</f>
        <v>100959.64220454314</v>
      </c>
      <c r="JM50" s="3">
        <f>'Project Summary'!$C$77*JM28</f>
        <v>101330.64964678114</v>
      </c>
      <c r="JN50" s="3">
        <f>'Project Summary'!$C$77*JN28</f>
        <v>101703.02047065551</v>
      </c>
      <c r="JO50" s="3">
        <f>'Project Summary'!$C$77*JO28</f>
        <v>102076.7596863339</v>
      </c>
      <c r="JP50" s="3">
        <f>'Project Summary'!$C$77*JP28</f>
        <v>102451.87232239537</v>
      </c>
      <c r="JQ50" s="3">
        <f>'Project Summary'!$C$77*JQ28</f>
        <v>102828.36342589806</v>
      </c>
      <c r="JR50" s="3">
        <f>'Project Summary'!$C$77*JR28</f>
        <v>103206.2380624471</v>
      </c>
      <c r="JS50" s="3">
        <f>'Project Summary'!$C$77*JS28</f>
        <v>103585.5013162627</v>
      </c>
      <c r="JT50" s="3">
        <f>'Project Summary'!$C$77*JT28</f>
        <v>103966.15829024866</v>
      </c>
      <c r="JU50" s="3">
        <f>'Project Summary'!$C$77*JU28</f>
        <v>104348.21410606096</v>
      </c>
      <c r="JV50" s="3">
        <f>'Project Summary'!$C$77*JV28</f>
        <v>104731.6739041767</v>
      </c>
      <c r="JW50" s="3">
        <f>'Project Summary'!$C$77*JW28</f>
        <v>105116.54284396325</v>
      </c>
      <c r="JX50" s="3">
        <f>'Project Summary'!$C$77*JX28</f>
        <v>105502.82610374768</v>
      </c>
      <c r="JY50" s="3">
        <f>'Project Summary'!$C$77*JY28</f>
        <v>105890.52888088638</v>
      </c>
      <c r="JZ50" s="3">
        <f>'Project Summary'!$C$77*JZ28</f>
        <v>106279.6563918351</v>
      </c>
      <c r="KA50" s="3">
        <f>'Project Summary'!$C$77*KA28</f>
        <v>106670.21387221903</v>
      </c>
      <c r="KB50" s="3">
        <f>'Project Summary'!$C$77*KB28</f>
        <v>107062.20657690326</v>
      </c>
      <c r="KC50" s="3">
        <f>'Project Summary'!$C$77*KC28</f>
        <v>107455.63978006358</v>
      </c>
      <c r="KD50" s="3">
        <f>'Project Summary'!$C$77*KD28</f>
        <v>107850.51877525731</v>
      </c>
      <c r="KE50" s="3">
        <f>'Project Summary'!$C$77*KE28</f>
        <v>108246.84887549462</v>
      </c>
      <c r="KF50" s="3">
        <f>'Project Summary'!$C$77*KF28</f>
        <v>108644.63541330995</v>
      </c>
      <c r="KG50" s="3">
        <f>'Project Summary'!$C$77*KG28</f>
        <v>109043.88374083383</v>
      </c>
      <c r="KH50" s="3">
        <f>'Project Summary'!$C$77*KH28</f>
        <v>109444.59922986479</v>
      </c>
      <c r="KI50" s="3">
        <f>'Project Summary'!$C$77*KI28</f>
        <v>109846.78727194174</v>
      </c>
      <c r="KJ50" s="3">
        <f>'Project Summary'!$C$77*KJ28</f>
        <v>110250.45327841646</v>
      </c>
      <c r="KK50" s="3">
        <f>'Project Summary'!$C$77*KK28</f>
        <v>110655.60268052641</v>
      </c>
      <c r="KL50" s="3">
        <f>'Project Summary'!$C$77*KL28</f>
        <v>111062.24092946782</v>
      </c>
      <c r="KM50" s="3">
        <f>'Project Summary'!$C$77*KM28</f>
        <v>111470.37349646901</v>
      </c>
      <c r="KN50" s="3">
        <f>'Project Summary'!$C$77*KN28</f>
        <v>111880.00587286404</v>
      </c>
      <c r="KO50" s="3">
        <f>'Project Summary'!$C$77*KO28</f>
        <v>112291.14357016658</v>
      </c>
      <c r="KP50" s="3">
        <f>'Project Summary'!$C$77*KP28</f>
        <v>112703.79212014402</v>
      </c>
      <c r="KQ50" s="3">
        <f>'Project Summary'!$C$77*KQ28</f>
        <v>113117.95707489201</v>
      </c>
      <c r="KR50" s="3">
        <f>'Project Summary'!$C$77*KR28</f>
        <v>113533.64400690905</v>
      </c>
      <c r="KS50" s="3">
        <f>'Project Summary'!$C$77*KS28</f>
        <v>113950.85850917148</v>
      </c>
      <c r="KT50" s="3">
        <f>'Project Summary'!$C$77*KT28</f>
        <v>114369.60619520882</v>
      </c>
      <c r="KU50" s="3">
        <f>'Project Summary'!$C$77*KU28</f>
        <v>114789.89269917924</v>
      </c>
      <c r="KV50" s="3">
        <f>'Project Summary'!$C$77*KV28</f>
        <v>115211.72367594534</v>
      </c>
      <c r="KW50" s="3">
        <f>'Project Summary'!$C$77*KW28</f>
        <v>115635.10480115023</v>
      </c>
      <c r="KX50" s="3">
        <f>'Project Summary'!$C$77*KX28</f>
        <v>116060.041771294</v>
      </c>
      <c r="KY50" s="3">
        <f>'Project Summary'!$C$77*KY28</f>
        <v>116486.54030381022</v>
      </c>
      <c r="KZ50" s="3">
        <f>'Project Summary'!$C$77*KZ28</f>
        <v>116914.60613714304</v>
      </c>
      <c r="LA50" s="3">
        <f>'Project Summary'!$C$77*LA28</f>
        <v>117344.24503082418</v>
      </c>
      <c r="LB50" s="3">
        <f>'Project Summary'!$C$77*LB28</f>
        <v>117775.46276555062</v>
      </c>
      <c r="LC50" s="3">
        <f>'Project Summary'!$C$77*LC28</f>
        <v>118208.26514326227</v>
      </c>
      <c r="LD50" s="3">
        <f>'Project Summary'!$C$77*LD28</f>
        <v>118642.65798722007</v>
      </c>
      <c r="LE50" s="3">
        <f>'Project Summary'!$C$77*LE28</f>
        <v>119078.64714208432</v>
      </c>
      <c r="LF50" s="3">
        <f>'Project Summary'!$C$77*LF28</f>
        <v>119516.23847399335</v>
      </c>
      <c r="LG50" s="3">
        <f>'Project Summary'!$C$77*LG28</f>
        <v>119955.43787064243</v>
      </c>
      <c r="LH50" s="3">
        <f>'Project Summary'!$C$77*LH28</f>
        <v>120396.25124136299</v>
      </c>
      <c r="LI50" s="3">
        <f>'Project Summary'!$C$77*LI28</f>
        <v>120838.6845172021</v>
      </c>
      <c r="LJ50" s="3">
        <f>'Project Summary'!$C$77*LJ28</f>
        <v>121282.74365100234</v>
      </c>
      <c r="LK50" s="3">
        <f>'Project Summary'!$C$77*LK28</f>
        <v>121728.43461748182</v>
      </c>
      <c r="LL50" s="3">
        <f>'Project Summary'!$C$77*LL28</f>
        <v>122175.76341331459</v>
      </c>
      <c r="LM50" s="3">
        <f>'Project Summary'!$C$77*LM28</f>
        <v>122624.7360572114</v>
      </c>
      <c r="LN50" s="3">
        <f>'Project Summary'!$C$77*LN28</f>
        <v>123075.35859000051</v>
      </c>
      <c r="LO50" s="3">
        <f>'Project Summary'!$C$77*LO28</f>
        <v>123527.6370747092</v>
      </c>
      <c r="LP50" s="3">
        <f>'Project Summary'!$C$77*LP28</f>
        <v>123981.57759664509</v>
      </c>
      <c r="LQ50" s="3">
        <f>'Project Summary'!$C$77*LQ28</f>
        <v>124437.18626347823</v>
      </c>
      <c r="LR50" s="3">
        <f>'Project Summary'!$C$77*LR28</f>
        <v>124894.46920532317</v>
      </c>
      <c r="LS50" s="3">
        <f>'Project Summary'!$C$77*LS28</f>
        <v>125353.43257482146</v>
      </c>
      <c r="LT50" s="3">
        <f>'Project Summary'!$C$77*LT28</f>
        <v>125814.08254722443</v>
      </c>
      <c r="LU50" s="3">
        <f>'Project Summary'!$C$77*LU28</f>
        <v>126276.42532047632</v>
      </c>
      <c r="LV50" s="3">
        <f>'Project Summary'!$C$77*LV28</f>
        <v>126740.46711529758</v>
      </c>
      <c r="LW50" s="3">
        <f>'Project Summary'!$C$77*LW28</f>
        <v>127206.21417526861</v>
      </c>
      <c r="LX50" s="3">
        <f>'Project Summary'!$C$77*LX28</f>
        <v>127673.67276691386</v>
      </c>
      <c r="LY50" s="3">
        <f>'Project Summary'!$C$77*LY28</f>
        <v>128142.84917978603</v>
      </c>
      <c r="LZ50" s="3">
        <f>'Project Summary'!$C$77*LZ28</f>
        <v>128613.74972655065</v>
      </c>
      <c r="MA50" s="3">
        <f>'Project Summary'!$C$77*MA28</f>
        <v>129086.3807430712</v>
      </c>
      <c r="MB50" s="3">
        <f>'Project Summary'!$C$77*MB28</f>
        <v>129560.74858849421</v>
      </c>
      <c r="MC50" s="3">
        <f>'Project Summary'!$C$77*MC28</f>
        <v>130036.85964533484</v>
      </c>
      <c r="MD50" s="3">
        <f>'Project Summary'!$C$77*MD28</f>
        <v>130514.7203195628</v>
      </c>
      <c r="ME50" s="3">
        <f>'Project Summary'!$C$77*ME28</f>
        <v>130994.33704068854</v>
      </c>
      <c r="MF50" s="3">
        <f>'Project Summary'!$C$77*MF28</f>
        <v>131475.71626184965</v>
      </c>
      <c r="MG50" s="3">
        <f>'Project Summary'!$C$77*MG28</f>
        <v>131958.86445989786</v>
      </c>
      <c r="MH50" s="3">
        <f>'Project Summary'!$C$77*MH28</f>
        <v>132443.78813548607</v>
      </c>
      <c r="MI50" s="3">
        <f>'Project Summary'!$C$77*MI28</f>
        <v>132930.4938131558</v>
      </c>
      <c r="MJ50" s="3">
        <f>'Project Summary'!$C$77*MJ28</f>
        <v>133418.98804142512</v>
      </c>
      <c r="MK50" s="3">
        <f>'Project Summary'!$C$77*MK28</f>
        <v>133909.27739287651</v>
      </c>
      <c r="ML50" s="3">
        <f>'Project Summary'!$C$77*ML28</f>
        <v>134401.36846424555</v>
      </c>
      <c r="MM50" s="3">
        <f>'Project Summary'!$C$77*MM28</f>
        <v>134895.26787650955</v>
      </c>
      <c r="MN50" s="3">
        <f>'Project Summary'!$C$77*MN28</f>
        <v>135390.98227497656</v>
      </c>
      <c r="MO50" s="3">
        <f>'Project Summary'!$C$77*MO28</f>
        <v>135888.51832937505</v>
      </c>
      <c r="MP50" s="3">
        <f>'Project Summary'!$C$77*MP28</f>
        <v>136387.88273394326</v>
      </c>
      <c r="MQ50" s="3">
        <f>'Project Summary'!$C$77*MQ28</f>
        <v>136889.08220751965</v>
      </c>
      <c r="MR50" s="3">
        <f>'Project Summary'!$C$77*MR28</f>
        <v>137392.123493633</v>
      </c>
      <c r="MS50" s="3">
        <f>'Project Summary'!$C$77*MS28</f>
        <v>137897.01336059338</v>
      </c>
      <c r="MT50" s="3">
        <f>'Project Summary'!$C$77*MT28</f>
        <v>138403.75860158305</v>
      </c>
      <c r="MU50" s="3">
        <f>'Project Summary'!$C$77*MU28</f>
        <v>138912.36603474795</v>
      </c>
      <c r="MV50" s="3">
        <f>'Project Summary'!$C$77*MV28</f>
        <v>139422.84250328934</v>
      </c>
      <c r="MW50" s="3">
        <f>'Project Summary'!$C$77*MW28</f>
        <v>139935.19487555604</v>
      </c>
      <c r="MX50" s="3">
        <f>'Project Summary'!$C$77*MX28</f>
        <v>140449.43004513672</v>
      </c>
    </row>
    <row r="51" spans="1:362" x14ac:dyDescent="0.25">
      <c r="A51" s="111" t="s">
        <v>272</v>
      </c>
      <c r="C51" s="3">
        <f t="shared" ref="C51:BN51" si="110">C30*0.4*0.45</f>
        <v>45826.832115098288</v>
      </c>
      <c r="D51" s="3">
        <f t="shared" si="110"/>
        <v>46656.702680625735</v>
      </c>
      <c r="E51" s="3">
        <f t="shared" si="110"/>
        <v>47489.622862308504</v>
      </c>
      <c r="F51" s="3">
        <f t="shared" si="110"/>
        <v>48325.603866904734</v>
      </c>
      <c r="G51" s="3">
        <f t="shared" si="110"/>
        <v>49164.656942355236</v>
      </c>
      <c r="H51" s="3">
        <f t="shared" si="110"/>
        <v>50006.793377934897</v>
      </c>
      <c r="I51" s="3">
        <f t="shared" si="110"/>
        <v>50852.024504404471</v>
      </c>
      <c r="J51" s="3">
        <f t="shared" si="110"/>
        <v>51700.361694163148</v>
      </c>
      <c r="K51" s="3">
        <f t="shared" si="110"/>
        <v>52551.816361401456</v>
      </c>
      <c r="L51" s="3">
        <f t="shared" si="110"/>
        <v>53406.399962255004</v>
      </c>
      <c r="M51" s="3">
        <f t="shared" si="110"/>
        <v>54264.12399495842</v>
      </c>
      <c r="N51" s="3">
        <f t="shared" si="110"/>
        <v>55125.000000000175</v>
      </c>
      <c r="O51" s="3">
        <f t="shared" si="110"/>
        <v>55989.039560277866</v>
      </c>
      <c r="P51" s="3">
        <f t="shared" si="110"/>
        <v>56856.254301254034</v>
      </c>
      <c r="Q51" s="3">
        <f t="shared" si="110"/>
        <v>57726.655891112539</v>
      </c>
      <c r="R51" s="3">
        <f t="shared" si="110"/>
        <v>58600.256040915621</v>
      </c>
      <c r="S51" s="3">
        <f t="shared" si="110"/>
        <v>59477.066504761402</v>
      </c>
      <c r="T51" s="3">
        <f t="shared" si="110"/>
        <v>60357.099079942134</v>
      </c>
      <c r="U51" s="3">
        <f t="shared" si="110"/>
        <v>61240.365607102838</v>
      </c>
      <c r="V51" s="3">
        <f t="shared" si="110"/>
        <v>62126.877970400637</v>
      </c>
      <c r="W51" s="3">
        <f t="shared" si="110"/>
        <v>63016.648097664671</v>
      </c>
      <c r="X51" s="3">
        <f t="shared" si="110"/>
        <v>63909.687960556636</v>
      </c>
      <c r="Y51" s="3">
        <f t="shared" si="110"/>
        <v>64806.00957473171</v>
      </c>
      <c r="Z51" s="3">
        <f t="shared" si="110"/>
        <v>65705.625000000378</v>
      </c>
      <c r="AA51" s="3">
        <f t="shared" si="110"/>
        <v>66608.54634049059</v>
      </c>
      <c r="AB51" s="3">
        <f t="shared" si="110"/>
        <v>67514.78574481071</v>
      </c>
      <c r="AC51" s="3">
        <f t="shared" si="110"/>
        <v>68424.355406212839</v>
      </c>
      <c r="AD51" s="3">
        <f t="shared" si="110"/>
        <v>69337.267562757042</v>
      </c>
      <c r="AE51" s="3">
        <f t="shared" si="110"/>
        <v>70253.534497475921</v>
      </c>
      <c r="AF51" s="3">
        <f t="shared" si="110"/>
        <v>71173.168538539787</v>
      </c>
      <c r="AG51" s="3">
        <f t="shared" si="110"/>
        <v>72096.182059422747</v>
      </c>
      <c r="AH51" s="3">
        <f t="shared" si="110"/>
        <v>73022.587479068941</v>
      </c>
      <c r="AI51" s="3">
        <f t="shared" si="110"/>
        <v>73952.397262059909</v>
      </c>
      <c r="AJ51" s="3">
        <f t="shared" si="110"/>
        <v>74885.623918781988</v>
      </c>
      <c r="AK51" s="3">
        <f t="shared" si="110"/>
        <v>75822.280005594948</v>
      </c>
      <c r="AL51" s="3">
        <f t="shared" si="110"/>
        <v>76762.378125000687</v>
      </c>
      <c r="AM51" s="3">
        <f t="shared" si="110"/>
        <v>77705.930925812965</v>
      </c>
      <c r="AN51" s="3">
        <f t="shared" si="110"/>
        <v>78652.951103327476</v>
      </c>
      <c r="AO51" s="3">
        <f t="shared" si="110"/>
        <v>79603.451399492711</v>
      </c>
      <c r="AP51" s="3">
        <f t="shared" si="110"/>
        <v>80557.444603081414</v>
      </c>
      <c r="AQ51" s="3">
        <f t="shared" si="110"/>
        <v>81514.943549862655</v>
      </c>
      <c r="AR51" s="3">
        <f t="shared" si="110"/>
        <v>82475.961122774417</v>
      </c>
      <c r="AS51" s="3">
        <f t="shared" si="110"/>
        <v>83440.510252097083</v>
      </c>
      <c r="AT51" s="3">
        <f t="shared" si="110"/>
        <v>84408.603915627376</v>
      </c>
      <c r="AU51" s="3">
        <f t="shared" si="110"/>
        <v>85380.255138852895</v>
      </c>
      <c r="AV51" s="3">
        <f t="shared" si="110"/>
        <v>86355.476995127465</v>
      </c>
      <c r="AW51" s="3">
        <f t="shared" si="110"/>
        <v>87334.282605846995</v>
      </c>
      <c r="AX51" s="3">
        <f t="shared" si="110"/>
        <v>88316.685140625996</v>
      </c>
      <c r="AY51" s="3">
        <f t="shared" si="110"/>
        <v>89302.697817474822</v>
      </c>
      <c r="AZ51" s="3">
        <f t="shared" si="110"/>
        <v>90292.333902977465</v>
      </c>
      <c r="BA51" s="3">
        <f t="shared" si="110"/>
        <v>91285.606712470137</v>
      </c>
      <c r="BB51" s="3">
        <f t="shared" si="110"/>
        <v>92282.529610220343</v>
      </c>
      <c r="BC51" s="3">
        <f t="shared" si="110"/>
        <v>93283.116009606689</v>
      </c>
      <c r="BD51" s="3">
        <f t="shared" si="110"/>
        <v>94287.379373299467</v>
      </c>
      <c r="BE51" s="3">
        <f t="shared" si="110"/>
        <v>95295.333213441685</v>
      </c>
      <c r="BF51" s="3">
        <f t="shared" si="110"/>
        <v>96306.991091830845</v>
      </c>
      <c r="BG51" s="3">
        <f t="shared" si="110"/>
        <v>97322.366620101515</v>
      </c>
      <c r="BH51" s="3">
        <f t="shared" si="110"/>
        <v>98341.473459908433</v>
      </c>
      <c r="BI51" s="3">
        <f t="shared" si="110"/>
        <v>99364.325323110344</v>
      </c>
      <c r="BJ51" s="3">
        <f t="shared" si="110"/>
        <v>100390.9359719544</v>
      </c>
      <c r="BK51" s="3">
        <f t="shared" si="110"/>
        <v>101421.31921926144</v>
      </c>
      <c r="BL51" s="3">
        <f t="shared" si="110"/>
        <v>102455.4889286117</v>
      </c>
      <c r="BM51" s="3">
        <f t="shared" si="110"/>
        <v>103493.45901453153</v>
      </c>
      <c r="BN51" s="3">
        <f t="shared" si="110"/>
        <v>104535.24344268048</v>
      </c>
      <c r="BO51" s="3">
        <f t="shared" ref="BO51:DZ51" si="111">BO30*0.4*0.45</f>
        <v>105580.85623003922</v>
      </c>
      <c r="BP51" s="3">
        <f t="shared" si="111"/>
        <v>106630.31144509818</v>
      </c>
      <c r="BQ51" s="3">
        <f t="shared" si="111"/>
        <v>107683.62320804677</v>
      </c>
      <c r="BR51" s="3">
        <f t="shared" si="111"/>
        <v>108740.80569096343</v>
      </c>
      <c r="BS51" s="3">
        <f t="shared" si="111"/>
        <v>109801.87311800632</v>
      </c>
      <c r="BT51" s="3">
        <f t="shared" si="111"/>
        <v>110866.8397656046</v>
      </c>
      <c r="BU51" s="3">
        <f t="shared" si="111"/>
        <v>111935.7199626506</v>
      </c>
      <c r="BV51" s="3">
        <f t="shared" si="111"/>
        <v>113008.52809069266</v>
      </c>
      <c r="BW51" s="3">
        <f t="shared" si="111"/>
        <v>114085.27858412854</v>
      </c>
      <c r="BX51" s="3">
        <f t="shared" si="111"/>
        <v>115165.98593039956</v>
      </c>
      <c r="BY51" s="3">
        <f t="shared" si="111"/>
        <v>116250.66467018583</v>
      </c>
      <c r="BZ51" s="3">
        <f t="shared" si="111"/>
        <v>117339.32939760148</v>
      </c>
      <c r="CA51" s="3">
        <f t="shared" si="111"/>
        <v>118431.9947603914</v>
      </c>
      <c r="CB51" s="3">
        <f t="shared" si="111"/>
        <v>119528.675460128</v>
      </c>
      <c r="CC51" s="3">
        <f t="shared" si="111"/>
        <v>120629.38625240927</v>
      </c>
      <c r="CD51" s="3">
        <f t="shared" si="111"/>
        <v>121734.14194705719</v>
      </c>
      <c r="CE51" s="3">
        <f t="shared" si="111"/>
        <v>122842.95740831699</v>
      </c>
      <c r="CF51" s="3">
        <f t="shared" si="111"/>
        <v>123955.84755505717</v>
      </c>
      <c r="CG51" s="3">
        <f t="shared" si="111"/>
        <v>125072.82736097023</v>
      </c>
      <c r="CH51" s="3">
        <f t="shared" si="111"/>
        <v>126193.9118547742</v>
      </c>
      <c r="CI51" s="3">
        <f t="shared" si="111"/>
        <v>127319.11612041465</v>
      </c>
      <c r="CJ51" s="3">
        <f t="shared" si="111"/>
        <v>128448.45529726788</v>
      </c>
      <c r="CK51" s="3">
        <f t="shared" si="111"/>
        <v>129581.94458034451</v>
      </c>
      <c r="CL51" s="3">
        <f t="shared" si="111"/>
        <v>130719.59922049391</v>
      </c>
      <c r="CM51" s="3">
        <f t="shared" si="111"/>
        <v>131861.43452460933</v>
      </c>
      <c r="CN51" s="3">
        <f t="shared" si="111"/>
        <v>133007.4658558341</v>
      </c>
      <c r="CO51" s="3">
        <f t="shared" si="111"/>
        <v>134157.70863376802</v>
      </c>
      <c r="CP51" s="3">
        <f t="shared" si="111"/>
        <v>135312.17833467509</v>
      </c>
      <c r="CQ51" s="3">
        <f t="shared" si="111"/>
        <v>136470.89049169156</v>
      </c>
      <c r="CR51" s="3">
        <f t="shared" si="111"/>
        <v>137633.86069503505</v>
      </c>
      <c r="CS51" s="3">
        <f t="shared" si="111"/>
        <v>138801.10459221422</v>
      </c>
      <c r="CT51" s="3">
        <f t="shared" si="111"/>
        <v>139972.63788823935</v>
      </c>
      <c r="CU51" s="3">
        <f t="shared" si="111"/>
        <v>141148.47634583365</v>
      </c>
      <c r="CV51" s="3">
        <f t="shared" si="111"/>
        <v>142328.63578564528</v>
      </c>
      <c r="CW51" s="3">
        <f t="shared" si="111"/>
        <v>143513.13208646036</v>
      </c>
      <c r="CX51" s="3">
        <f t="shared" si="111"/>
        <v>144701.98118541646</v>
      </c>
      <c r="CY51" s="3">
        <f t="shared" si="111"/>
        <v>145895.19907821712</v>
      </c>
      <c r="CZ51" s="3">
        <f t="shared" si="111"/>
        <v>147092.80181934702</v>
      </c>
      <c r="DA51" s="3">
        <f t="shared" si="111"/>
        <v>148294.80552228796</v>
      </c>
      <c r="DB51" s="3">
        <f t="shared" si="111"/>
        <v>149501.22635973583</v>
      </c>
      <c r="DC51" s="3">
        <f t="shared" si="111"/>
        <v>150712.08056381808</v>
      </c>
      <c r="DD51" s="3">
        <f t="shared" si="111"/>
        <v>151927.384426312</v>
      </c>
      <c r="DE51" s="3">
        <f t="shared" si="111"/>
        <v>153147.15429886425</v>
      </c>
      <c r="DF51" s="3">
        <f t="shared" si="111"/>
        <v>154371.40659321053</v>
      </c>
      <c r="DG51" s="3">
        <f t="shared" si="111"/>
        <v>155600.15778139653</v>
      </c>
      <c r="DH51" s="3">
        <f t="shared" si="111"/>
        <v>156833.42439599967</v>
      </c>
      <c r="DI51" s="3">
        <f t="shared" si="111"/>
        <v>158071.22303035142</v>
      </c>
      <c r="DJ51" s="3">
        <f t="shared" si="111"/>
        <v>159313.57033876056</v>
      </c>
      <c r="DK51" s="3">
        <f t="shared" si="111"/>
        <v>160560.48303673722</v>
      </c>
      <c r="DL51" s="3">
        <f t="shared" si="111"/>
        <v>161811.97790121794</v>
      </c>
      <c r="DM51" s="3">
        <f t="shared" si="111"/>
        <v>163068.07177079126</v>
      </c>
      <c r="DN51" s="3">
        <f t="shared" si="111"/>
        <v>164328.78154592428</v>
      </c>
      <c r="DO51" s="3">
        <f t="shared" si="111"/>
        <v>165594.12418919022</v>
      </c>
      <c r="DP51" s="3">
        <f t="shared" si="111"/>
        <v>166864.11672549639</v>
      </c>
      <c r="DQ51" s="3">
        <f t="shared" si="111"/>
        <v>168138.77624231347</v>
      </c>
      <c r="DR51" s="3">
        <f t="shared" si="111"/>
        <v>169418.1198899053</v>
      </c>
      <c r="DS51" s="3">
        <f t="shared" si="111"/>
        <v>170702.16488155967</v>
      </c>
      <c r="DT51" s="3">
        <f t="shared" si="111"/>
        <v>171990.92849381999</v>
      </c>
      <c r="DU51" s="3">
        <f t="shared" si="111"/>
        <v>173284.42806671758</v>
      </c>
      <c r="DV51" s="3">
        <f t="shared" si="111"/>
        <v>174582.68100400508</v>
      </c>
      <c r="DW51" s="3">
        <f t="shared" si="111"/>
        <v>175885.70477339069</v>
      </c>
      <c r="DX51" s="3">
        <f t="shared" si="111"/>
        <v>177193.51690677303</v>
      </c>
      <c r="DY51" s="3">
        <f t="shared" si="111"/>
        <v>178506.13500047717</v>
      </c>
      <c r="DZ51" s="3">
        <f t="shared" si="111"/>
        <v>179823.57671549116</v>
      </c>
      <c r="EA51" s="3">
        <f t="shared" ref="EA51:GL51" si="112">EA30*0.4*0.45</f>
        <v>181145.85977770408</v>
      </c>
      <c r="EB51" s="3">
        <f t="shared" si="112"/>
        <v>182473.00197814402</v>
      </c>
      <c r="EC51" s="3">
        <f t="shared" si="112"/>
        <v>183805.02117321786</v>
      </c>
      <c r="ED51" s="3">
        <f t="shared" si="112"/>
        <v>185141.93528495132</v>
      </c>
      <c r="EE51" s="3">
        <f t="shared" si="112"/>
        <v>186483.76230123016</v>
      </c>
      <c r="EF51" s="3">
        <f t="shared" si="112"/>
        <v>187830.5202760422</v>
      </c>
      <c r="EG51" s="3">
        <f t="shared" si="112"/>
        <v>189182.22732972019</v>
      </c>
      <c r="EH51" s="3">
        <f t="shared" si="112"/>
        <v>190538.90164918566</v>
      </c>
      <c r="EI51" s="3">
        <f t="shared" si="112"/>
        <v>191900.56148819363</v>
      </c>
      <c r="EJ51" s="3">
        <f t="shared" si="112"/>
        <v>193267.22516757817</v>
      </c>
      <c r="EK51" s="3">
        <f t="shared" si="112"/>
        <v>194638.91107549897</v>
      </c>
      <c r="EL51" s="3">
        <f t="shared" si="112"/>
        <v>196015.63766768866</v>
      </c>
      <c r="EM51" s="3">
        <f t="shared" si="112"/>
        <v>197397.42346770113</v>
      </c>
      <c r="EN51" s="3">
        <f t="shared" si="112"/>
        <v>198784.28706716091</v>
      </c>
      <c r="EO51" s="3">
        <f t="shared" si="112"/>
        <v>200176.2471260131</v>
      </c>
      <c r="EP51" s="3">
        <f t="shared" si="112"/>
        <v>201573.32237277462</v>
      </c>
      <c r="EQ51" s="3">
        <f t="shared" si="112"/>
        <v>202975.531604786</v>
      </c>
      <c r="ER51" s="3">
        <f t="shared" si="112"/>
        <v>204382.89368846454</v>
      </c>
      <c r="ES51" s="3">
        <f t="shared" si="112"/>
        <v>205795.42755955804</v>
      </c>
      <c r="ET51" s="3">
        <f t="shared" si="112"/>
        <v>207213.15222339946</v>
      </c>
      <c r="EU51" s="3">
        <f t="shared" si="112"/>
        <v>208636.08675516283</v>
      </c>
      <c r="EV51" s="3">
        <f t="shared" si="112"/>
        <v>210064.25030011966</v>
      </c>
      <c r="EW51" s="3">
        <f t="shared" si="112"/>
        <v>211497.66207389685</v>
      </c>
      <c r="EX51" s="3">
        <f t="shared" si="112"/>
        <v>212936.34136273508</v>
      </c>
      <c r="EY51" s="3">
        <f t="shared" si="112"/>
        <v>214380.30752374814</v>
      </c>
      <c r="EZ51" s="3">
        <f t="shared" si="112"/>
        <v>215829.57998518363</v>
      </c>
      <c r="FA51" s="3">
        <f t="shared" si="112"/>
        <v>217284.1782466842</v>
      </c>
      <c r="FB51" s="3">
        <f t="shared" si="112"/>
        <v>218744.12187954993</v>
      </c>
      <c r="FC51" s="3">
        <f t="shared" si="112"/>
        <v>220209.43052700182</v>
      </c>
      <c r="FD51" s="3">
        <f t="shared" si="112"/>
        <v>221680.12390444597</v>
      </c>
      <c r="FE51" s="3">
        <f t="shared" si="112"/>
        <v>223156.22179973868</v>
      </c>
      <c r="FF51" s="3">
        <f t="shared" si="112"/>
        <v>224637.74407345292</v>
      </c>
      <c r="FG51" s="3">
        <f t="shared" si="112"/>
        <v>226124.71065914561</v>
      </c>
      <c r="FH51" s="3">
        <f t="shared" si="112"/>
        <v>227617.14156362551</v>
      </c>
      <c r="FI51" s="3">
        <f t="shared" si="112"/>
        <v>229115.05686722274</v>
      </c>
      <c r="FJ51" s="3">
        <f t="shared" si="112"/>
        <v>230618.47672405868</v>
      </c>
      <c r="FK51" s="3">
        <f t="shared" si="112"/>
        <v>232127.42136231731</v>
      </c>
      <c r="FL51" s="3">
        <f t="shared" si="112"/>
        <v>233641.91108451734</v>
      </c>
      <c r="FM51" s="3">
        <f t="shared" si="112"/>
        <v>235161.96626778538</v>
      </c>
      <c r="FN51" s="3">
        <f t="shared" si="112"/>
        <v>236687.60736413009</v>
      </c>
      <c r="FO51" s="3">
        <f t="shared" si="112"/>
        <v>238218.85490071733</v>
      </c>
      <c r="FP51" s="3">
        <f t="shared" si="112"/>
        <v>239755.72948014649</v>
      </c>
      <c r="FQ51" s="3">
        <f t="shared" si="112"/>
        <v>241298.25178072733</v>
      </c>
      <c r="FR51" s="3">
        <f t="shared" si="112"/>
        <v>242846.44255675876</v>
      </c>
      <c r="FS51" s="3">
        <f t="shared" si="112"/>
        <v>244400.32263880764</v>
      </c>
      <c r="FT51" s="3">
        <f t="shared" si="112"/>
        <v>245959.9129339892</v>
      </c>
      <c r="FU51" s="3">
        <f t="shared" si="112"/>
        <v>247525.23442624827</v>
      </c>
      <c r="FV51" s="3">
        <f t="shared" si="112"/>
        <v>249096.30817664182</v>
      </c>
      <c r="FW51" s="3">
        <f t="shared" si="112"/>
        <v>250673.15532362202</v>
      </c>
      <c r="FX51" s="3">
        <f t="shared" si="112"/>
        <v>252255.79708332106</v>
      </c>
      <c r="FY51" s="3">
        <f t="shared" si="112"/>
        <v>253844.25474983617</v>
      </c>
      <c r="FZ51" s="3">
        <f t="shared" si="112"/>
        <v>255438.54969551638</v>
      </c>
      <c r="GA51" s="3">
        <f t="shared" si="112"/>
        <v>257038.70337125004</v>
      </c>
      <c r="GB51" s="3">
        <f t="shared" si="112"/>
        <v>258644.73730675341</v>
      </c>
      <c r="GC51" s="3">
        <f t="shared" si="112"/>
        <v>260256.6731108604</v>
      </c>
      <c r="GD51" s="3">
        <f t="shared" si="112"/>
        <v>261874.53247181332</v>
      </c>
      <c r="GE51" s="3">
        <f t="shared" si="112"/>
        <v>263498.3371575544</v>
      </c>
      <c r="GF51" s="3">
        <f t="shared" si="112"/>
        <v>265128.10901601909</v>
      </c>
      <c r="GG51" s="3">
        <f t="shared" si="112"/>
        <v>266763.86997542978</v>
      </c>
      <c r="GH51" s="3">
        <f t="shared" si="112"/>
        <v>268405.64204459108</v>
      </c>
      <c r="GI51" s="3">
        <f t="shared" si="112"/>
        <v>270053.44731318537</v>
      </c>
      <c r="GJ51" s="3">
        <f t="shared" si="112"/>
        <v>271707.3079520709</v>
      </c>
      <c r="GK51" s="3">
        <f t="shared" si="112"/>
        <v>273367.2462135792</v>
      </c>
      <c r="GL51" s="3">
        <f t="shared" si="112"/>
        <v>275033.28443181503</v>
      </c>
      <c r="GM51" s="3">
        <f t="shared" ref="GM51:IX51" si="113">GM30*0.4*0.45</f>
        <v>276705.44502295676</v>
      </c>
      <c r="GN51" s="3">
        <f t="shared" si="113"/>
        <v>278383.75048555783</v>
      </c>
      <c r="GO51" s="3">
        <f t="shared" si="113"/>
        <v>280068.22340084967</v>
      </c>
      <c r="GP51" s="3">
        <f t="shared" si="113"/>
        <v>281758.88643304538</v>
      </c>
      <c r="GQ51" s="3">
        <f t="shared" si="113"/>
        <v>283455.76232964476</v>
      </c>
      <c r="GR51" s="3">
        <f t="shared" si="113"/>
        <v>285158.87392174039</v>
      </c>
      <c r="GS51" s="3">
        <f t="shared" si="113"/>
        <v>286868.24412432464</v>
      </c>
      <c r="GT51" s="3">
        <f t="shared" si="113"/>
        <v>288583.89593659813</v>
      </c>
      <c r="GU51" s="3">
        <f t="shared" si="113"/>
        <v>290305.85244227928</v>
      </c>
      <c r="GV51" s="3">
        <f t="shared" si="113"/>
        <v>292034.13680991466</v>
      </c>
      <c r="GW51" s="3">
        <f t="shared" si="113"/>
        <v>293768.77229319088</v>
      </c>
      <c r="GX51" s="3">
        <f t="shared" si="113"/>
        <v>295509.78223124729</v>
      </c>
      <c r="GY51" s="3">
        <f t="shared" si="113"/>
        <v>297257.19004899036</v>
      </c>
      <c r="GZ51" s="3">
        <f t="shared" si="113"/>
        <v>299011.01925740845</v>
      </c>
      <c r="HA51" s="3">
        <f t="shared" si="113"/>
        <v>300771.29345388844</v>
      </c>
      <c r="HB51" s="3">
        <f t="shared" si="113"/>
        <v>302538.03632253298</v>
      </c>
      <c r="HC51" s="3">
        <f t="shared" si="113"/>
        <v>304311.27163447934</v>
      </c>
      <c r="HD51" s="3">
        <f t="shared" si="113"/>
        <v>306091.02324821922</v>
      </c>
      <c r="HE51" s="3">
        <f t="shared" si="113"/>
        <v>307877.31510991976</v>
      </c>
      <c r="HF51" s="3">
        <f t="shared" si="113"/>
        <v>309670.17125374562</v>
      </c>
      <c r="HG51" s="3">
        <f t="shared" si="113"/>
        <v>311469.61580218241</v>
      </c>
      <c r="HH51" s="3">
        <f t="shared" si="113"/>
        <v>313275.67296636128</v>
      </c>
      <c r="HI51" s="3">
        <f t="shared" si="113"/>
        <v>315088.3670463849</v>
      </c>
      <c r="HJ51" s="3">
        <f t="shared" si="113"/>
        <v>316907.72243165394</v>
      </c>
      <c r="HK51" s="3">
        <f t="shared" si="113"/>
        <v>318733.76360119542</v>
      </c>
      <c r="HL51" s="3">
        <f t="shared" si="113"/>
        <v>320566.5151239924</v>
      </c>
      <c r="HM51" s="3">
        <f t="shared" si="113"/>
        <v>322406.00165931392</v>
      </c>
      <c r="HN51" s="3">
        <f t="shared" si="113"/>
        <v>324252.24795704748</v>
      </c>
      <c r="HO51" s="3">
        <f t="shared" si="113"/>
        <v>326105.2788580315</v>
      </c>
      <c r="HP51" s="3">
        <f t="shared" si="113"/>
        <v>327965.11929438973</v>
      </c>
      <c r="HQ51" s="3">
        <f t="shared" si="113"/>
        <v>329831.79428986675</v>
      </c>
      <c r="HR51" s="3">
        <f t="shared" si="113"/>
        <v>331705.32896016474</v>
      </c>
      <c r="HS51" s="3">
        <f t="shared" si="113"/>
        <v>333585.74851328111</v>
      </c>
      <c r="HT51" s="3">
        <f t="shared" si="113"/>
        <v>335473.0782498481</v>
      </c>
      <c r="HU51" s="3">
        <f t="shared" si="113"/>
        <v>337367.34356347279</v>
      </c>
      <c r="HV51" s="3">
        <f t="shared" si="113"/>
        <v>339268.56994107884</v>
      </c>
      <c r="HW51" s="3">
        <f t="shared" si="113"/>
        <v>341176.78296324972</v>
      </c>
      <c r="HX51" s="3">
        <f t="shared" si="113"/>
        <v>343092.00830457249</v>
      </c>
      <c r="HY51" s="3">
        <f t="shared" si="113"/>
        <v>345014.27173398354</v>
      </c>
      <c r="HZ51" s="3">
        <f t="shared" si="113"/>
        <v>346943.59911511507</v>
      </c>
      <c r="IA51" s="3">
        <f t="shared" si="113"/>
        <v>348880.01640664326</v>
      </c>
      <c r="IB51" s="3">
        <f t="shared" si="113"/>
        <v>350823.54966263764</v>
      </c>
      <c r="IC51" s="3">
        <f t="shared" si="113"/>
        <v>352774.22503291117</v>
      </c>
      <c r="ID51" s="3">
        <f t="shared" si="113"/>
        <v>354732.06876337255</v>
      </c>
      <c r="IE51" s="3">
        <f t="shared" si="113"/>
        <v>356697.10719637922</v>
      </c>
      <c r="IF51" s="3">
        <f t="shared" si="113"/>
        <v>358669.36677109177</v>
      </c>
      <c r="IG51" s="3">
        <f t="shared" si="113"/>
        <v>360648.87402382953</v>
      </c>
      <c r="IH51" s="3">
        <f t="shared" si="113"/>
        <v>362635.65558842797</v>
      </c>
      <c r="II51" s="3">
        <f t="shared" si="113"/>
        <v>364629.73819659656</v>
      </c>
      <c r="IJ51" s="3">
        <f t="shared" si="113"/>
        <v>366631.1486782789</v>
      </c>
      <c r="IK51" s="3">
        <f t="shared" si="113"/>
        <v>368639.91396201344</v>
      </c>
      <c r="IL51" s="3">
        <f t="shared" si="113"/>
        <v>370656.0610752959</v>
      </c>
      <c r="IM51" s="3">
        <f t="shared" si="113"/>
        <v>372679.61714494298</v>
      </c>
      <c r="IN51" s="3">
        <f t="shared" si="113"/>
        <v>374710.60939745698</v>
      </c>
      <c r="IO51" s="3">
        <f t="shared" si="113"/>
        <v>376749.06515939289</v>
      </c>
      <c r="IP51" s="3">
        <f t="shared" si="113"/>
        <v>378795.01185772504</v>
      </c>
      <c r="IQ51" s="3">
        <f t="shared" si="113"/>
        <v>380848.47702021705</v>
      </c>
      <c r="IR51" s="3">
        <f t="shared" si="113"/>
        <v>382909.48827579158</v>
      </c>
      <c r="IS51" s="3">
        <f t="shared" si="113"/>
        <v>384978.07335490256</v>
      </c>
      <c r="IT51" s="3">
        <f t="shared" si="113"/>
        <v>387054.26008990785</v>
      </c>
      <c r="IU51" s="3">
        <f t="shared" si="113"/>
        <v>389138.07641544397</v>
      </c>
      <c r="IV51" s="3">
        <f t="shared" si="113"/>
        <v>391229.55036880204</v>
      </c>
      <c r="IW51" s="3">
        <f t="shared" si="113"/>
        <v>393328.71009030455</v>
      </c>
      <c r="IX51" s="3">
        <f t="shared" si="113"/>
        <v>395435.58382368472</v>
      </c>
      <c r="IY51" s="3">
        <f t="shared" ref="IY51:LJ51" si="114">IY30*0.4*0.45</f>
        <v>397550.19991646585</v>
      </c>
      <c r="IZ51" s="3">
        <f t="shared" si="114"/>
        <v>399672.58682034304</v>
      </c>
      <c r="JA51" s="3">
        <f t="shared" si="114"/>
        <v>401802.77309156599</v>
      </c>
      <c r="JB51" s="3">
        <f t="shared" si="114"/>
        <v>403940.78739132313</v>
      </c>
      <c r="JC51" s="3">
        <f t="shared" si="114"/>
        <v>406086.65848612721</v>
      </c>
      <c r="JD51" s="3">
        <f t="shared" si="114"/>
        <v>408240.41524820268</v>
      </c>
      <c r="JE51" s="3">
        <f t="shared" si="114"/>
        <v>410402.08665587363</v>
      </c>
      <c r="JF51" s="3">
        <f t="shared" si="114"/>
        <v>412571.70179395413</v>
      </c>
      <c r="JG51" s="3">
        <f t="shared" si="114"/>
        <v>414749.28985413938</v>
      </c>
      <c r="JH51" s="3">
        <f t="shared" si="114"/>
        <v>416934.88013539847</v>
      </c>
      <c r="JI51" s="3">
        <f t="shared" si="114"/>
        <v>419128.50204436865</v>
      </c>
      <c r="JJ51" s="3">
        <f t="shared" si="114"/>
        <v>421330.18509575096</v>
      </c>
      <c r="JK51" s="3">
        <f t="shared" si="114"/>
        <v>423539.95891270722</v>
      </c>
      <c r="JL51" s="3">
        <f t="shared" si="114"/>
        <v>425757.85322725889</v>
      </c>
      <c r="JM51" s="3">
        <f t="shared" si="114"/>
        <v>427983.89788068691</v>
      </c>
      <c r="JN51" s="3">
        <f t="shared" si="114"/>
        <v>430218.12282393308</v>
      </c>
      <c r="JO51" s="3">
        <f t="shared" si="114"/>
        <v>432460.55811800336</v>
      </c>
      <c r="JP51" s="3">
        <f t="shared" si="114"/>
        <v>434711.23393437226</v>
      </c>
      <c r="JQ51" s="3">
        <f t="shared" si="114"/>
        <v>436970.18055538845</v>
      </c>
      <c r="JR51" s="3">
        <f t="shared" si="114"/>
        <v>439237.42837468261</v>
      </c>
      <c r="JS51" s="3">
        <f t="shared" si="114"/>
        <v>441513.0078975762</v>
      </c>
      <c r="JT51" s="3">
        <f t="shared" si="114"/>
        <v>443796.94974149199</v>
      </c>
      <c r="JU51" s="3">
        <f t="shared" si="114"/>
        <v>446089.28463636583</v>
      </c>
      <c r="JV51" s="3">
        <f t="shared" si="114"/>
        <v>448390.04342506028</v>
      </c>
      <c r="JW51" s="3">
        <f t="shared" si="114"/>
        <v>450699.25706377957</v>
      </c>
      <c r="JX51" s="3">
        <f t="shared" si="114"/>
        <v>453016.95662248606</v>
      </c>
      <c r="JY51" s="3">
        <f t="shared" si="114"/>
        <v>455343.17328531836</v>
      </c>
      <c r="JZ51" s="3">
        <f t="shared" si="114"/>
        <v>457677.93835101067</v>
      </c>
      <c r="KA51" s="3">
        <f t="shared" si="114"/>
        <v>460021.28323331417</v>
      </c>
      <c r="KB51" s="3">
        <f t="shared" si="114"/>
        <v>462373.23946141964</v>
      </c>
      <c r="KC51" s="3">
        <f t="shared" si="114"/>
        <v>464733.83868038148</v>
      </c>
      <c r="KD51" s="3">
        <f t="shared" si="114"/>
        <v>467103.11265154392</v>
      </c>
      <c r="KE51" s="3">
        <f t="shared" si="114"/>
        <v>469481.09325296775</v>
      </c>
      <c r="KF51" s="3">
        <f t="shared" si="114"/>
        <v>471867.8124798598</v>
      </c>
      <c r="KG51" s="3">
        <f t="shared" si="114"/>
        <v>474263.30244500295</v>
      </c>
      <c r="KH51" s="3">
        <f t="shared" si="114"/>
        <v>476667.59537918877</v>
      </c>
      <c r="KI51" s="3">
        <f t="shared" si="114"/>
        <v>479080.7236316505</v>
      </c>
      <c r="KJ51" s="3">
        <f t="shared" si="114"/>
        <v>481502.71967049886</v>
      </c>
      <c r="KK51" s="3">
        <f t="shared" si="114"/>
        <v>483933.61608315853</v>
      </c>
      <c r="KL51" s="3">
        <f t="shared" si="114"/>
        <v>486373.44557680702</v>
      </c>
      <c r="KM51" s="3">
        <f t="shared" si="114"/>
        <v>488822.24097881414</v>
      </c>
      <c r="KN51" s="3">
        <f t="shared" si="114"/>
        <v>491280.03523718426</v>
      </c>
      <c r="KO51" s="3">
        <f t="shared" si="114"/>
        <v>493746.86142099951</v>
      </c>
      <c r="KP51" s="3">
        <f t="shared" si="114"/>
        <v>496222.7527208642</v>
      </c>
      <c r="KQ51" s="3">
        <f t="shared" si="114"/>
        <v>498707.74244935211</v>
      </c>
      <c r="KR51" s="3">
        <f t="shared" si="114"/>
        <v>501201.86404145428</v>
      </c>
      <c r="KS51" s="3">
        <f t="shared" si="114"/>
        <v>503705.15105502889</v>
      </c>
      <c r="KT51" s="3">
        <f t="shared" si="114"/>
        <v>506217.63717125304</v>
      </c>
      <c r="KU51" s="3">
        <f t="shared" si="114"/>
        <v>508739.3561950755</v>
      </c>
      <c r="KV51" s="3">
        <f t="shared" si="114"/>
        <v>511270.34205567208</v>
      </c>
      <c r="KW51" s="3">
        <f t="shared" si="114"/>
        <v>513810.62880690146</v>
      </c>
      <c r="KX51" s="3">
        <f t="shared" si="114"/>
        <v>516360.25062776404</v>
      </c>
      <c r="KY51" s="3">
        <f t="shared" si="114"/>
        <v>518919.24182286143</v>
      </c>
      <c r="KZ51" s="3">
        <f t="shared" si="114"/>
        <v>521487.63682285836</v>
      </c>
      <c r="LA51" s="3">
        <f t="shared" si="114"/>
        <v>524065.47018494515</v>
      </c>
      <c r="LB51" s="3">
        <f t="shared" si="114"/>
        <v>526652.77659330377</v>
      </c>
      <c r="LC51" s="3">
        <f t="shared" si="114"/>
        <v>529249.59085957368</v>
      </c>
      <c r="LD51" s="3">
        <f t="shared" si="114"/>
        <v>531855.94792332046</v>
      </c>
      <c r="LE51" s="3">
        <f t="shared" si="114"/>
        <v>534471.88285250589</v>
      </c>
      <c r="LF51" s="3">
        <f t="shared" si="114"/>
        <v>537097.43084396026</v>
      </c>
      <c r="LG51" s="3">
        <f t="shared" si="114"/>
        <v>539732.62722385465</v>
      </c>
      <c r="LH51" s="3">
        <f t="shared" si="114"/>
        <v>542377.50744817802</v>
      </c>
      <c r="LI51" s="3">
        <f t="shared" si="114"/>
        <v>545032.10710321262</v>
      </c>
      <c r="LJ51" s="3">
        <f t="shared" si="114"/>
        <v>547696.46190601413</v>
      </c>
      <c r="LK51" s="3">
        <f t="shared" ref="LK51:MX51" si="115">LK30*0.4*0.45</f>
        <v>550370.60770489101</v>
      </c>
      <c r="LL51" s="3">
        <f t="shared" si="115"/>
        <v>553054.58047988755</v>
      </c>
      <c r="LM51" s="3">
        <f t="shared" si="115"/>
        <v>555748.41634326836</v>
      </c>
      <c r="LN51" s="3">
        <f t="shared" si="115"/>
        <v>558452.15154000325</v>
      </c>
      <c r="LO51" s="3">
        <f t="shared" si="115"/>
        <v>561165.82244825526</v>
      </c>
      <c r="LP51" s="3">
        <f t="shared" si="115"/>
        <v>563889.46557987051</v>
      </c>
      <c r="LQ51" s="3">
        <f t="shared" si="115"/>
        <v>566623.11758086947</v>
      </c>
      <c r="LR51" s="3">
        <f t="shared" si="115"/>
        <v>569366.8152319392</v>
      </c>
      <c r="LS51" s="3">
        <f t="shared" si="115"/>
        <v>572120.59544892877</v>
      </c>
      <c r="LT51" s="3">
        <f t="shared" si="115"/>
        <v>574884.49528334674</v>
      </c>
      <c r="LU51" s="3">
        <f t="shared" si="115"/>
        <v>577658.55192285799</v>
      </c>
      <c r="LV51" s="3">
        <f t="shared" si="115"/>
        <v>580442.8026917855</v>
      </c>
      <c r="LW51" s="3">
        <f t="shared" si="115"/>
        <v>583237.28505161183</v>
      </c>
      <c r="LX51" s="3">
        <f t="shared" si="115"/>
        <v>586042.03660148336</v>
      </c>
      <c r="LY51" s="3">
        <f t="shared" si="115"/>
        <v>588857.09507871629</v>
      </c>
      <c r="LZ51" s="3">
        <f t="shared" si="115"/>
        <v>591682.49835930404</v>
      </c>
      <c r="MA51" s="3">
        <f t="shared" si="115"/>
        <v>594518.28445842734</v>
      </c>
      <c r="MB51" s="3">
        <f t="shared" si="115"/>
        <v>597364.49153096543</v>
      </c>
      <c r="MC51" s="3">
        <f t="shared" si="115"/>
        <v>600221.15787200921</v>
      </c>
      <c r="MD51" s="3">
        <f t="shared" si="115"/>
        <v>603088.32191737695</v>
      </c>
      <c r="ME51" s="3">
        <f t="shared" si="115"/>
        <v>605966.02224413131</v>
      </c>
      <c r="MF51" s="3">
        <f t="shared" si="115"/>
        <v>608854.29757109808</v>
      </c>
      <c r="MG51" s="3">
        <f t="shared" si="115"/>
        <v>611753.18675938726</v>
      </c>
      <c r="MH51" s="3">
        <f t="shared" si="115"/>
        <v>614662.72881291644</v>
      </c>
      <c r="MI51" s="3">
        <f t="shared" si="115"/>
        <v>617582.96287893492</v>
      </c>
      <c r="MJ51" s="3">
        <f t="shared" si="115"/>
        <v>620513.92824855074</v>
      </c>
      <c r="MK51" s="3">
        <f t="shared" si="115"/>
        <v>623455.66435725905</v>
      </c>
      <c r="ML51" s="3">
        <f t="shared" si="115"/>
        <v>626408.21078547335</v>
      </c>
      <c r="MM51" s="3">
        <f t="shared" si="115"/>
        <v>629371.60725905735</v>
      </c>
      <c r="MN51" s="3">
        <f t="shared" si="115"/>
        <v>632345.89364985959</v>
      </c>
      <c r="MO51" s="3">
        <f t="shared" si="115"/>
        <v>635331.10997625033</v>
      </c>
      <c r="MP51" s="3">
        <f t="shared" si="115"/>
        <v>638327.29640365974</v>
      </c>
      <c r="MQ51" s="3">
        <f t="shared" si="115"/>
        <v>641334.49324511795</v>
      </c>
      <c r="MR51" s="3">
        <f t="shared" si="115"/>
        <v>644352.740961798</v>
      </c>
      <c r="MS51" s="3">
        <f t="shared" si="115"/>
        <v>647382.08016356023</v>
      </c>
      <c r="MT51" s="3">
        <f t="shared" si="115"/>
        <v>650422.55160949833</v>
      </c>
      <c r="MU51" s="3">
        <f t="shared" si="115"/>
        <v>653474.19620848761</v>
      </c>
      <c r="MV51" s="3">
        <f t="shared" si="115"/>
        <v>656537.05501973617</v>
      </c>
      <c r="MW51" s="3">
        <f t="shared" si="115"/>
        <v>659611.1692533365</v>
      </c>
      <c r="MX51" s="3">
        <f t="shared" si="115"/>
        <v>662696.58027082041</v>
      </c>
    </row>
    <row r="52" spans="1:362" x14ac:dyDescent="0.25">
      <c r="A52" s="111" t="s">
        <v>258</v>
      </c>
      <c r="C52" s="3">
        <f>SUM(C47:C51)</f>
        <v>88864.637467614666</v>
      </c>
      <c r="D52" s="3">
        <f t="shared" ref="D52:BO52" si="116">SUM(D47:D51)</f>
        <v>89832.819794063354</v>
      </c>
      <c r="E52" s="3">
        <f t="shared" si="116"/>
        <v>90804.560006026586</v>
      </c>
      <c r="F52" s="3">
        <f t="shared" si="116"/>
        <v>91779.871178055517</v>
      </c>
      <c r="G52" s="3">
        <f t="shared" si="116"/>
        <v>92758.766432747769</v>
      </c>
      <c r="H52" s="3">
        <f t="shared" si="116"/>
        <v>93741.258940924046</v>
      </c>
      <c r="I52" s="3">
        <f t="shared" si="116"/>
        <v>94727.361921805219</v>
      </c>
      <c r="J52" s="3">
        <f t="shared" si="116"/>
        <v>95717.088643190335</v>
      </c>
      <c r="K52" s="3">
        <f t="shared" si="116"/>
        <v>96710.452421635026</v>
      </c>
      <c r="L52" s="3">
        <f t="shared" si="116"/>
        <v>97707.466622630833</v>
      </c>
      <c r="M52" s="3">
        <f t="shared" si="116"/>
        <v>98708.144660784819</v>
      </c>
      <c r="N52" s="3">
        <f t="shared" si="116"/>
        <v>99712.500000000204</v>
      </c>
      <c r="O52" s="3">
        <f t="shared" si="116"/>
        <v>100963.54615365752</v>
      </c>
      <c r="P52" s="3">
        <f t="shared" si="116"/>
        <v>101975.29668479637</v>
      </c>
      <c r="Q52" s="3">
        <f t="shared" si="116"/>
        <v>102990.76520629796</v>
      </c>
      <c r="R52" s="3">
        <f t="shared" si="116"/>
        <v>104009.96538106822</v>
      </c>
      <c r="S52" s="3">
        <f t="shared" si="116"/>
        <v>105032.91092222164</v>
      </c>
      <c r="T52" s="3">
        <f t="shared" si="116"/>
        <v>106059.61559326583</v>
      </c>
      <c r="U52" s="3">
        <f t="shared" si="116"/>
        <v>107090.09320828665</v>
      </c>
      <c r="V52" s="3">
        <f t="shared" si="116"/>
        <v>108124.35763213408</v>
      </c>
      <c r="W52" s="3">
        <f t="shared" si="116"/>
        <v>109162.42278060879</v>
      </c>
      <c r="X52" s="3">
        <f t="shared" si="116"/>
        <v>110204.3026206494</v>
      </c>
      <c r="Y52" s="3">
        <f t="shared" si="116"/>
        <v>111250.01117052033</v>
      </c>
      <c r="Z52" s="3">
        <f t="shared" si="116"/>
        <v>112299.56250000044</v>
      </c>
      <c r="AA52" s="3">
        <f t="shared" si="116"/>
        <v>113606.90573057235</v>
      </c>
      <c r="AB52" s="3">
        <f t="shared" si="116"/>
        <v>114664.18503561249</v>
      </c>
      <c r="AC52" s="3">
        <f t="shared" si="116"/>
        <v>115725.34964058164</v>
      </c>
      <c r="AD52" s="3">
        <f t="shared" si="116"/>
        <v>116790.41382321654</v>
      </c>
      <c r="AE52" s="3">
        <f t="shared" si="116"/>
        <v>117859.39191372191</v>
      </c>
      <c r="AF52" s="3">
        <f t="shared" si="116"/>
        <v>118932.29829496308</v>
      </c>
      <c r="AG52" s="3">
        <f t="shared" si="116"/>
        <v>120009.14740265987</v>
      </c>
      <c r="AH52" s="3">
        <f t="shared" si="116"/>
        <v>121089.95372558042</v>
      </c>
      <c r="AI52" s="3">
        <f t="shared" si="116"/>
        <v>122174.73180573655</v>
      </c>
      <c r="AJ52" s="3">
        <f t="shared" si="116"/>
        <v>123263.49623857898</v>
      </c>
      <c r="AK52" s="3">
        <f t="shared" si="116"/>
        <v>124356.26167319409</v>
      </c>
      <c r="AL52" s="3">
        <f t="shared" si="116"/>
        <v>125453.04281250079</v>
      </c>
      <c r="AM52" s="3">
        <f t="shared" si="116"/>
        <v>126819.21648844845</v>
      </c>
      <c r="AN52" s="3">
        <f t="shared" si="116"/>
        <v>127924.07336221538</v>
      </c>
      <c r="AO52" s="3">
        <f t="shared" si="116"/>
        <v>129032.99037440815</v>
      </c>
      <c r="AP52" s="3">
        <f t="shared" si="116"/>
        <v>130145.98244526164</v>
      </c>
      <c r="AQ52" s="3">
        <f t="shared" si="116"/>
        <v>131263.06454983976</v>
      </c>
      <c r="AR52" s="3">
        <f t="shared" si="116"/>
        <v>132384.25171823683</v>
      </c>
      <c r="AS52" s="3">
        <f t="shared" si="116"/>
        <v>133509.55903577991</v>
      </c>
      <c r="AT52" s="3">
        <f t="shared" si="116"/>
        <v>134639.00164323195</v>
      </c>
      <c r="AU52" s="3">
        <f t="shared" si="116"/>
        <v>135772.59473699506</v>
      </c>
      <c r="AV52" s="3">
        <f t="shared" si="116"/>
        <v>136910.35356931537</v>
      </c>
      <c r="AW52" s="3">
        <f t="shared" si="116"/>
        <v>138052.29344848817</v>
      </c>
      <c r="AX52" s="3">
        <f t="shared" si="116"/>
        <v>139198.42973906366</v>
      </c>
      <c r="AY52" s="3">
        <f t="shared" si="116"/>
        <v>140626.08123042894</v>
      </c>
      <c r="AZ52" s="3">
        <f t="shared" si="116"/>
        <v>141780.65666351537</v>
      </c>
      <c r="BA52" s="3">
        <f t="shared" si="116"/>
        <v>142939.47494125681</v>
      </c>
      <c r="BB52" s="3">
        <f t="shared" si="116"/>
        <v>144102.55165529874</v>
      </c>
      <c r="BC52" s="3">
        <f t="shared" si="116"/>
        <v>145269.9024545828</v>
      </c>
      <c r="BD52" s="3">
        <f t="shared" si="116"/>
        <v>146441.54304555772</v>
      </c>
      <c r="BE52" s="3">
        <f t="shared" si="116"/>
        <v>147617.48919239029</v>
      </c>
      <c r="BF52" s="3">
        <f t="shared" si="116"/>
        <v>148797.75671717763</v>
      </c>
      <c r="BG52" s="3">
        <f t="shared" si="116"/>
        <v>149982.3615001601</v>
      </c>
      <c r="BH52" s="3">
        <f t="shared" si="116"/>
        <v>151171.31947993484</v>
      </c>
      <c r="BI52" s="3">
        <f t="shared" si="116"/>
        <v>152364.64665367041</v>
      </c>
      <c r="BJ52" s="3">
        <f t="shared" si="116"/>
        <v>153562.3590773218</v>
      </c>
      <c r="BK52" s="3">
        <f t="shared" si="116"/>
        <v>155054.25488579855</v>
      </c>
      <c r="BL52" s="3">
        <f t="shared" si="116"/>
        <v>156260.78621337385</v>
      </c>
      <c r="BM52" s="3">
        <f t="shared" si="116"/>
        <v>157471.75131361367</v>
      </c>
      <c r="BN52" s="3">
        <f t="shared" si="116"/>
        <v>158687.16647978744</v>
      </c>
      <c r="BO52" s="3">
        <f t="shared" si="116"/>
        <v>159907.0480650393</v>
      </c>
      <c r="BP52" s="3">
        <f t="shared" ref="BP52:EA52" si="117">SUM(BP47:BP51)</f>
        <v>161131.41248260808</v>
      </c>
      <c r="BQ52" s="3">
        <f t="shared" si="117"/>
        <v>162360.27620604812</v>
      </c>
      <c r="BR52" s="3">
        <f t="shared" si="117"/>
        <v>163593.65576945088</v>
      </c>
      <c r="BS52" s="3">
        <f t="shared" si="117"/>
        <v>164831.56776766758</v>
      </c>
      <c r="BT52" s="3">
        <f t="shared" si="117"/>
        <v>166074.02885653224</v>
      </c>
      <c r="BU52" s="3">
        <f t="shared" si="117"/>
        <v>167321.05575308591</v>
      </c>
      <c r="BV52" s="3">
        <f t="shared" si="117"/>
        <v>168572.66523580166</v>
      </c>
      <c r="BW52" s="3">
        <f t="shared" si="117"/>
        <v>170131.69635565986</v>
      </c>
      <c r="BX52" s="3">
        <f t="shared" si="117"/>
        <v>171392.52159297606</v>
      </c>
      <c r="BY52" s="3">
        <f t="shared" si="117"/>
        <v>172657.9801227267</v>
      </c>
      <c r="BZ52" s="3">
        <f t="shared" si="117"/>
        <v>173928.08897137831</v>
      </c>
      <c r="CA52" s="3">
        <f t="shared" si="117"/>
        <v>175202.86522796654</v>
      </c>
      <c r="CB52" s="3">
        <f t="shared" si="117"/>
        <v>176482.32604432589</v>
      </c>
      <c r="CC52" s="3">
        <f t="shared" si="117"/>
        <v>177766.48863532074</v>
      </c>
      <c r="CD52" s="3">
        <f t="shared" si="117"/>
        <v>179055.37027907663</v>
      </c>
      <c r="CE52" s="3">
        <f t="shared" si="117"/>
        <v>180348.98831721308</v>
      </c>
      <c r="CF52" s="3">
        <f t="shared" si="117"/>
        <v>181647.3601550766</v>
      </c>
      <c r="CG52" s="3">
        <f t="shared" si="117"/>
        <v>182950.50326197519</v>
      </c>
      <c r="CH52" s="3">
        <f t="shared" si="117"/>
        <v>184258.43517141315</v>
      </c>
      <c r="CI52" s="3">
        <f t="shared" si="117"/>
        <v>185887.62269166496</v>
      </c>
      <c r="CJ52" s="3">
        <f t="shared" si="117"/>
        <v>187205.18506466039</v>
      </c>
      <c r="CK52" s="3">
        <f t="shared" si="117"/>
        <v>188527.5892282498</v>
      </c>
      <c r="CL52" s="3">
        <f t="shared" si="117"/>
        <v>189854.85297509076</v>
      </c>
      <c r="CM52" s="3">
        <f t="shared" si="117"/>
        <v>191186.9941632254</v>
      </c>
      <c r="CN52" s="3">
        <f t="shared" si="117"/>
        <v>192524.03071632097</v>
      </c>
      <c r="CO52" s="3">
        <f t="shared" si="117"/>
        <v>193865.98062391055</v>
      </c>
      <c r="CP52" s="3">
        <f t="shared" si="117"/>
        <v>195212.86194163546</v>
      </c>
      <c r="CQ52" s="3">
        <f t="shared" si="117"/>
        <v>196564.69279148802</v>
      </c>
      <c r="CR52" s="3">
        <f t="shared" si="117"/>
        <v>197921.49136205541</v>
      </c>
      <c r="CS52" s="3">
        <f t="shared" si="117"/>
        <v>199283.27590876445</v>
      </c>
      <c r="CT52" s="3">
        <f t="shared" si="117"/>
        <v>200650.06475412709</v>
      </c>
      <c r="CU52" s="3">
        <f t="shared" si="117"/>
        <v>202352.56571279027</v>
      </c>
      <c r="CV52" s="3">
        <f t="shared" si="117"/>
        <v>203729.41839257051</v>
      </c>
      <c r="CW52" s="3">
        <f t="shared" si="117"/>
        <v>205111.33074352142</v>
      </c>
      <c r="CX52" s="3">
        <f t="shared" si="117"/>
        <v>206498.32135897022</v>
      </c>
      <c r="CY52" s="3">
        <f t="shared" si="117"/>
        <v>207890.408900571</v>
      </c>
      <c r="CZ52" s="3">
        <f t="shared" si="117"/>
        <v>209287.61209855587</v>
      </c>
      <c r="DA52" s="3">
        <f t="shared" si="117"/>
        <v>210689.94975198695</v>
      </c>
      <c r="DB52" s="3">
        <f t="shared" si="117"/>
        <v>212097.44072900948</v>
      </c>
      <c r="DC52" s="3">
        <f t="shared" si="117"/>
        <v>213510.10396710542</v>
      </c>
      <c r="DD52" s="3">
        <f t="shared" si="117"/>
        <v>214927.95847334835</v>
      </c>
      <c r="DE52" s="3">
        <f t="shared" si="117"/>
        <v>216351.0233246593</v>
      </c>
      <c r="DF52" s="3">
        <f t="shared" si="117"/>
        <v>217779.31766806328</v>
      </c>
      <c r="DG52" s="3">
        <f t="shared" si="117"/>
        <v>219558.43116986623</v>
      </c>
      <c r="DH52" s="3">
        <f t="shared" si="117"/>
        <v>220997.24222023657</v>
      </c>
      <c r="DI52" s="3">
        <f t="shared" si="117"/>
        <v>222441.34062698029</v>
      </c>
      <c r="DJ52" s="3">
        <f t="shared" si="117"/>
        <v>223890.74582012428</v>
      </c>
      <c r="DK52" s="3">
        <f t="shared" si="117"/>
        <v>225345.47730109707</v>
      </c>
      <c r="DL52" s="3">
        <f t="shared" si="117"/>
        <v>226805.55464299122</v>
      </c>
      <c r="DM52" s="3">
        <f t="shared" si="117"/>
        <v>228270.99749082676</v>
      </c>
      <c r="DN52" s="3">
        <f t="shared" si="117"/>
        <v>229741.82556181529</v>
      </c>
      <c r="DO52" s="3">
        <f t="shared" si="117"/>
        <v>231218.05864562554</v>
      </c>
      <c r="DP52" s="3">
        <f t="shared" si="117"/>
        <v>232699.71660464944</v>
      </c>
      <c r="DQ52" s="3">
        <f t="shared" si="117"/>
        <v>234186.81937426934</v>
      </c>
      <c r="DR52" s="3">
        <f t="shared" si="117"/>
        <v>235679.38696312648</v>
      </c>
      <c r="DS52" s="3">
        <f t="shared" si="117"/>
        <v>237538.56057251059</v>
      </c>
      <c r="DT52" s="3">
        <f t="shared" si="117"/>
        <v>239042.11812014761</v>
      </c>
      <c r="DU52" s="3">
        <f t="shared" si="117"/>
        <v>240551.2009551948</v>
      </c>
      <c r="DV52" s="3">
        <f t="shared" si="117"/>
        <v>242065.82938203024</v>
      </c>
      <c r="DW52" s="3">
        <f t="shared" si="117"/>
        <v>243586.02377964678</v>
      </c>
      <c r="DX52" s="3">
        <f t="shared" si="117"/>
        <v>245111.80460192618</v>
      </c>
      <c r="DY52" s="3">
        <f t="shared" si="117"/>
        <v>246643.19237791433</v>
      </c>
      <c r="DZ52" s="3">
        <f t="shared" si="117"/>
        <v>248180.20771209733</v>
      </c>
      <c r="EA52" s="3">
        <f t="shared" si="117"/>
        <v>249722.87128467904</v>
      </c>
      <c r="EB52" s="3">
        <f t="shared" ref="EB52:GM52" si="118">SUM(EB47:EB51)</f>
        <v>251271.20385185897</v>
      </c>
      <c r="EC52" s="3">
        <f t="shared" si="118"/>
        <v>252825.22624611179</v>
      </c>
      <c r="ED52" s="3">
        <f t="shared" si="118"/>
        <v>254384.95937646751</v>
      </c>
      <c r="EE52" s="3">
        <f t="shared" si="118"/>
        <v>256327.79579827393</v>
      </c>
      <c r="EF52" s="3">
        <f t="shared" si="118"/>
        <v>257899.01343555463</v>
      </c>
      <c r="EG52" s="3">
        <f t="shared" si="118"/>
        <v>259476.00499817895</v>
      </c>
      <c r="EH52" s="3">
        <f t="shared" si="118"/>
        <v>261058.79170422198</v>
      </c>
      <c r="EI52" s="3">
        <f t="shared" si="118"/>
        <v>262647.3948497313</v>
      </c>
      <c r="EJ52" s="3">
        <f t="shared" si="118"/>
        <v>264241.83580901322</v>
      </c>
      <c r="EK52" s="3">
        <f t="shared" si="118"/>
        <v>265842.13603492087</v>
      </c>
      <c r="EL52" s="3">
        <f t="shared" si="118"/>
        <v>267448.31705914217</v>
      </c>
      <c r="EM52" s="3">
        <f t="shared" si="118"/>
        <v>269060.40049249004</v>
      </c>
      <c r="EN52" s="3">
        <f t="shared" si="118"/>
        <v>270678.40802519314</v>
      </c>
      <c r="EO52" s="3">
        <f t="shared" si="118"/>
        <v>272302.36142718734</v>
      </c>
      <c r="EP52" s="3">
        <f t="shared" si="118"/>
        <v>273932.28254840913</v>
      </c>
      <c r="EQ52" s="3">
        <f t="shared" si="118"/>
        <v>275962.54660919681</v>
      </c>
      <c r="ER52" s="3">
        <f t="shared" si="118"/>
        <v>277604.46904015506</v>
      </c>
      <c r="ES52" s="3">
        <f t="shared" si="118"/>
        <v>279252.4252230975</v>
      </c>
      <c r="ET52" s="3">
        <f t="shared" si="118"/>
        <v>280906.43733091251</v>
      </c>
      <c r="EU52" s="3">
        <f t="shared" si="118"/>
        <v>282566.52761796978</v>
      </c>
      <c r="EV52" s="3">
        <f t="shared" si="118"/>
        <v>284232.71842041938</v>
      </c>
      <c r="EW52" s="3">
        <f t="shared" si="118"/>
        <v>285905.03215649282</v>
      </c>
      <c r="EX52" s="3">
        <f t="shared" si="118"/>
        <v>287583.49132680404</v>
      </c>
      <c r="EY52" s="3">
        <f t="shared" si="118"/>
        <v>289268.1185146526</v>
      </c>
      <c r="EZ52" s="3">
        <f t="shared" si="118"/>
        <v>290958.93638632738</v>
      </c>
      <c r="FA52" s="3">
        <f t="shared" si="118"/>
        <v>292655.96769141138</v>
      </c>
      <c r="FB52" s="3">
        <f t="shared" si="118"/>
        <v>294359.23526308802</v>
      </c>
      <c r="FC52" s="3">
        <f t="shared" si="118"/>
        <v>296480.86120661115</v>
      </c>
      <c r="FD52" s="3">
        <f t="shared" si="118"/>
        <v>298196.67014696269</v>
      </c>
      <c r="FE52" s="3">
        <f t="shared" si="118"/>
        <v>299918.78435813752</v>
      </c>
      <c r="FF52" s="3">
        <f t="shared" si="118"/>
        <v>301647.22701080411</v>
      </c>
      <c r="FG52" s="3">
        <f t="shared" si="118"/>
        <v>303382.02136077895</v>
      </c>
      <c r="FH52" s="3">
        <f t="shared" si="118"/>
        <v>305123.19074933883</v>
      </c>
      <c r="FI52" s="3">
        <f t="shared" si="118"/>
        <v>306870.75860353559</v>
      </c>
      <c r="FJ52" s="3">
        <f t="shared" si="118"/>
        <v>308624.74843651085</v>
      </c>
      <c r="FK52" s="3">
        <f t="shared" si="118"/>
        <v>310385.18384781259</v>
      </c>
      <c r="FL52" s="3">
        <f t="shared" si="118"/>
        <v>312152.08852371259</v>
      </c>
      <c r="FM52" s="3">
        <f t="shared" si="118"/>
        <v>313925.48623752536</v>
      </c>
      <c r="FN52" s="3">
        <f t="shared" si="118"/>
        <v>315705.40084992751</v>
      </c>
      <c r="FO52" s="3">
        <f t="shared" si="118"/>
        <v>317922.49996090919</v>
      </c>
      <c r="FP52" s="3">
        <f t="shared" si="118"/>
        <v>319715.52030357649</v>
      </c>
      <c r="FQ52" s="3">
        <f t="shared" si="118"/>
        <v>321515.12965425418</v>
      </c>
      <c r="FR52" s="3">
        <f t="shared" si="118"/>
        <v>323321.35222629085</v>
      </c>
      <c r="FS52" s="3">
        <f t="shared" si="118"/>
        <v>325134.2123220145</v>
      </c>
      <c r="FT52" s="3">
        <f t="shared" si="118"/>
        <v>326953.73433305969</v>
      </c>
      <c r="FU52" s="3">
        <f t="shared" si="118"/>
        <v>328779.94274069526</v>
      </c>
      <c r="FV52" s="3">
        <f t="shared" si="118"/>
        <v>330612.8621161544</v>
      </c>
      <c r="FW52" s="3">
        <f t="shared" si="118"/>
        <v>332452.51712096465</v>
      </c>
      <c r="FX52" s="3">
        <f t="shared" si="118"/>
        <v>334298.9325072802</v>
      </c>
      <c r="FY52" s="3">
        <f t="shared" si="118"/>
        <v>336152.13311821449</v>
      </c>
      <c r="FZ52" s="3">
        <f t="shared" si="118"/>
        <v>338012.14388817473</v>
      </c>
      <c r="GA52" s="3">
        <f t="shared" si="118"/>
        <v>340329.01245915063</v>
      </c>
      <c r="GB52" s="3">
        <f t="shared" si="118"/>
        <v>342202.71871723788</v>
      </c>
      <c r="GC52" s="3">
        <f t="shared" si="118"/>
        <v>344083.31048869604</v>
      </c>
      <c r="GD52" s="3">
        <f t="shared" si="118"/>
        <v>345970.81307647441</v>
      </c>
      <c r="GE52" s="3">
        <f t="shared" si="118"/>
        <v>347865.25187650567</v>
      </c>
      <c r="GF52" s="3">
        <f t="shared" si="118"/>
        <v>349766.65237804782</v>
      </c>
      <c r="GG52" s="3">
        <f t="shared" si="118"/>
        <v>351675.04016402696</v>
      </c>
      <c r="GH52" s="3">
        <f t="shared" si="118"/>
        <v>353590.4409113818</v>
      </c>
      <c r="GI52" s="3">
        <f t="shared" si="118"/>
        <v>355512.88039140846</v>
      </c>
      <c r="GJ52" s="3">
        <f t="shared" si="118"/>
        <v>357442.38447010826</v>
      </c>
      <c r="GK52" s="3">
        <f t="shared" si="118"/>
        <v>359378.97910853464</v>
      </c>
      <c r="GL52" s="3">
        <f t="shared" si="118"/>
        <v>361322.69036314311</v>
      </c>
      <c r="GM52" s="3">
        <f t="shared" si="118"/>
        <v>363743.81801981293</v>
      </c>
      <c r="GN52" s="3">
        <f t="shared" ref="GN52:IY52" si="119">SUM(GN47:GN51)</f>
        <v>365701.84105951415</v>
      </c>
      <c r="GO52" s="3">
        <f t="shared" si="119"/>
        <v>367667.05946068797</v>
      </c>
      <c r="GP52" s="3">
        <f t="shared" si="119"/>
        <v>369639.49966491631</v>
      </c>
      <c r="GQ52" s="3">
        <f t="shared" si="119"/>
        <v>371619.18821094895</v>
      </c>
      <c r="GR52" s="3">
        <f t="shared" si="119"/>
        <v>373606.1517350605</v>
      </c>
      <c r="GS52" s="3">
        <f t="shared" si="119"/>
        <v>375600.41697140876</v>
      </c>
      <c r="GT52" s="3">
        <f t="shared" si="119"/>
        <v>377602.0107523945</v>
      </c>
      <c r="GU52" s="3">
        <f t="shared" si="119"/>
        <v>379610.9600090225</v>
      </c>
      <c r="GV52" s="3">
        <f t="shared" si="119"/>
        <v>381627.29177126382</v>
      </c>
      <c r="GW52" s="3">
        <f t="shared" si="119"/>
        <v>383651.03316841938</v>
      </c>
      <c r="GX52" s="3">
        <f t="shared" si="119"/>
        <v>385682.21142948524</v>
      </c>
      <c r="GY52" s="3">
        <f t="shared" si="119"/>
        <v>388212.28983070515</v>
      </c>
      <c r="GZ52" s="3">
        <f t="shared" si="119"/>
        <v>390258.42390719289</v>
      </c>
      <c r="HA52" s="3">
        <f t="shared" si="119"/>
        <v>392312.07713641954</v>
      </c>
      <c r="HB52" s="3">
        <f t="shared" si="119"/>
        <v>394373.27714983816</v>
      </c>
      <c r="HC52" s="3">
        <f t="shared" si="119"/>
        <v>396442.0516804423</v>
      </c>
      <c r="HD52" s="3">
        <f t="shared" si="119"/>
        <v>398518.42856313882</v>
      </c>
      <c r="HE52" s="3">
        <f t="shared" si="119"/>
        <v>400602.43573512277</v>
      </c>
      <c r="HF52" s="3">
        <f t="shared" si="119"/>
        <v>402694.10123625293</v>
      </c>
      <c r="HG52" s="3">
        <f t="shared" si="119"/>
        <v>404793.45320942916</v>
      </c>
      <c r="HH52" s="3">
        <f t="shared" si="119"/>
        <v>406900.51990097121</v>
      </c>
      <c r="HI52" s="3">
        <f t="shared" si="119"/>
        <v>409015.32966099877</v>
      </c>
      <c r="HJ52" s="3">
        <f t="shared" si="119"/>
        <v>411137.91094381263</v>
      </c>
      <c r="HK52" s="3">
        <f t="shared" si="119"/>
        <v>413781.84287308744</v>
      </c>
      <c r="HL52" s="3">
        <f t="shared" si="119"/>
        <v>415920.05298301723</v>
      </c>
      <c r="HM52" s="3">
        <f t="shared" si="119"/>
        <v>418066.12060755899</v>
      </c>
      <c r="HN52" s="3">
        <f t="shared" si="119"/>
        <v>420220.07462158153</v>
      </c>
      <c r="HO52" s="3">
        <f t="shared" si="119"/>
        <v>422381.94400606287</v>
      </c>
      <c r="HP52" s="3">
        <f t="shared" si="119"/>
        <v>424551.75784848077</v>
      </c>
      <c r="HQ52" s="3">
        <f t="shared" si="119"/>
        <v>426729.54534320399</v>
      </c>
      <c r="HR52" s="3">
        <f t="shared" si="119"/>
        <v>428915.33579188498</v>
      </c>
      <c r="HS52" s="3">
        <f t="shared" si="119"/>
        <v>431109.15860385407</v>
      </c>
      <c r="HT52" s="3">
        <f t="shared" si="119"/>
        <v>433311.04329651559</v>
      </c>
      <c r="HU52" s="3">
        <f t="shared" si="119"/>
        <v>435521.01949574437</v>
      </c>
      <c r="HV52" s="3">
        <f t="shared" si="119"/>
        <v>437739.11693628476</v>
      </c>
      <c r="HW52" s="3">
        <f t="shared" si="119"/>
        <v>440502.02580237697</v>
      </c>
      <c r="HX52" s="3">
        <f t="shared" si="119"/>
        <v>442736.45536725351</v>
      </c>
      <c r="HY52" s="3">
        <f t="shared" si="119"/>
        <v>444979.09603489976</v>
      </c>
      <c r="HZ52" s="3">
        <f t="shared" si="119"/>
        <v>447229.97797955316</v>
      </c>
      <c r="IA52" s="3">
        <f t="shared" si="119"/>
        <v>449489.13148633612</v>
      </c>
      <c r="IB52" s="3">
        <f t="shared" si="119"/>
        <v>451756.58695166284</v>
      </c>
      <c r="IC52" s="3">
        <f t="shared" si="119"/>
        <v>454032.37488364865</v>
      </c>
      <c r="ID52" s="3">
        <f t="shared" si="119"/>
        <v>456316.52590252028</v>
      </c>
      <c r="IE52" s="3">
        <f t="shared" si="119"/>
        <v>458609.07074102806</v>
      </c>
      <c r="IF52" s="3">
        <f t="shared" si="119"/>
        <v>460910.04024485935</v>
      </c>
      <c r="IG52" s="3">
        <f t="shared" si="119"/>
        <v>463219.46537305345</v>
      </c>
      <c r="IH52" s="3">
        <f t="shared" si="119"/>
        <v>465537.37719841825</v>
      </c>
      <c r="II52" s="3">
        <f t="shared" si="119"/>
        <v>468424.61696348462</v>
      </c>
      <c r="IJ52" s="3">
        <f t="shared" si="119"/>
        <v>470759.59585878067</v>
      </c>
      <c r="IK52" s="3">
        <f t="shared" si="119"/>
        <v>473103.15535647096</v>
      </c>
      <c r="IL52" s="3">
        <f t="shared" si="119"/>
        <v>475455.32698863384</v>
      </c>
      <c r="IM52" s="3">
        <f t="shared" si="119"/>
        <v>477816.1424032221</v>
      </c>
      <c r="IN52" s="3">
        <f t="shared" si="119"/>
        <v>480185.63336448849</v>
      </c>
      <c r="IO52" s="3">
        <f t="shared" si="119"/>
        <v>482563.83175341366</v>
      </c>
      <c r="IP52" s="3">
        <f t="shared" si="119"/>
        <v>484950.76956813451</v>
      </c>
      <c r="IQ52" s="3">
        <f t="shared" si="119"/>
        <v>487346.4789243752</v>
      </c>
      <c r="IR52" s="3">
        <f t="shared" si="119"/>
        <v>489750.9920558788</v>
      </c>
      <c r="IS52" s="3">
        <f t="shared" si="119"/>
        <v>492164.34131484164</v>
      </c>
      <c r="IT52" s="3">
        <f t="shared" si="119"/>
        <v>494586.55917234777</v>
      </c>
      <c r="IU52" s="3">
        <f t="shared" si="119"/>
        <v>497603.72472684208</v>
      </c>
      <c r="IV52" s="3">
        <f t="shared" si="119"/>
        <v>500043.77767242648</v>
      </c>
      <c r="IW52" s="3">
        <f t="shared" si="119"/>
        <v>502492.79734751279</v>
      </c>
      <c r="IX52" s="3">
        <f t="shared" si="119"/>
        <v>504950.81670312298</v>
      </c>
      <c r="IY52" s="3">
        <f t="shared" si="119"/>
        <v>507417.8688113676</v>
      </c>
      <c r="IZ52" s="3">
        <f t="shared" ref="IZ52:LK52" si="120">SUM(IZ47:IZ51)</f>
        <v>509893.98686589103</v>
      </c>
      <c r="JA52" s="3">
        <f t="shared" si="120"/>
        <v>512379.20418231777</v>
      </c>
      <c r="JB52" s="3">
        <f t="shared" si="120"/>
        <v>514873.55419870111</v>
      </c>
      <c r="JC52" s="3">
        <f t="shared" si="120"/>
        <v>517377.07047597255</v>
      </c>
      <c r="JD52" s="3">
        <f t="shared" si="120"/>
        <v>519889.78669839393</v>
      </c>
      <c r="JE52" s="3">
        <f t="shared" si="120"/>
        <v>522411.73667401006</v>
      </c>
      <c r="JF52" s="3">
        <f t="shared" si="120"/>
        <v>524942.95433510398</v>
      </c>
      <c r="JG52" s="3">
        <f t="shared" si="120"/>
        <v>528095.89233955042</v>
      </c>
      <c r="JH52" s="3">
        <f t="shared" si="120"/>
        <v>530645.74766768608</v>
      </c>
      <c r="JI52" s="3">
        <f t="shared" si="120"/>
        <v>533204.97322815133</v>
      </c>
      <c r="JJ52" s="3">
        <f t="shared" si="120"/>
        <v>535773.603454764</v>
      </c>
      <c r="JK52" s="3">
        <f t="shared" si="120"/>
        <v>538351.67290787958</v>
      </c>
      <c r="JL52" s="3">
        <f t="shared" si="120"/>
        <v>540939.21627485659</v>
      </c>
      <c r="JM52" s="3">
        <f t="shared" si="120"/>
        <v>543536.26837052265</v>
      </c>
      <c r="JN52" s="3">
        <f t="shared" si="120"/>
        <v>546142.86413764313</v>
      </c>
      <c r="JO52" s="3">
        <f t="shared" si="120"/>
        <v>548759.03864739183</v>
      </c>
      <c r="JP52" s="3">
        <f t="shared" si="120"/>
        <v>551384.82709982223</v>
      </c>
      <c r="JQ52" s="3">
        <f t="shared" si="120"/>
        <v>554020.26482434105</v>
      </c>
      <c r="JR52" s="3">
        <f t="shared" si="120"/>
        <v>556665.38728018431</v>
      </c>
      <c r="JS52" s="3">
        <f t="shared" si="120"/>
        <v>559960.20749483095</v>
      </c>
      <c r="JT52" s="3">
        <f t="shared" si="120"/>
        <v>562624.80631273263</v>
      </c>
      <c r="JU52" s="3">
        <f t="shared" si="120"/>
        <v>565299.19702341873</v>
      </c>
      <c r="JV52" s="3">
        <f t="shared" si="120"/>
        <v>567983.41561022901</v>
      </c>
      <c r="JW52" s="3">
        <f t="shared" si="120"/>
        <v>570677.49818873487</v>
      </c>
      <c r="JX52" s="3">
        <f t="shared" si="120"/>
        <v>573381.4810072257</v>
      </c>
      <c r="JY52" s="3">
        <f t="shared" si="120"/>
        <v>576095.40044719679</v>
      </c>
      <c r="JZ52" s="3">
        <f t="shared" si="120"/>
        <v>578819.29302383773</v>
      </c>
      <c r="KA52" s="3">
        <f t="shared" si="120"/>
        <v>581553.19538652524</v>
      </c>
      <c r="KB52" s="3">
        <f t="shared" si="120"/>
        <v>584297.14431931486</v>
      </c>
      <c r="KC52" s="3">
        <f t="shared" si="120"/>
        <v>587051.17674143706</v>
      </c>
      <c r="KD52" s="3">
        <f t="shared" si="120"/>
        <v>589815.32970779319</v>
      </c>
      <c r="KE52" s="3">
        <f t="shared" si="120"/>
        <v>593258.41683209897</v>
      </c>
      <c r="KF52" s="3">
        <f t="shared" si="120"/>
        <v>596042.92259680643</v>
      </c>
      <c r="KG52" s="3">
        <f t="shared" si="120"/>
        <v>598837.66088947339</v>
      </c>
      <c r="KH52" s="3">
        <f t="shared" si="120"/>
        <v>601642.66931269015</v>
      </c>
      <c r="KI52" s="3">
        <f t="shared" si="120"/>
        <v>604457.98560722894</v>
      </c>
      <c r="KJ52" s="3">
        <f t="shared" si="120"/>
        <v>607283.647652552</v>
      </c>
      <c r="KK52" s="3">
        <f t="shared" si="120"/>
        <v>610119.69346732157</v>
      </c>
      <c r="KL52" s="3">
        <f t="shared" si="120"/>
        <v>612966.16120991146</v>
      </c>
      <c r="KM52" s="3">
        <f t="shared" si="120"/>
        <v>615823.08917891979</v>
      </c>
      <c r="KN52" s="3">
        <f t="shared" si="120"/>
        <v>618690.51581368491</v>
      </c>
      <c r="KO52" s="3">
        <f t="shared" si="120"/>
        <v>621568.47969480278</v>
      </c>
      <c r="KP52" s="3">
        <f t="shared" si="120"/>
        <v>624457.01954464486</v>
      </c>
      <c r="KQ52" s="3">
        <f t="shared" si="120"/>
        <v>628055.04558954434</v>
      </c>
      <c r="KR52" s="3">
        <f t="shared" si="120"/>
        <v>630964.85411366355</v>
      </c>
      <c r="KS52" s="3">
        <f t="shared" si="120"/>
        <v>633885.3556295007</v>
      </c>
      <c r="KT52" s="3">
        <f t="shared" si="120"/>
        <v>636816.58943176211</v>
      </c>
      <c r="KU52" s="3">
        <f t="shared" si="120"/>
        <v>639758.59495955496</v>
      </c>
      <c r="KV52" s="3">
        <f t="shared" si="120"/>
        <v>642711.41179691767</v>
      </c>
      <c r="KW52" s="3">
        <f t="shared" si="120"/>
        <v>645675.07967335195</v>
      </c>
      <c r="KX52" s="3">
        <f t="shared" si="120"/>
        <v>648649.63846435829</v>
      </c>
      <c r="KY52" s="3">
        <f t="shared" si="120"/>
        <v>651635.12819197192</v>
      </c>
      <c r="KZ52" s="3">
        <f t="shared" si="120"/>
        <v>654631.58902530163</v>
      </c>
      <c r="LA52" s="3">
        <f t="shared" si="120"/>
        <v>657639.06128106965</v>
      </c>
      <c r="LB52" s="3">
        <f t="shared" si="120"/>
        <v>660657.58542415465</v>
      </c>
      <c r="LC52" s="3">
        <f t="shared" si="120"/>
        <v>664417.52264107473</v>
      </c>
      <c r="LD52" s="3">
        <f t="shared" si="120"/>
        <v>667458.27254877938</v>
      </c>
      <c r="LE52" s="3">
        <f t="shared" si="120"/>
        <v>670510.19663282903</v>
      </c>
      <c r="LF52" s="3">
        <f t="shared" si="120"/>
        <v>673573.33595619234</v>
      </c>
      <c r="LG52" s="3">
        <f t="shared" si="120"/>
        <v>676647.73173273588</v>
      </c>
      <c r="LH52" s="3">
        <f t="shared" si="120"/>
        <v>679733.42532777984</v>
      </c>
      <c r="LI52" s="3">
        <f t="shared" si="120"/>
        <v>682830.45825865353</v>
      </c>
      <c r="LJ52" s="3">
        <f t="shared" si="120"/>
        <v>685938.87219525524</v>
      </c>
      <c r="LK52" s="3">
        <f t="shared" si="120"/>
        <v>689058.70896061161</v>
      </c>
      <c r="LL52" s="3">
        <f t="shared" ref="LL52:MX52" si="121">SUM(LL47:LL51)</f>
        <v>692190.01053144096</v>
      </c>
      <c r="LM52" s="3">
        <f t="shared" si="121"/>
        <v>695332.81903871859</v>
      </c>
      <c r="LN52" s="3">
        <f t="shared" si="121"/>
        <v>698487.17676824261</v>
      </c>
      <c r="LO52" s="3">
        <f t="shared" si="121"/>
        <v>702416.31115992402</v>
      </c>
      <c r="LP52" s="3">
        <f t="shared" si="121"/>
        <v>705593.8948134752</v>
      </c>
      <c r="LQ52" s="3">
        <f t="shared" si="121"/>
        <v>708783.1554813073</v>
      </c>
      <c r="LR52" s="3">
        <f t="shared" si="121"/>
        <v>711984.13607422193</v>
      </c>
      <c r="LS52" s="3">
        <f t="shared" si="121"/>
        <v>715196.87966070976</v>
      </c>
      <c r="LT52" s="3">
        <f t="shared" si="121"/>
        <v>718421.42946753069</v>
      </c>
      <c r="LU52" s="3">
        <f t="shared" si="121"/>
        <v>721657.82888029388</v>
      </c>
      <c r="LV52" s="3">
        <f t="shared" si="121"/>
        <v>724906.12144404266</v>
      </c>
      <c r="LW52" s="3">
        <f t="shared" si="121"/>
        <v>728166.35086383997</v>
      </c>
      <c r="LX52" s="3">
        <f t="shared" si="121"/>
        <v>731438.56100535672</v>
      </c>
      <c r="LY52" s="3">
        <f t="shared" si="121"/>
        <v>734722.79589546192</v>
      </c>
      <c r="LZ52" s="3">
        <f t="shared" si="121"/>
        <v>738019.09972281428</v>
      </c>
      <c r="MA52" s="3">
        <f t="shared" si="121"/>
        <v>742125.0451621213</v>
      </c>
      <c r="MB52" s="3">
        <f t="shared" si="121"/>
        <v>745445.62008008233</v>
      </c>
      <c r="MC52" s="3">
        <f t="shared" si="121"/>
        <v>748778.39747796673</v>
      </c>
      <c r="MD52" s="3">
        <f t="shared" si="121"/>
        <v>752123.42219756241</v>
      </c>
      <c r="ME52" s="3">
        <f t="shared" si="121"/>
        <v>755480.73924544256</v>
      </c>
      <c r="MF52" s="3">
        <f t="shared" si="121"/>
        <v>758850.39379357046</v>
      </c>
      <c r="MG52" s="3">
        <f t="shared" si="121"/>
        <v>762232.43117990787</v>
      </c>
      <c r="MH52" s="3">
        <f t="shared" si="121"/>
        <v>765626.89690902526</v>
      </c>
      <c r="MI52" s="3">
        <f t="shared" si="121"/>
        <v>769033.83665271348</v>
      </c>
      <c r="MJ52" s="3">
        <f t="shared" si="121"/>
        <v>772453.29625059862</v>
      </c>
      <c r="MK52" s="3">
        <f t="shared" si="121"/>
        <v>775885.32171075826</v>
      </c>
      <c r="ML52" s="3">
        <f t="shared" si="121"/>
        <v>779329.95921034156</v>
      </c>
      <c r="MM52" s="3">
        <f t="shared" si="121"/>
        <v>783620.67219441757</v>
      </c>
      <c r="MN52" s="3">
        <f t="shared" si="121"/>
        <v>787090.67298368691</v>
      </c>
      <c r="MO52" s="3">
        <f t="shared" si="121"/>
        <v>790573.42536447616</v>
      </c>
      <c r="MP52" s="3">
        <f t="shared" si="121"/>
        <v>794068.97619645367</v>
      </c>
      <c r="MQ52" s="3">
        <f t="shared" si="121"/>
        <v>797577.37251148839</v>
      </c>
      <c r="MR52" s="3">
        <f t="shared" si="121"/>
        <v>801098.66151428176</v>
      </c>
      <c r="MS52" s="3">
        <f t="shared" si="121"/>
        <v>804632.89058300434</v>
      </c>
      <c r="MT52" s="3">
        <f t="shared" si="121"/>
        <v>808180.10726993205</v>
      </c>
      <c r="MU52" s="3">
        <f t="shared" si="121"/>
        <v>811740.35930208629</v>
      </c>
      <c r="MV52" s="3">
        <f t="shared" si="121"/>
        <v>815313.69458187628</v>
      </c>
      <c r="MW52" s="3">
        <f t="shared" si="121"/>
        <v>818900.1611877433</v>
      </c>
      <c r="MX52" s="3">
        <f t="shared" si="121"/>
        <v>822499.80737480789</v>
      </c>
    </row>
    <row r="53" spans="1:362" x14ac:dyDescent="0.25">
      <c r="A53" s="111"/>
    </row>
    <row r="54" spans="1:362" x14ac:dyDescent="0.25">
      <c r="A54" s="111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  <c r="GG54" s="26"/>
      <c r="GH54" s="26"/>
      <c r="GI54" s="26"/>
      <c r="GJ54" s="26"/>
      <c r="GK54" s="26"/>
      <c r="GL54" s="26"/>
      <c r="GM54" s="26"/>
      <c r="GN54" s="26"/>
      <c r="GO54" s="26"/>
      <c r="GP54" s="26"/>
      <c r="GQ54" s="26"/>
      <c r="GR54" s="26"/>
      <c r="GS54" s="26"/>
      <c r="GT54" s="26"/>
      <c r="GU54" s="26"/>
      <c r="GV54" s="26"/>
      <c r="GW54" s="26"/>
      <c r="GX54" s="26"/>
      <c r="GY54" s="26"/>
      <c r="GZ54" s="26"/>
      <c r="HA54" s="26"/>
      <c r="HB54" s="26"/>
      <c r="HC54" s="26"/>
      <c r="HD54" s="26"/>
      <c r="HE54" s="26"/>
      <c r="HF54" s="26"/>
      <c r="HG54" s="26"/>
      <c r="HH54" s="26"/>
      <c r="HI54" s="26"/>
      <c r="HJ54" s="26"/>
      <c r="HK54" s="26"/>
      <c r="HL54" s="26"/>
      <c r="HM54" s="26"/>
      <c r="HN54" s="26"/>
      <c r="HO54" s="26"/>
      <c r="HP54" s="26"/>
      <c r="HQ54" s="26"/>
      <c r="HR54" s="26"/>
      <c r="HS54" s="26"/>
      <c r="HT54" s="26"/>
      <c r="HU54" s="26"/>
      <c r="HV54" s="26"/>
      <c r="HW54" s="26"/>
      <c r="HX54" s="26"/>
      <c r="HY54" s="26"/>
      <c r="HZ54" s="26"/>
      <c r="IA54" s="26"/>
      <c r="IB54" s="26"/>
      <c r="IC54" s="26"/>
      <c r="ID54" s="26"/>
      <c r="IE54" s="26"/>
      <c r="IF54" s="26"/>
      <c r="IG54" s="26"/>
      <c r="IH54" s="26"/>
      <c r="II54" s="26"/>
      <c r="IJ54" s="26"/>
      <c r="IK54" s="26"/>
      <c r="IL54" s="26"/>
      <c r="IM54" s="26"/>
      <c r="IN54" s="26"/>
      <c r="IO54" s="26"/>
      <c r="IP54" s="26"/>
      <c r="IQ54" s="26"/>
      <c r="IR54" s="26"/>
      <c r="IS54" s="26"/>
      <c r="IT54" s="26"/>
      <c r="IU54" s="26"/>
      <c r="IV54" s="26"/>
      <c r="IW54" s="26"/>
      <c r="IX54" s="26"/>
      <c r="IY54" s="26"/>
      <c r="IZ54" s="26"/>
      <c r="JA54" s="26"/>
      <c r="JB54" s="26"/>
      <c r="JC54" s="26"/>
      <c r="JD54" s="26"/>
      <c r="JE54" s="26"/>
      <c r="JF54" s="26"/>
      <c r="JG54" s="26"/>
      <c r="JH54" s="26"/>
      <c r="JI54" s="26"/>
      <c r="JJ54" s="26"/>
      <c r="JK54" s="26"/>
      <c r="JL54" s="26"/>
      <c r="JM54" s="26"/>
      <c r="JN54" s="26"/>
      <c r="JO54" s="26"/>
      <c r="JP54" s="26"/>
      <c r="JQ54" s="26"/>
      <c r="JR54" s="26"/>
      <c r="JS54" s="26"/>
      <c r="JT54" s="26"/>
      <c r="JU54" s="26"/>
      <c r="JV54" s="26"/>
      <c r="JW54" s="26"/>
      <c r="JX54" s="26"/>
      <c r="JY54" s="26"/>
      <c r="JZ54" s="26"/>
      <c r="KA54" s="26"/>
      <c r="KB54" s="26"/>
      <c r="KC54" s="26"/>
      <c r="KD54" s="26"/>
      <c r="KE54" s="26"/>
      <c r="KF54" s="26"/>
      <c r="KG54" s="26"/>
      <c r="KH54" s="26"/>
      <c r="KI54" s="26"/>
      <c r="KJ54" s="26"/>
      <c r="KK54" s="26"/>
      <c r="KL54" s="26"/>
      <c r="KM54" s="26"/>
      <c r="KN54" s="26"/>
      <c r="KO54" s="26"/>
      <c r="KP54" s="26"/>
      <c r="KQ54" s="26"/>
      <c r="KR54" s="26"/>
      <c r="KS54" s="26"/>
      <c r="KT54" s="26"/>
      <c r="KU54" s="26"/>
      <c r="KV54" s="26"/>
      <c r="KW54" s="26"/>
      <c r="KX54" s="26"/>
      <c r="KY54" s="26"/>
      <c r="KZ54" s="26"/>
      <c r="LA54" s="26"/>
      <c r="LB54" s="26"/>
      <c r="LC54" s="26"/>
      <c r="LD54" s="26"/>
      <c r="LE54" s="26"/>
      <c r="LF54" s="26"/>
      <c r="LG54" s="26"/>
      <c r="LH54" s="26"/>
      <c r="LI54" s="26"/>
      <c r="LJ54" s="26"/>
      <c r="LK54" s="26"/>
      <c r="LL54" s="26"/>
      <c r="LM54" s="26"/>
      <c r="LN54" s="26"/>
      <c r="LO54" s="26"/>
      <c r="LP54" s="26"/>
      <c r="LQ54" s="26"/>
      <c r="LR54" s="26"/>
      <c r="LS54" s="26"/>
      <c r="LT54" s="26"/>
      <c r="LU54" s="26"/>
      <c r="LV54" s="26"/>
      <c r="LW54" s="26"/>
      <c r="LX54" s="26"/>
      <c r="LY54" s="26"/>
      <c r="LZ54" s="26"/>
      <c r="MA54" s="26"/>
      <c r="MB54" s="26"/>
      <c r="MC54" s="26"/>
      <c r="MD54" s="26"/>
      <c r="ME54" s="26"/>
      <c r="MF54" s="26"/>
      <c r="MG54" s="26"/>
      <c r="MH54" s="26"/>
      <c r="MI54" s="26"/>
      <c r="MJ54" s="26"/>
      <c r="MK54" s="26"/>
      <c r="ML54" s="26"/>
      <c r="MM54" s="26"/>
      <c r="MN54" s="26"/>
      <c r="MO54" s="26"/>
      <c r="MP54" s="26"/>
      <c r="MQ54" s="26"/>
      <c r="MR54" s="26"/>
      <c r="MS54" s="26"/>
      <c r="MT54" s="26"/>
      <c r="MU54" s="26"/>
      <c r="MV54" s="26"/>
      <c r="MW54" s="26"/>
      <c r="MX54" s="26"/>
    </row>
    <row r="55" spans="1:362" x14ac:dyDescent="0.25">
      <c r="A55" s="111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26"/>
      <c r="FQ55" s="26"/>
      <c r="FR55" s="26"/>
      <c r="FS55" s="26"/>
      <c r="FT55" s="26"/>
      <c r="FU55" s="26"/>
      <c r="FV55" s="26"/>
      <c r="FW55" s="26"/>
      <c r="FX55" s="26"/>
      <c r="FY55" s="26"/>
      <c r="FZ55" s="26"/>
      <c r="GA55" s="26"/>
      <c r="GB55" s="26"/>
      <c r="GC55" s="26"/>
      <c r="GD55" s="26"/>
      <c r="GE55" s="26"/>
      <c r="GF55" s="26"/>
      <c r="GG55" s="26"/>
      <c r="GH55" s="26"/>
      <c r="GI55" s="26"/>
      <c r="GJ55" s="26"/>
      <c r="GK55" s="26"/>
      <c r="GL55" s="26"/>
      <c r="GM55" s="26"/>
      <c r="GN55" s="26"/>
      <c r="GO55" s="26"/>
      <c r="GP55" s="26"/>
      <c r="GQ55" s="26"/>
      <c r="GR55" s="26"/>
      <c r="GS55" s="26"/>
      <c r="GT55" s="26"/>
      <c r="GU55" s="26"/>
      <c r="GV55" s="26"/>
      <c r="GW55" s="26"/>
      <c r="GX55" s="26"/>
      <c r="GY55" s="26"/>
      <c r="GZ55" s="26"/>
      <c r="HA55" s="26"/>
      <c r="HB55" s="26"/>
      <c r="HC55" s="26"/>
      <c r="HD55" s="26"/>
      <c r="HE55" s="26"/>
      <c r="HF55" s="26"/>
      <c r="HG55" s="26"/>
      <c r="HH55" s="26"/>
      <c r="HI55" s="26"/>
      <c r="HJ55" s="26"/>
      <c r="HK55" s="26"/>
      <c r="HL55" s="26"/>
      <c r="HM55" s="26"/>
      <c r="HN55" s="26"/>
      <c r="HO55" s="26"/>
      <c r="HP55" s="26"/>
      <c r="HQ55" s="26"/>
      <c r="HR55" s="26"/>
      <c r="HS55" s="26"/>
      <c r="HT55" s="26"/>
      <c r="HU55" s="26"/>
      <c r="HV55" s="26"/>
      <c r="HW55" s="26"/>
      <c r="HX55" s="26"/>
      <c r="HY55" s="26"/>
      <c r="HZ55" s="26"/>
      <c r="IA55" s="26"/>
      <c r="IB55" s="26"/>
      <c r="IC55" s="26"/>
      <c r="ID55" s="26"/>
      <c r="IE55" s="26"/>
      <c r="IF55" s="26"/>
      <c r="IG55" s="26"/>
      <c r="IH55" s="26"/>
      <c r="II55" s="26"/>
      <c r="IJ55" s="26"/>
      <c r="IK55" s="26"/>
      <c r="IL55" s="26"/>
      <c r="IM55" s="26"/>
      <c r="IN55" s="26"/>
      <c r="IO55" s="26"/>
      <c r="IP55" s="26"/>
      <c r="IQ55" s="26"/>
      <c r="IR55" s="26"/>
      <c r="IS55" s="26"/>
      <c r="IT55" s="26"/>
      <c r="IU55" s="26"/>
      <c r="IV55" s="26"/>
      <c r="IW55" s="26"/>
      <c r="IX55" s="26"/>
      <c r="IY55" s="26"/>
      <c r="IZ55" s="26"/>
      <c r="JA55" s="26"/>
      <c r="JB55" s="26"/>
      <c r="JC55" s="26"/>
      <c r="JD55" s="26"/>
      <c r="JE55" s="26"/>
      <c r="JF55" s="26"/>
      <c r="JG55" s="26"/>
      <c r="JH55" s="26"/>
      <c r="JI55" s="26"/>
      <c r="JJ55" s="26"/>
      <c r="JK55" s="26"/>
      <c r="JL55" s="26"/>
      <c r="JM55" s="26"/>
      <c r="JN55" s="26"/>
      <c r="JO55" s="26"/>
      <c r="JP55" s="26"/>
      <c r="JQ55" s="26"/>
      <c r="JR55" s="26"/>
      <c r="JS55" s="26"/>
      <c r="JT55" s="26"/>
      <c r="JU55" s="26"/>
      <c r="JV55" s="26"/>
      <c r="JW55" s="26"/>
      <c r="JX55" s="26"/>
      <c r="JY55" s="26"/>
      <c r="JZ55" s="26"/>
      <c r="KA55" s="26"/>
      <c r="KB55" s="26"/>
      <c r="KC55" s="26"/>
      <c r="KD55" s="26"/>
      <c r="KE55" s="26"/>
      <c r="KF55" s="26"/>
      <c r="KG55" s="26"/>
      <c r="KH55" s="26"/>
      <c r="KI55" s="26"/>
      <c r="KJ55" s="26"/>
      <c r="KK55" s="26"/>
      <c r="KL55" s="26"/>
      <c r="KM55" s="26"/>
      <c r="KN55" s="26"/>
      <c r="KO55" s="26"/>
      <c r="KP55" s="26"/>
      <c r="KQ55" s="26"/>
      <c r="KR55" s="26"/>
      <c r="KS55" s="26"/>
      <c r="KT55" s="26"/>
      <c r="KU55" s="26"/>
      <c r="KV55" s="26"/>
      <c r="KW55" s="26"/>
      <c r="KX55" s="26"/>
      <c r="KY55" s="26"/>
      <c r="KZ55" s="26"/>
      <c r="LA55" s="26"/>
      <c r="LB55" s="26"/>
      <c r="LC55" s="26"/>
      <c r="LD55" s="26"/>
      <c r="LE55" s="26"/>
      <c r="LF55" s="26"/>
      <c r="LG55" s="26"/>
      <c r="LH55" s="26"/>
      <c r="LI55" s="26"/>
      <c r="LJ55" s="26"/>
      <c r="LK55" s="26"/>
      <c r="LL55" s="26"/>
      <c r="LM55" s="26"/>
      <c r="LN55" s="26"/>
      <c r="LO55" s="26"/>
      <c r="LP55" s="26"/>
      <c r="LQ55" s="26"/>
      <c r="LR55" s="26"/>
      <c r="LS55" s="26"/>
      <c r="LT55" s="26"/>
      <c r="LU55" s="26"/>
      <c r="LV55" s="26"/>
      <c r="LW55" s="26"/>
      <c r="LX55" s="26"/>
      <c r="LY55" s="26"/>
      <c r="LZ55" s="26"/>
      <c r="MA55" s="26"/>
      <c r="MB55" s="26"/>
      <c r="MC55" s="26"/>
      <c r="MD55" s="26"/>
      <c r="ME55" s="26"/>
      <c r="MF55" s="26"/>
      <c r="MG55" s="26"/>
      <c r="MH55" s="26"/>
      <c r="MI55" s="26"/>
      <c r="MJ55" s="26"/>
      <c r="MK55" s="26"/>
      <c r="ML55" s="26"/>
      <c r="MM55" s="26"/>
      <c r="MN55" s="26"/>
      <c r="MO55" s="26"/>
      <c r="MP55" s="26"/>
      <c r="MQ55" s="26"/>
      <c r="MR55" s="26"/>
      <c r="MS55" s="26"/>
      <c r="MT55" s="26"/>
      <c r="MU55" s="26"/>
      <c r="MV55" s="26"/>
      <c r="MW55" s="26"/>
      <c r="MX55" s="26"/>
    </row>
    <row r="56" spans="1:362" x14ac:dyDescent="0.25">
      <c r="A56" s="111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  <c r="GG56" s="26"/>
      <c r="GH56" s="26"/>
      <c r="GI56" s="26"/>
      <c r="GJ56" s="26"/>
      <c r="GK56" s="26"/>
      <c r="GL56" s="26"/>
      <c r="GM56" s="26"/>
      <c r="GN56" s="26"/>
      <c r="GO56" s="26"/>
      <c r="GP56" s="26"/>
      <c r="GQ56" s="26"/>
      <c r="GR56" s="26"/>
      <c r="GS56" s="26"/>
      <c r="GT56" s="26"/>
      <c r="GU56" s="26"/>
      <c r="GV56" s="26"/>
      <c r="GW56" s="26"/>
      <c r="GX56" s="26"/>
      <c r="GY56" s="26"/>
      <c r="GZ56" s="26"/>
      <c r="HA56" s="26"/>
      <c r="HB56" s="26"/>
      <c r="HC56" s="26"/>
      <c r="HD56" s="26"/>
      <c r="HE56" s="26"/>
      <c r="HF56" s="26"/>
      <c r="HG56" s="26"/>
      <c r="HH56" s="26"/>
      <c r="HI56" s="26"/>
      <c r="HJ56" s="26"/>
      <c r="HK56" s="26"/>
      <c r="HL56" s="26"/>
      <c r="HM56" s="26"/>
      <c r="HN56" s="26"/>
      <c r="HO56" s="26"/>
      <c r="HP56" s="26"/>
      <c r="HQ56" s="26"/>
      <c r="HR56" s="26"/>
      <c r="HS56" s="26"/>
      <c r="HT56" s="26"/>
      <c r="HU56" s="26"/>
      <c r="HV56" s="26"/>
      <c r="HW56" s="26"/>
      <c r="HX56" s="26"/>
      <c r="HY56" s="26"/>
      <c r="HZ56" s="26"/>
      <c r="IA56" s="26"/>
      <c r="IB56" s="26"/>
      <c r="IC56" s="26"/>
      <c r="ID56" s="26"/>
      <c r="IE56" s="26"/>
      <c r="IF56" s="26"/>
      <c r="IG56" s="26"/>
      <c r="IH56" s="26"/>
      <c r="II56" s="26"/>
      <c r="IJ56" s="26"/>
      <c r="IK56" s="26"/>
      <c r="IL56" s="26"/>
      <c r="IM56" s="26"/>
      <c r="IN56" s="26"/>
      <c r="IO56" s="26"/>
      <c r="IP56" s="26"/>
      <c r="IQ56" s="26"/>
      <c r="IR56" s="26"/>
      <c r="IS56" s="26"/>
      <c r="IT56" s="26"/>
      <c r="IU56" s="26"/>
      <c r="IV56" s="26"/>
      <c r="IW56" s="26"/>
      <c r="IX56" s="26"/>
      <c r="IY56" s="26"/>
      <c r="IZ56" s="26"/>
      <c r="JA56" s="26"/>
      <c r="JB56" s="26"/>
      <c r="JC56" s="26"/>
      <c r="JD56" s="26"/>
      <c r="JE56" s="26"/>
      <c r="JF56" s="26"/>
      <c r="JG56" s="26"/>
      <c r="JH56" s="26"/>
      <c r="JI56" s="26"/>
      <c r="JJ56" s="26"/>
      <c r="JK56" s="26"/>
      <c r="JL56" s="26"/>
      <c r="JM56" s="26"/>
      <c r="JN56" s="26"/>
      <c r="JO56" s="26"/>
      <c r="JP56" s="26"/>
      <c r="JQ56" s="26"/>
      <c r="JR56" s="26"/>
      <c r="JS56" s="26"/>
      <c r="JT56" s="26"/>
      <c r="JU56" s="26"/>
      <c r="JV56" s="26"/>
      <c r="JW56" s="26"/>
      <c r="JX56" s="26"/>
      <c r="JY56" s="26"/>
      <c r="JZ56" s="26"/>
      <c r="KA56" s="26"/>
      <c r="KB56" s="26"/>
      <c r="KC56" s="26"/>
      <c r="KD56" s="26"/>
      <c r="KE56" s="26"/>
      <c r="KF56" s="26"/>
      <c r="KG56" s="26"/>
      <c r="KH56" s="26"/>
      <c r="KI56" s="26"/>
      <c r="KJ56" s="26"/>
      <c r="KK56" s="26"/>
      <c r="KL56" s="26"/>
      <c r="KM56" s="26"/>
      <c r="KN56" s="26"/>
      <c r="KO56" s="26"/>
      <c r="KP56" s="26"/>
      <c r="KQ56" s="26"/>
      <c r="KR56" s="26"/>
      <c r="KS56" s="26"/>
      <c r="KT56" s="26"/>
      <c r="KU56" s="26"/>
      <c r="KV56" s="26"/>
      <c r="KW56" s="26"/>
      <c r="KX56" s="26"/>
      <c r="KY56" s="26"/>
      <c r="KZ56" s="26"/>
      <c r="LA56" s="26"/>
      <c r="LB56" s="26"/>
      <c r="LC56" s="26"/>
      <c r="LD56" s="26"/>
      <c r="LE56" s="26"/>
      <c r="LF56" s="26"/>
      <c r="LG56" s="26"/>
      <c r="LH56" s="26"/>
      <c r="LI56" s="26"/>
      <c r="LJ56" s="26"/>
      <c r="LK56" s="26"/>
      <c r="LL56" s="26"/>
      <c r="LM56" s="26"/>
      <c r="LN56" s="26"/>
      <c r="LO56" s="26"/>
      <c r="LP56" s="26"/>
      <c r="LQ56" s="26"/>
      <c r="LR56" s="26"/>
      <c r="LS56" s="26"/>
      <c r="LT56" s="26"/>
      <c r="LU56" s="26"/>
      <c r="LV56" s="26"/>
      <c r="LW56" s="26"/>
      <c r="LX56" s="26"/>
      <c r="LY56" s="26"/>
      <c r="LZ56" s="26"/>
      <c r="MA56" s="26"/>
      <c r="MB56" s="26"/>
      <c r="MC56" s="26"/>
      <c r="MD56" s="26"/>
      <c r="ME56" s="26"/>
      <c r="MF56" s="26"/>
      <c r="MG56" s="26"/>
      <c r="MH56" s="26"/>
      <c r="MI56" s="26"/>
      <c r="MJ56" s="26"/>
      <c r="MK56" s="26"/>
      <c r="ML56" s="26"/>
      <c r="MM56" s="26"/>
      <c r="MN56" s="26"/>
      <c r="MO56" s="26"/>
      <c r="MP56" s="26"/>
      <c r="MQ56" s="26"/>
      <c r="MR56" s="26"/>
      <c r="MS56" s="26"/>
      <c r="MT56" s="26"/>
      <c r="MU56" s="26"/>
      <c r="MV56" s="26"/>
      <c r="MW56" s="26"/>
      <c r="MX56" s="26"/>
    </row>
    <row r="57" spans="1:362" x14ac:dyDescent="0.25">
      <c r="A57" s="111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  <c r="GG57" s="26"/>
      <c r="GH57" s="26"/>
      <c r="GI57" s="26"/>
      <c r="GJ57" s="26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  <c r="GW57" s="26"/>
      <c r="GX57" s="26"/>
      <c r="GY57" s="26"/>
      <c r="GZ57" s="26"/>
      <c r="HA57" s="26"/>
      <c r="HB57" s="26"/>
      <c r="HC57" s="26"/>
      <c r="HD57" s="26"/>
      <c r="HE57" s="26"/>
      <c r="HF57" s="26"/>
      <c r="HG57" s="26"/>
      <c r="HH57" s="26"/>
      <c r="HI57" s="26"/>
      <c r="HJ57" s="26"/>
      <c r="HK57" s="26"/>
      <c r="HL57" s="26"/>
      <c r="HM57" s="26"/>
      <c r="HN57" s="26"/>
      <c r="HO57" s="26"/>
      <c r="HP57" s="26"/>
      <c r="HQ57" s="26"/>
      <c r="HR57" s="26"/>
      <c r="HS57" s="26"/>
      <c r="HT57" s="26"/>
      <c r="HU57" s="26"/>
      <c r="HV57" s="26"/>
      <c r="HW57" s="26"/>
      <c r="HX57" s="26"/>
      <c r="HY57" s="26"/>
      <c r="HZ57" s="26"/>
      <c r="IA57" s="26"/>
      <c r="IB57" s="26"/>
      <c r="IC57" s="26"/>
      <c r="ID57" s="26"/>
      <c r="IE57" s="26"/>
      <c r="IF57" s="26"/>
      <c r="IG57" s="26"/>
      <c r="IH57" s="26"/>
      <c r="II57" s="26"/>
      <c r="IJ57" s="26"/>
      <c r="IK57" s="26"/>
      <c r="IL57" s="26"/>
      <c r="IM57" s="26"/>
      <c r="IN57" s="26"/>
      <c r="IO57" s="26"/>
      <c r="IP57" s="26"/>
      <c r="IQ57" s="26"/>
      <c r="IR57" s="26"/>
      <c r="IS57" s="26"/>
      <c r="IT57" s="26"/>
      <c r="IU57" s="26"/>
      <c r="IV57" s="26"/>
      <c r="IW57" s="26"/>
      <c r="IX57" s="26"/>
      <c r="IY57" s="26"/>
      <c r="IZ57" s="26"/>
      <c r="JA57" s="26"/>
      <c r="JB57" s="26"/>
      <c r="JC57" s="26"/>
      <c r="JD57" s="26"/>
      <c r="JE57" s="26"/>
      <c r="JF57" s="26"/>
      <c r="JG57" s="26"/>
      <c r="JH57" s="26"/>
      <c r="JI57" s="26"/>
      <c r="JJ57" s="26"/>
      <c r="JK57" s="26"/>
      <c r="JL57" s="26"/>
      <c r="JM57" s="26"/>
      <c r="JN57" s="26"/>
      <c r="JO57" s="26"/>
      <c r="JP57" s="26"/>
      <c r="JQ57" s="26"/>
      <c r="JR57" s="26"/>
      <c r="JS57" s="26"/>
      <c r="JT57" s="26"/>
      <c r="JU57" s="26"/>
      <c r="JV57" s="26"/>
      <c r="JW57" s="26"/>
      <c r="JX57" s="26"/>
      <c r="JY57" s="26"/>
      <c r="JZ57" s="26"/>
      <c r="KA57" s="26"/>
      <c r="KB57" s="26"/>
      <c r="KC57" s="26"/>
      <c r="KD57" s="26"/>
      <c r="KE57" s="26"/>
      <c r="KF57" s="26"/>
      <c r="KG57" s="26"/>
      <c r="KH57" s="26"/>
      <c r="KI57" s="26"/>
      <c r="KJ57" s="26"/>
      <c r="KK57" s="26"/>
      <c r="KL57" s="26"/>
      <c r="KM57" s="26"/>
      <c r="KN57" s="26"/>
      <c r="KO57" s="26"/>
      <c r="KP57" s="26"/>
      <c r="KQ57" s="26"/>
      <c r="KR57" s="26"/>
      <c r="KS57" s="26"/>
      <c r="KT57" s="26"/>
      <c r="KU57" s="26"/>
      <c r="KV57" s="26"/>
      <c r="KW57" s="26"/>
      <c r="KX57" s="26"/>
      <c r="KY57" s="26"/>
      <c r="KZ57" s="26"/>
      <c r="LA57" s="26"/>
      <c r="LB57" s="26"/>
      <c r="LC57" s="26"/>
      <c r="LD57" s="26"/>
      <c r="LE57" s="26"/>
      <c r="LF57" s="26"/>
      <c r="LG57" s="26"/>
      <c r="LH57" s="26"/>
      <c r="LI57" s="26"/>
      <c r="LJ57" s="26"/>
      <c r="LK57" s="26"/>
      <c r="LL57" s="26"/>
      <c r="LM57" s="26"/>
      <c r="LN57" s="26"/>
      <c r="LO57" s="26"/>
      <c r="LP57" s="26"/>
      <c r="LQ57" s="26"/>
      <c r="LR57" s="26"/>
      <c r="LS57" s="26"/>
      <c r="LT57" s="26"/>
      <c r="LU57" s="26"/>
      <c r="LV57" s="26"/>
      <c r="LW57" s="26"/>
      <c r="LX57" s="26"/>
      <c r="LY57" s="26"/>
      <c r="LZ57" s="26"/>
      <c r="MA57" s="26"/>
      <c r="MB57" s="26"/>
      <c r="MC57" s="26"/>
      <c r="MD57" s="26"/>
      <c r="ME57" s="26"/>
      <c r="MF57" s="26"/>
      <c r="MG57" s="26"/>
      <c r="MH57" s="26"/>
      <c r="MI57" s="26"/>
      <c r="MJ57" s="26"/>
      <c r="MK57" s="26"/>
      <c r="ML57" s="26"/>
      <c r="MM57" s="26"/>
      <c r="MN57" s="26"/>
      <c r="MO57" s="26"/>
      <c r="MP57" s="26"/>
      <c r="MQ57" s="26"/>
      <c r="MR57" s="26"/>
      <c r="MS57" s="26"/>
      <c r="MT57" s="26"/>
      <c r="MU57" s="26"/>
      <c r="MV57" s="26"/>
      <c r="MW57" s="26"/>
      <c r="MX57" s="26"/>
    </row>
    <row r="58" spans="1:362" x14ac:dyDescent="0.25">
      <c r="A58" s="111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  <c r="GG58" s="26"/>
      <c r="GH58" s="26"/>
      <c r="GI58" s="26"/>
      <c r="GJ58" s="26"/>
      <c r="GK58" s="26"/>
      <c r="GL58" s="26"/>
      <c r="GM58" s="26"/>
      <c r="GN58" s="26"/>
      <c r="GO58" s="26"/>
      <c r="GP58" s="26"/>
      <c r="GQ58" s="26"/>
      <c r="GR58" s="26"/>
      <c r="GS58" s="26"/>
      <c r="GT58" s="26"/>
      <c r="GU58" s="26"/>
      <c r="GV58" s="26"/>
      <c r="GW58" s="26"/>
      <c r="GX58" s="26"/>
      <c r="GY58" s="26"/>
      <c r="GZ58" s="26"/>
      <c r="HA58" s="26"/>
      <c r="HB58" s="26"/>
      <c r="HC58" s="26"/>
      <c r="HD58" s="26"/>
      <c r="HE58" s="26"/>
      <c r="HF58" s="26"/>
      <c r="HG58" s="26"/>
      <c r="HH58" s="26"/>
      <c r="HI58" s="26"/>
      <c r="HJ58" s="26"/>
      <c r="HK58" s="26"/>
      <c r="HL58" s="26"/>
      <c r="HM58" s="26"/>
      <c r="HN58" s="26"/>
      <c r="HO58" s="26"/>
      <c r="HP58" s="26"/>
      <c r="HQ58" s="26"/>
      <c r="HR58" s="26"/>
      <c r="HS58" s="26"/>
      <c r="HT58" s="26"/>
      <c r="HU58" s="26"/>
      <c r="HV58" s="26"/>
      <c r="HW58" s="26"/>
      <c r="HX58" s="26"/>
      <c r="HY58" s="26"/>
      <c r="HZ58" s="26"/>
      <c r="IA58" s="26"/>
      <c r="IB58" s="26"/>
      <c r="IC58" s="26"/>
      <c r="ID58" s="26"/>
      <c r="IE58" s="26"/>
      <c r="IF58" s="26"/>
      <c r="IG58" s="26"/>
      <c r="IH58" s="26"/>
      <c r="II58" s="26"/>
      <c r="IJ58" s="26"/>
      <c r="IK58" s="26"/>
      <c r="IL58" s="26"/>
      <c r="IM58" s="26"/>
      <c r="IN58" s="26"/>
      <c r="IO58" s="26"/>
      <c r="IP58" s="26"/>
      <c r="IQ58" s="26"/>
      <c r="IR58" s="26"/>
      <c r="IS58" s="26"/>
      <c r="IT58" s="26"/>
      <c r="IU58" s="26"/>
      <c r="IV58" s="26"/>
      <c r="IW58" s="26"/>
      <c r="IX58" s="26"/>
      <c r="IY58" s="26"/>
      <c r="IZ58" s="26"/>
      <c r="JA58" s="26"/>
      <c r="JB58" s="26"/>
      <c r="JC58" s="26"/>
      <c r="JD58" s="26"/>
      <c r="JE58" s="26"/>
      <c r="JF58" s="26"/>
      <c r="JG58" s="26"/>
      <c r="JH58" s="26"/>
      <c r="JI58" s="26"/>
      <c r="JJ58" s="26"/>
      <c r="JK58" s="26"/>
      <c r="JL58" s="26"/>
      <c r="JM58" s="26"/>
      <c r="JN58" s="26"/>
      <c r="JO58" s="26"/>
      <c r="JP58" s="26"/>
      <c r="JQ58" s="26"/>
      <c r="JR58" s="26"/>
      <c r="JS58" s="26"/>
      <c r="JT58" s="26"/>
      <c r="JU58" s="26"/>
      <c r="JV58" s="26"/>
      <c r="JW58" s="26"/>
      <c r="JX58" s="26"/>
      <c r="JY58" s="26"/>
      <c r="JZ58" s="26"/>
      <c r="KA58" s="26"/>
      <c r="KB58" s="26"/>
      <c r="KC58" s="26"/>
      <c r="KD58" s="26"/>
      <c r="KE58" s="26"/>
      <c r="KF58" s="26"/>
      <c r="KG58" s="26"/>
      <c r="KH58" s="26"/>
      <c r="KI58" s="26"/>
      <c r="KJ58" s="26"/>
      <c r="KK58" s="26"/>
      <c r="KL58" s="26"/>
      <c r="KM58" s="26"/>
      <c r="KN58" s="26"/>
      <c r="KO58" s="26"/>
      <c r="KP58" s="26"/>
      <c r="KQ58" s="26"/>
      <c r="KR58" s="26"/>
      <c r="KS58" s="26"/>
      <c r="KT58" s="26"/>
      <c r="KU58" s="26"/>
      <c r="KV58" s="26"/>
      <c r="KW58" s="26"/>
      <c r="KX58" s="26"/>
      <c r="KY58" s="26"/>
      <c r="KZ58" s="26"/>
      <c r="LA58" s="26"/>
      <c r="LB58" s="26"/>
      <c r="LC58" s="26"/>
      <c r="LD58" s="26"/>
      <c r="LE58" s="26"/>
      <c r="LF58" s="26"/>
      <c r="LG58" s="26"/>
      <c r="LH58" s="26"/>
      <c r="LI58" s="26"/>
      <c r="LJ58" s="26"/>
      <c r="LK58" s="26"/>
      <c r="LL58" s="26"/>
      <c r="LM58" s="26"/>
      <c r="LN58" s="26"/>
      <c r="LO58" s="26"/>
      <c r="LP58" s="26"/>
      <c r="LQ58" s="26"/>
      <c r="LR58" s="26"/>
      <c r="LS58" s="26"/>
      <c r="LT58" s="26"/>
      <c r="LU58" s="26"/>
      <c r="LV58" s="26"/>
      <c r="LW58" s="26"/>
      <c r="LX58" s="26"/>
      <c r="LY58" s="26"/>
      <c r="LZ58" s="26"/>
      <c r="MA58" s="26"/>
      <c r="MB58" s="26"/>
      <c r="MC58" s="26"/>
      <c r="MD58" s="26"/>
      <c r="ME58" s="26"/>
      <c r="MF58" s="26"/>
      <c r="MG58" s="26"/>
      <c r="MH58" s="26"/>
      <c r="MI58" s="26"/>
      <c r="MJ58" s="26"/>
      <c r="MK58" s="26"/>
      <c r="ML58" s="26"/>
      <c r="MM58" s="26"/>
      <c r="MN58" s="26"/>
      <c r="MO58" s="26"/>
      <c r="MP58" s="26"/>
      <c r="MQ58" s="26"/>
      <c r="MR58" s="26"/>
      <c r="MS58" s="26"/>
      <c r="MT58" s="26"/>
      <c r="MU58" s="26"/>
      <c r="MV58" s="26"/>
      <c r="MW58" s="26"/>
      <c r="MX58" s="26"/>
    </row>
    <row r="59" spans="1:362" x14ac:dyDescent="0.25">
      <c r="A59" s="111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6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6"/>
      <c r="GX59" s="26"/>
      <c r="GY59" s="26"/>
      <c r="GZ59" s="26"/>
      <c r="HA59" s="26"/>
      <c r="HB59" s="26"/>
      <c r="HC59" s="26"/>
      <c r="HD59" s="26"/>
      <c r="HE59" s="26"/>
      <c r="HF59" s="26"/>
      <c r="HG59" s="26"/>
      <c r="HH59" s="26"/>
      <c r="HI59" s="26"/>
      <c r="HJ59" s="26"/>
      <c r="HK59" s="26"/>
      <c r="HL59" s="26"/>
      <c r="HM59" s="26"/>
      <c r="HN59" s="26"/>
      <c r="HO59" s="26"/>
      <c r="HP59" s="26"/>
      <c r="HQ59" s="26"/>
      <c r="HR59" s="26"/>
      <c r="HS59" s="26"/>
      <c r="HT59" s="26"/>
      <c r="HU59" s="26"/>
      <c r="HV59" s="26"/>
      <c r="HW59" s="26"/>
      <c r="HX59" s="26"/>
      <c r="HY59" s="26"/>
      <c r="HZ59" s="26"/>
      <c r="IA59" s="26"/>
      <c r="IB59" s="26"/>
      <c r="IC59" s="26"/>
      <c r="ID59" s="26"/>
      <c r="IE59" s="26"/>
      <c r="IF59" s="26"/>
      <c r="IG59" s="26"/>
      <c r="IH59" s="26"/>
      <c r="II59" s="26"/>
      <c r="IJ59" s="26"/>
      <c r="IK59" s="26"/>
      <c r="IL59" s="26"/>
      <c r="IM59" s="26"/>
      <c r="IN59" s="26"/>
      <c r="IO59" s="26"/>
      <c r="IP59" s="26"/>
      <c r="IQ59" s="26"/>
      <c r="IR59" s="26"/>
      <c r="IS59" s="26"/>
      <c r="IT59" s="26"/>
      <c r="IU59" s="26"/>
      <c r="IV59" s="26"/>
      <c r="IW59" s="26"/>
      <c r="IX59" s="26"/>
      <c r="IY59" s="26"/>
      <c r="IZ59" s="26"/>
      <c r="JA59" s="26"/>
      <c r="JB59" s="26"/>
      <c r="JC59" s="26"/>
      <c r="JD59" s="26"/>
      <c r="JE59" s="26"/>
      <c r="JF59" s="26"/>
      <c r="JG59" s="26"/>
      <c r="JH59" s="26"/>
      <c r="JI59" s="26"/>
      <c r="JJ59" s="26"/>
      <c r="JK59" s="26"/>
      <c r="JL59" s="26"/>
      <c r="JM59" s="26"/>
      <c r="JN59" s="26"/>
      <c r="JO59" s="26"/>
      <c r="JP59" s="26"/>
      <c r="JQ59" s="26"/>
      <c r="JR59" s="26"/>
      <c r="JS59" s="26"/>
      <c r="JT59" s="26"/>
      <c r="JU59" s="26"/>
      <c r="JV59" s="26"/>
      <c r="JW59" s="26"/>
      <c r="JX59" s="26"/>
      <c r="JY59" s="26"/>
      <c r="JZ59" s="26"/>
      <c r="KA59" s="26"/>
      <c r="KB59" s="26"/>
      <c r="KC59" s="26"/>
      <c r="KD59" s="26"/>
      <c r="KE59" s="26"/>
      <c r="KF59" s="26"/>
      <c r="KG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  <c r="KT59" s="26"/>
      <c r="KU59" s="26"/>
      <c r="KV59" s="26"/>
      <c r="KW59" s="26"/>
      <c r="KX59" s="26"/>
      <c r="KY59" s="26"/>
      <c r="KZ59" s="26"/>
      <c r="LA59" s="26"/>
      <c r="LB59" s="26"/>
      <c r="LC59" s="26"/>
      <c r="LD59" s="26"/>
      <c r="LE59" s="26"/>
      <c r="LF59" s="26"/>
      <c r="LG59" s="26"/>
      <c r="LH59" s="26"/>
      <c r="LI59" s="26"/>
      <c r="LJ59" s="26"/>
      <c r="LK59" s="26"/>
      <c r="LL59" s="26"/>
      <c r="LM59" s="26"/>
      <c r="LN59" s="26"/>
      <c r="LO59" s="26"/>
      <c r="LP59" s="26"/>
      <c r="LQ59" s="26"/>
      <c r="LR59" s="26"/>
      <c r="LS59" s="26"/>
      <c r="LT59" s="26"/>
      <c r="LU59" s="26"/>
      <c r="LV59" s="26"/>
      <c r="LW59" s="26"/>
      <c r="LX59" s="26"/>
      <c r="LY59" s="26"/>
      <c r="LZ59" s="26"/>
      <c r="MA59" s="26"/>
      <c r="MB59" s="26"/>
      <c r="MC59" s="26"/>
      <c r="MD59" s="26"/>
      <c r="ME59" s="26"/>
      <c r="MF59" s="26"/>
      <c r="MG59" s="26"/>
      <c r="MH59" s="26"/>
      <c r="MI59" s="26"/>
      <c r="MJ59" s="26"/>
      <c r="MK59" s="26"/>
      <c r="ML59" s="26"/>
      <c r="MM59" s="26"/>
      <c r="MN59" s="26"/>
      <c r="MO59" s="26"/>
      <c r="MP59" s="26"/>
      <c r="MQ59" s="26"/>
      <c r="MR59" s="26"/>
      <c r="MS59" s="26"/>
      <c r="MT59" s="26"/>
      <c r="MU59" s="26"/>
      <c r="MV59" s="26"/>
      <c r="MW59" s="26"/>
      <c r="MX59" s="26"/>
    </row>
    <row r="60" spans="1:362" x14ac:dyDescent="0.25">
      <c r="A60" s="111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  <c r="GG60" s="26"/>
      <c r="GH60" s="26"/>
      <c r="GI60" s="26"/>
      <c r="GJ60" s="26"/>
      <c r="GK60" s="26"/>
      <c r="GL60" s="26"/>
      <c r="GM60" s="26"/>
      <c r="GN60" s="26"/>
      <c r="GO60" s="26"/>
      <c r="GP60" s="26"/>
      <c r="GQ60" s="26"/>
      <c r="GR60" s="26"/>
      <c r="GS60" s="26"/>
      <c r="GT60" s="26"/>
      <c r="GU60" s="26"/>
      <c r="GV60" s="26"/>
      <c r="GW60" s="26"/>
      <c r="GX60" s="26"/>
      <c r="GY60" s="26"/>
      <c r="GZ60" s="26"/>
      <c r="HA60" s="26"/>
      <c r="HB60" s="26"/>
      <c r="HC60" s="26"/>
      <c r="HD60" s="26"/>
      <c r="HE60" s="26"/>
      <c r="HF60" s="26"/>
      <c r="HG60" s="26"/>
      <c r="HH60" s="26"/>
      <c r="HI60" s="26"/>
      <c r="HJ60" s="26"/>
      <c r="HK60" s="26"/>
      <c r="HL60" s="26"/>
      <c r="HM60" s="26"/>
      <c r="HN60" s="26"/>
      <c r="HO60" s="26"/>
      <c r="HP60" s="26"/>
      <c r="HQ60" s="26"/>
      <c r="HR60" s="26"/>
      <c r="HS60" s="26"/>
      <c r="HT60" s="26"/>
      <c r="HU60" s="26"/>
      <c r="HV60" s="26"/>
      <c r="HW60" s="26"/>
      <c r="HX60" s="26"/>
      <c r="HY60" s="26"/>
      <c r="HZ60" s="26"/>
      <c r="IA60" s="26"/>
      <c r="IB60" s="26"/>
      <c r="IC60" s="26"/>
      <c r="ID60" s="26"/>
      <c r="IE60" s="26"/>
      <c r="IF60" s="26"/>
      <c r="IG60" s="26"/>
      <c r="IH60" s="26"/>
      <c r="II60" s="26"/>
      <c r="IJ60" s="26"/>
      <c r="IK60" s="26"/>
      <c r="IL60" s="26"/>
      <c r="IM60" s="26"/>
      <c r="IN60" s="26"/>
      <c r="IO60" s="26"/>
      <c r="IP60" s="26"/>
      <c r="IQ60" s="26"/>
      <c r="IR60" s="26"/>
      <c r="IS60" s="26"/>
      <c r="IT60" s="26"/>
      <c r="IU60" s="26"/>
      <c r="IV60" s="26"/>
      <c r="IW60" s="26"/>
      <c r="IX60" s="26"/>
      <c r="IY60" s="26"/>
      <c r="IZ60" s="26"/>
      <c r="JA60" s="26"/>
      <c r="JB60" s="26"/>
      <c r="JC60" s="26"/>
      <c r="JD60" s="26"/>
      <c r="JE60" s="26"/>
      <c r="JF60" s="26"/>
      <c r="JG60" s="26"/>
      <c r="JH60" s="26"/>
      <c r="JI60" s="26"/>
      <c r="JJ60" s="26"/>
      <c r="JK60" s="26"/>
      <c r="JL60" s="26"/>
      <c r="JM60" s="26"/>
      <c r="JN60" s="26"/>
      <c r="JO60" s="26"/>
      <c r="JP60" s="26"/>
      <c r="JQ60" s="26"/>
      <c r="JR60" s="26"/>
      <c r="JS60" s="26"/>
      <c r="JT60" s="26"/>
      <c r="JU60" s="26"/>
      <c r="JV60" s="26"/>
      <c r="JW60" s="26"/>
      <c r="JX60" s="26"/>
      <c r="JY60" s="26"/>
      <c r="JZ60" s="26"/>
      <c r="KA60" s="26"/>
      <c r="KB60" s="26"/>
      <c r="KC60" s="26"/>
      <c r="KD60" s="26"/>
      <c r="KE60" s="26"/>
      <c r="KF60" s="26"/>
      <c r="KG60" s="26"/>
      <c r="KH60" s="26"/>
      <c r="KI60" s="26"/>
      <c r="KJ60" s="26"/>
      <c r="KK60" s="26"/>
      <c r="KL60" s="26"/>
      <c r="KM60" s="26"/>
      <c r="KN60" s="26"/>
      <c r="KO60" s="26"/>
      <c r="KP60" s="26"/>
      <c r="KQ60" s="26"/>
      <c r="KR60" s="26"/>
      <c r="KS60" s="26"/>
      <c r="KT60" s="26"/>
      <c r="KU60" s="26"/>
      <c r="KV60" s="26"/>
      <c r="KW60" s="26"/>
      <c r="KX60" s="26"/>
      <c r="KY60" s="26"/>
      <c r="KZ60" s="26"/>
      <c r="LA60" s="26"/>
      <c r="LB60" s="26"/>
      <c r="LC60" s="26"/>
      <c r="LD60" s="26"/>
      <c r="LE60" s="26"/>
      <c r="LF60" s="26"/>
      <c r="LG60" s="26"/>
      <c r="LH60" s="26"/>
      <c r="LI60" s="26"/>
      <c r="LJ60" s="26"/>
      <c r="LK60" s="26"/>
      <c r="LL60" s="26"/>
      <c r="LM60" s="26"/>
      <c r="LN60" s="26"/>
      <c r="LO60" s="26"/>
      <c r="LP60" s="26"/>
      <c r="LQ60" s="26"/>
      <c r="LR60" s="26"/>
      <c r="LS60" s="26"/>
      <c r="LT60" s="26"/>
      <c r="LU60" s="26"/>
      <c r="LV60" s="26"/>
      <c r="LW60" s="26"/>
      <c r="LX60" s="26"/>
      <c r="LY60" s="26"/>
      <c r="LZ60" s="26"/>
      <c r="MA60" s="26"/>
      <c r="MB60" s="26"/>
      <c r="MC60" s="26"/>
      <c r="MD60" s="26"/>
      <c r="ME60" s="26"/>
      <c r="MF60" s="26"/>
      <c r="MG60" s="26"/>
      <c r="MH60" s="26"/>
      <c r="MI60" s="26"/>
      <c r="MJ60" s="26"/>
      <c r="MK60" s="26"/>
      <c r="ML60" s="26"/>
      <c r="MM60" s="26"/>
      <c r="MN60" s="26"/>
      <c r="MO60" s="26"/>
      <c r="MP60" s="26"/>
      <c r="MQ60" s="26"/>
      <c r="MR60" s="26"/>
      <c r="MS60" s="26"/>
      <c r="MT60" s="26"/>
      <c r="MU60" s="26"/>
      <c r="MV60" s="26"/>
      <c r="MW60" s="26"/>
      <c r="MX60" s="26"/>
    </row>
    <row r="61" spans="1:362" x14ac:dyDescent="0.25">
      <c r="A61" s="111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  <c r="GG61" s="26"/>
      <c r="GH61" s="26"/>
      <c r="GI61" s="26"/>
      <c r="GJ61" s="26"/>
      <c r="GK61" s="26"/>
      <c r="GL61" s="26"/>
      <c r="GM61" s="26"/>
      <c r="GN61" s="26"/>
      <c r="GO61" s="26"/>
      <c r="GP61" s="26"/>
      <c r="GQ61" s="26"/>
      <c r="GR61" s="26"/>
      <c r="GS61" s="26"/>
      <c r="GT61" s="26"/>
      <c r="GU61" s="26"/>
      <c r="GV61" s="26"/>
      <c r="GW61" s="26"/>
      <c r="GX61" s="26"/>
      <c r="GY61" s="26"/>
      <c r="GZ61" s="26"/>
      <c r="HA61" s="26"/>
      <c r="HB61" s="26"/>
      <c r="HC61" s="26"/>
      <c r="HD61" s="26"/>
      <c r="HE61" s="26"/>
      <c r="HF61" s="26"/>
      <c r="HG61" s="26"/>
      <c r="HH61" s="26"/>
      <c r="HI61" s="26"/>
      <c r="HJ61" s="26"/>
      <c r="HK61" s="26"/>
      <c r="HL61" s="26"/>
      <c r="HM61" s="26"/>
      <c r="HN61" s="26"/>
      <c r="HO61" s="26"/>
      <c r="HP61" s="26"/>
      <c r="HQ61" s="26"/>
      <c r="HR61" s="26"/>
      <c r="HS61" s="26"/>
      <c r="HT61" s="26"/>
      <c r="HU61" s="26"/>
      <c r="HV61" s="26"/>
      <c r="HW61" s="26"/>
      <c r="HX61" s="26"/>
      <c r="HY61" s="26"/>
      <c r="HZ61" s="26"/>
      <c r="IA61" s="26"/>
      <c r="IB61" s="26"/>
      <c r="IC61" s="26"/>
      <c r="ID61" s="26"/>
      <c r="IE61" s="26"/>
      <c r="IF61" s="26"/>
      <c r="IG61" s="26"/>
      <c r="IH61" s="26"/>
      <c r="II61" s="26"/>
      <c r="IJ61" s="26"/>
      <c r="IK61" s="26"/>
      <c r="IL61" s="26"/>
      <c r="IM61" s="26"/>
      <c r="IN61" s="26"/>
      <c r="IO61" s="26"/>
      <c r="IP61" s="26"/>
      <c r="IQ61" s="26"/>
      <c r="IR61" s="26"/>
      <c r="IS61" s="26"/>
      <c r="IT61" s="26"/>
      <c r="IU61" s="26"/>
      <c r="IV61" s="26"/>
      <c r="IW61" s="26"/>
      <c r="IX61" s="26"/>
      <c r="IY61" s="26"/>
      <c r="IZ61" s="26"/>
      <c r="JA61" s="26"/>
      <c r="JB61" s="26"/>
      <c r="JC61" s="26"/>
      <c r="JD61" s="26"/>
      <c r="JE61" s="26"/>
      <c r="JF61" s="26"/>
      <c r="JG61" s="26"/>
      <c r="JH61" s="26"/>
      <c r="JI61" s="26"/>
      <c r="JJ61" s="26"/>
      <c r="JK61" s="26"/>
      <c r="JL61" s="26"/>
      <c r="JM61" s="26"/>
      <c r="JN61" s="26"/>
      <c r="JO61" s="26"/>
      <c r="JP61" s="26"/>
      <c r="JQ61" s="26"/>
      <c r="JR61" s="26"/>
      <c r="JS61" s="26"/>
      <c r="JT61" s="26"/>
      <c r="JU61" s="26"/>
      <c r="JV61" s="26"/>
      <c r="JW61" s="26"/>
      <c r="JX61" s="26"/>
      <c r="JY61" s="26"/>
      <c r="JZ61" s="26"/>
      <c r="KA61" s="26"/>
      <c r="KB61" s="26"/>
      <c r="KC61" s="26"/>
      <c r="KD61" s="26"/>
      <c r="KE61" s="26"/>
      <c r="KF61" s="26"/>
      <c r="KG61" s="26"/>
      <c r="KH61" s="26"/>
      <c r="KI61" s="26"/>
      <c r="KJ61" s="26"/>
      <c r="KK61" s="26"/>
      <c r="KL61" s="26"/>
      <c r="KM61" s="26"/>
      <c r="KN61" s="26"/>
      <c r="KO61" s="26"/>
      <c r="KP61" s="26"/>
      <c r="KQ61" s="26"/>
      <c r="KR61" s="26"/>
      <c r="KS61" s="26"/>
      <c r="KT61" s="26"/>
      <c r="KU61" s="26"/>
      <c r="KV61" s="26"/>
      <c r="KW61" s="26"/>
      <c r="KX61" s="26"/>
      <c r="KY61" s="26"/>
      <c r="KZ61" s="26"/>
      <c r="LA61" s="26"/>
      <c r="LB61" s="26"/>
      <c r="LC61" s="26"/>
      <c r="LD61" s="26"/>
      <c r="LE61" s="26"/>
      <c r="LF61" s="26"/>
      <c r="LG61" s="26"/>
      <c r="LH61" s="26"/>
      <c r="LI61" s="26"/>
      <c r="LJ61" s="26"/>
      <c r="LK61" s="26"/>
      <c r="LL61" s="26"/>
      <c r="LM61" s="26"/>
      <c r="LN61" s="26"/>
      <c r="LO61" s="26"/>
      <c r="LP61" s="26"/>
      <c r="LQ61" s="26"/>
      <c r="LR61" s="26"/>
      <c r="LS61" s="26"/>
      <c r="LT61" s="26"/>
      <c r="LU61" s="26"/>
      <c r="LV61" s="26"/>
      <c r="LW61" s="26"/>
      <c r="LX61" s="26"/>
      <c r="LY61" s="26"/>
      <c r="LZ61" s="26"/>
      <c r="MA61" s="26"/>
      <c r="MB61" s="26"/>
      <c r="MC61" s="26"/>
      <c r="MD61" s="26"/>
      <c r="ME61" s="26"/>
      <c r="MF61" s="26"/>
      <c r="MG61" s="26"/>
      <c r="MH61" s="26"/>
      <c r="MI61" s="26"/>
      <c r="MJ61" s="26"/>
      <c r="MK61" s="26"/>
      <c r="ML61" s="26"/>
      <c r="MM61" s="26"/>
      <c r="MN61" s="26"/>
      <c r="MO61" s="26"/>
      <c r="MP61" s="26"/>
      <c r="MQ61" s="26"/>
      <c r="MR61" s="26"/>
      <c r="MS61" s="26"/>
      <c r="MT61" s="26"/>
      <c r="MU61" s="26"/>
      <c r="MV61" s="26"/>
      <c r="MW61" s="26"/>
      <c r="MX61" s="26"/>
    </row>
    <row r="62" spans="1:362" x14ac:dyDescent="0.25">
      <c r="A62" s="111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0"/>
      <c r="GP62" s="30"/>
      <c r="GQ62" s="30"/>
      <c r="GR62" s="30"/>
      <c r="GS62" s="30"/>
      <c r="GT62" s="30"/>
      <c r="GU62" s="30"/>
      <c r="GV62" s="30"/>
      <c r="GW62" s="30"/>
      <c r="GX62" s="30"/>
      <c r="GY62" s="30"/>
      <c r="GZ62" s="30"/>
      <c r="HA62" s="30"/>
      <c r="HB62" s="30"/>
      <c r="HC62" s="30"/>
      <c r="HD62" s="30"/>
      <c r="HE62" s="30"/>
      <c r="HF62" s="30"/>
      <c r="HG62" s="30"/>
      <c r="HH62" s="30"/>
      <c r="HI62" s="30"/>
      <c r="HJ62" s="30"/>
      <c r="HK62" s="30"/>
      <c r="HL62" s="30"/>
      <c r="HM62" s="30"/>
      <c r="HN62" s="30"/>
      <c r="HO62" s="30"/>
      <c r="HP62" s="30"/>
      <c r="HQ62" s="30"/>
      <c r="HR62" s="30"/>
      <c r="HS62" s="30"/>
      <c r="HT62" s="30"/>
      <c r="HU62" s="30"/>
      <c r="HV62" s="30"/>
      <c r="HW62" s="30"/>
      <c r="HX62" s="30"/>
      <c r="HY62" s="30"/>
      <c r="HZ62" s="30"/>
      <c r="IA62" s="30"/>
      <c r="IB62" s="30"/>
      <c r="IC62" s="30"/>
      <c r="ID62" s="30"/>
      <c r="IE62" s="30"/>
      <c r="IF62" s="30"/>
      <c r="IG62" s="30"/>
      <c r="IH62" s="30"/>
      <c r="II62" s="30"/>
      <c r="IJ62" s="30"/>
      <c r="IK62" s="30"/>
      <c r="IL62" s="30"/>
      <c r="IM62" s="30"/>
      <c r="IN62" s="30"/>
      <c r="IO62" s="30"/>
      <c r="IP62" s="30"/>
      <c r="IQ62" s="30"/>
      <c r="IR62" s="30"/>
      <c r="IS62" s="30"/>
      <c r="IT62" s="30"/>
      <c r="IU62" s="30"/>
      <c r="IV62" s="30"/>
      <c r="IW62" s="30"/>
      <c r="IX62" s="30"/>
      <c r="IY62" s="30"/>
      <c r="IZ62" s="30"/>
      <c r="JA62" s="30"/>
      <c r="JB62" s="30"/>
      <c r="JC62" s="30"/>
      <c r="JD62" s="30"/>
      <c r="JE62" s="30"/>
      <c r="JF62" s="30"/>
      <c r="JG62" s="30"/>
      <c r="JH62" s="30"/>
      <c r="JI62" s="30"/>
      <c r="JJ62" s="30"/>
      <c r="JK62" s="30"/>
      <c r="JL62" s="30"/>
      <c r="JM62" s="30"/>
      <c r="JN62" s="30"/>
      <c r="JO62" s="30"/>
      <c r="JP62" s="30"/>
      <c r="JQ62" s="30"/>
      <c r="JR62" s="30"/>
      <c r="JS62" s="30"/>
      <c r="JT62" s="30"/>
      <c r="JU62" s="30"/>
      <c r="JV62" s="30"/>
      <c r="JW62" s="30"/>
      <c r="JX62" s="30"/>
      <c r="JY62" s="30"/>
      <c r="JZ62" s="30"/>
      <c r="KA62" s="30"/>
      <c r="KB62" s="30"/>
      <c r="KC62" s="30"/>
      <c r="KD62" s="30"/>
      <c r="KE62" s="30"/>
      <c r="KF62" s="30"/>
      <c r="KG62" s="30"/>
      <c r="KH62" s="30"/>
      <c r="KI62" s="30"/>
      <c r="KJ62" s="30"/>
      <c r="KK62" s="30"/>
      <c r="KL62" s="30"/>
      <c r="KM62" s="30"/>
      <c r="KN62" s="30"/>
      <c r="KO62" s="30"/>
      <c r="KP62" s="30"/>
      <c r="KQ62" s="30"/>
      <c r="KR62" s="30"/>
      <c r="KS62" s="30"/>
      <c r="KT62" s="30"/>
      <c r="KU62" s="30"/>
      <c r="KV62" s="30"/>
      <c r="KW62" s="30"/>
      <c r="KX62" s="30"/>
      <c r="KY62" s="30"/>
      <c r="KZ62" s="30"/>
      <c r="LA62" s="30"/>
      <c r="LB62" s="30"/>
      <c r="LC62" s="30"/>
      <c r="LD62" s="30"/>
      <c r="LE62" s="30"/>
      <c r="LF62" s="30"/>
      <c r="LG62" s="30"/>
      <c r="LH62" s="30"/>
      <c r="LI62" s="30"/>
      <c r="LJ62" s="30"/>
      <c r="LK62" s="30"/>
      <c r="LL62" s="30"/>
      <c r="LM62" s="30"/>
      <c r="LN62" s="30"/>
      <c r="LO62" s="30"/>
      <c r="LP62" s="30"/>
      <c r="LQ62" s="30"/>
      <c r="LR62" s="30"/>
      <c r="LS62" s="30"/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/>
      <c r="MF62" s="30"/>
      <c r="MG62" s="30"/>
      <c r="MH62" s="30"/>
      <c r="MI62" s="30"/>
      <c r="MJ62" s="30"/>
      <c r="MK62" s="30"/>
      <c r="ML62" s="30"/>
      <c r="MM62" s="30"/>
      <c r="MN62" s="30"/>
      <c r="MO62" s="30"/>
      <c r="MP62" s="30"/>
      <c r="MQ62" s="30"/>
      <c r="MR62" s="30"/>
      <c r="MS62" s="30"/>
      <c r="MT62" s="30"/>
      <c r="MU62" s="30"/>
      <c r="MV62" s="30"/>
      <c r="MW62" s="30"/>
      <c r="MX62" s="30"/>
    </row>
    <row r="63" spans="1:362" x14ac:dyDescent="0.25">
      <c r="A63" s="111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33"/>
      <c r="DS63" s="33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  <c r="EN63" s="33"/>
      <c r="EO63" s="33"/>
      <c r="EP63" s="33"/>
      <c r="EQ63" s="33"/>
      <c r="ER63" s="33"/>
      <c r="ES63" s="33"/>
      <c r="ET63" s="33"/>
      <c r="EU63" s="33"/>
      <c r="EV63" s="33"/>
      <c r="EW63" s="33"/>
      <c r="EX63" s="33"/>
      <c r="EY63" s="33"/>
      <c r="EZ63" s="33"/>
      <c r="FA63" s="33"/>
      <c r="FB63" s="33"/>
      <c r="FC63" s="33"/>
      <c r="FD63" s="33"/>
      <c r="FE63" s="33"/>
      <c r="FF63" s="33"/>
      <c r="FG63" s="33"/>
      <c r="FH63" s="33"/>
      <c r="FI63" s="33"/>
      <c r="FJ63" s="33"/>
      <c r="FK63" s="33"/>
      <c r="FL63" s="33"/>
      <c r="FM63" s="33"/>
      <c r="FN63" s="33"/>
      <c r="FO63" s="33"/>
      <c r="FP63" s="33"/>
      <c r="FQ63" s="33"/>
      <c r="FR63" s="33"/>
      <c r="FS63" s="33"/>
      <c r="FT63" s="33"/>
      <c r="FU63" s="33"/>
      <c r="FV63" s="33"/>
      <c r="FW63" s="33"/>
      <c r="FX63" s="33"/>
      <c r="FY63" s="33"/>
      <c r="FZ63" s="33"/>
      <c r="GA63" s="33"/>
      <c r="GB63" s="33"/>
      <c r="GC63" s="33"/>
      <c r="GD63" s="33"/>
      <c r="GE63" s="33"/>
      <c r="GF63" s="33"/>
      <c r="GG63" s="33"/>
      <c r="GH63" s="33"/>
      <c r="GI63" s="33"/>
      <c r="GJ63" s="33"/>
      <c r="GK63" s="33"/>
      <c r="GL63" s="33"/>
      <c r="GM63" s="33"/>
      <c r="GN63" s="33"/>
      <c r="GO63" s="33"/>
      <c r="GP63" s="33"/>
      <c r="GQ63" s="33"/>
      <c r="GR63" s="33"/>
      <c r="GS63" s="33"/>
      <c r="GT63" s="33"/>
      <c r="GU63" s="33"/>
      <c r="GV63" s="33"/>
      <c r="GW63" s="33"/>
      <c r="GX63" s="33"/>
      <c r="GY63" s="33"/>
      <c r="GZ63" s="33"/>
      <c r="HA63" s="33"/>
      <c r="HB63" s="33"/>
      <c r="HC63" s="33"/>
      <c r="HD63" s="33"/>
      <c r="HE63" s="33"/>
      <c r="HF63" s="33"/>
      <c r="HG63" s="33"/>
      <c r="HH63" s="33"/>
      <c r="HI63" s="33"/>
      <c r="HJ63" s="33"/>
      <c r="HK63" s="33"/>
      <c r="HL63" s="33"/>
      <c r="HM63" s="33"/>
      <c r="HN63" s="33"/>
      <c r="HO63" s="33"/>
      <c r="HP63" s="33"/>
      <c r="HQ63" s="33"/>
      <c r="HR63" s="33"/>
      <c r="HS63" s="33"/>
      <c r="HT63" s="33"/>
      <c r="HU63" s="33"/>
      <c r="HV63" s="33"/>
      <c r="HW63" s="33"/>
      <c r="HX63" s="33"/>
      <c r="HY63" s="33"/>
      <c r="HZ63" s="33"/>
      <c r="IA63" s="33"/>
      <c r="IB63" s="33"/>
      <c r="IC63" s="33"/>
      <c r="ID63" s="33"/>
      <c r="IE63" s="33"/>
      <c r="IF63" s="33"/>
      <c r="IG63" s="33"/>
      <c r="IH63" s="33"/>
      <c r="II63" s="33"/>
      <c r="IJ63" s="33"/>
      <c r="IK63" s="33"/>
      <c r="IL63" s="33"/>
      <c r="IM63" s="33"/>
      <c r="IN63" s="33"/>
      <c r="IO63" s="33"/>
      <c r="IP63" s="33"/>
      <c r="IQ63" s="33"/>
      <c r="IR63" s="33"/>
      <c r="IS63" s="33"/>
      <c r="IT63" s="33"/>
      <c r="IU63" s="33"/>
      <c r="IV63" s="33"/>
      <c r="IW63" s="33"/>
      <c r="IX63" s="33"/>
      <c r="IY63" s="33"/>
      <c r="IZ63" s="33"/>
      <c r="JA63" s="33"/>
      <c r="JB63" s="33"/>
      <c r="JC63" s="33"/>
      <c r="JD63" s="33"/>
      <c r="JE63" s="33"/>
      <c r="JF63" s="33"/>
      <c r="JG63" s="33"/>
      <c r="JH63" s="33"/>
      <c r="JI63" s="33"/>
      <c r="JJ63" s="33"/>
      <c r="JK63" s="33"/>
      <c r="JL63" s="33"/>
      <c r="JM63" s="33"/>
      <c r="JN63" s="33"/>
      <c r="JO63" s="33"/>
      <c r="JP63" s="33"/>
      <c r="JQ63" s="33"/>
      <c r="JR63" s="33"/>
      <c r="JS63" s="33"/>
      <c r="JT63" s="33"/>
      <c r="JU63" s="33"/>
      <c r="JV63" s="33"/>
      <c r="JW63" s="33"/>
      <c r="JX63" s="33"/>
      <c r="JY63" s="33"/>
      <c r="JZ63" s="33"/>
      <c r="KA63" s="33"/>
      <c r="KB63" s="33"/>
      <c r="KC63" s="33"/>
      <c r="KD63" s="33"/>
      <c r="KE63" s="33"/>
      <c r="KF63" s="33"/>
      <c r="KG63" s="33"/>
      <c r="KH63" s="33"/>
      <c r="KI63" s="33"/>
      <c r="KJ63" s="33"/>
      <c r="KK63" s="33"/>
      <c r="KL63" s="33"/>
      <c r="KM63" s="33"/>
      <c r="KN63" s="33"/>
      <c r="KO63" s="33"/>
      <c r="KP63" s="33"/>
      <c r="KQ63" s="33"/>
      <c r="KR63" s="33"/>
      <c r="KS63" s="33"/>
      <c r="KT63" s="33"/>
      <c r="KU63" s="33"/>
      <c r="KV63" s="33"/>
      <c r="KW63" s="33"/>
      <c r="KX63" s="33"/>
      <c r="KY63" s="33"/>
      <c r="KZ63" s="33"/>
      <c r="LA63" s="33"/>
      <c r="LB63" s="33"/>
      <c r="LC63" s="33"/>
      <c r="LD63" s="33"/>
      <c r="LE63" s="33"/>
      <c r="LF63" s="33"/>
      <c r="LG63" s="33"/>
      <c r="LH63" s="33"/>
      <c r="LI63" s="33"/>
      <c r="LJ63" s="33"/>
      <c r="LK63" s="33"/>
      <c r="LL63" s="33"/>
      <c r="LM63" s="33"/>
      <c r="LN63" s="33"/>
      <c r="LO63" s="33"/>
      <c r="LP63" s="33"/>
      <c r="LQ63" s="33"/>
      <c r="LR63" s="33"/>
      <c r="LS63" s="33"/>
      <c r="LT63" s="33"/>
      <c r="LU63" s="33"/>
      <c r="LV63" s="33"/>
      <c r="LW63" s="33"/>
      <c r="LX63" s="33"/>
      <c r="LY63" s="33"/>
      <c r="LZ63" s="33"/>
      <c r="MA63" s="33"/>
      <c r="MB63" s="33"/>
      <c r="MC63" s="33"/>
      <c r="MD63" s="33"/>
      <c r="ME63" s="33"/>
      <c r="MF63" s="33"/>
      <c r="MG63" s="33"/>
      <c r="MH63" s="33"/>
      <c r="MI63" s="33"/>
      <c r="MJ63" s="33"/>
      <c r="MK63" s="33"/>
      <c r="ML63" s="33"/>
      <c r="MM63" s="33"/>
      <c r="MN63" s="33"/>
      <c r="MO63" s="33"/>
      <c r="MP63" s="33"/>
      <c r="MQ63" s="33"/>
      <c r="MR63" s="33"/>
      <c r="MS63" s="33"/>
      <c r="MT63" s="33"/>
      <c r="MU63" s="33"/>
      <c r="MV63" s="33"/>
      <c r="MW63" s="33"/>
      <c r="MX63" s="33"/>
    </row>
    <row r="64" spans="1:362" ht="16.5" thickBot="1" x14ac:dyDescent="0.3">
      <c r="A64" s="111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/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  <c r="IG64" s="28"/>
      <c r="IH64" s="28"/>
      <c r="II64" s="28"/>
      <c r="IJ64" s="28"/>
      <c r="IK64" s="28"/>
      <c r="IL64" s="28"/>
      <c r="IM64" s="28"/>
      <c r="IN64" s="28"/>
      <c r="IO64" s="28"/>
      <c r="IP64" s="28"/>
      <c r="IQ64" s="28"/>
      <c r="IR64" s="28"/>
      <c r="IS64" s="28"/>
      <c r="IT64" s="28"/>
      <c r="IU64" s="28"/>
      <c r="IV64" s="28"/>
      <c r="IW64" s="28"/>
      <c r="IX64" s="28"/>
      <c r="IY64" s="28"/>
      <c r="IZ64" s="28"/>
      <c r="JA64" s="28"/>
      <c r="JB64" s="28"/>
      <c r="JC64" s="28"/>
      <c r="JD64" s="28"/>
      <c r="JE64" s="28"/>
      <c r="JF64" s="28"/>
      <c r="JG64" s="28"/>
      <c r="JH64" s="28"/>
      <c r="JI64" s="28"/>
      <c r="JJ64" s="28"/>
      <c r="JK64" s="28"/>
      <c r="JL64" s="28"/>
      <c r="JM64" s="28"/>
      <c r="JN64" s="28"/>
      <c r="JO64" s="28"/>
      <c r="JP64" s="28"/>
      <c r="JQ64" s="28"/>
      <c r="JR64" s="28"/>
      <c r="JS64" s="28"/>
      <c r="JT64" s="28"/>
      <c r="JU64" s="28"/>
      <c r="JV64" s="28"/>
      <c r="JW64" s="28"/>
      <c r="JX64" s="28"/>
      <c r="JY64" s="28"/>
      <c r="JZ64" s="28"/>
      <c r="KA64" s="28"/>
      <c r="KB64" s="28"/>
      <c r="KC64" s="28"/>
      <c r="KD64" s="28"/>
      <c r="KE64" s="28"/>
      <c r="KF64" s="28"/>
      <c r="KG64" s="28"/>
      <c r="KH64" s="28"/>
      <c r="KI64" s="28"/>
      <c r="KJ64" s="28"/>
      <c r="KK64" s="28"/>
      <c r="KL64" s="28"/>
      <c r="KM64" s="28"/>
      <c r="KN64" s="28"/>
      <c r="KO64" s="28"/>
      <c r="KP64" s="28"/>
      <c r="KQ64" s="28"/>
      <c r="KR64" s="28"/>
      <c r="KS64" s="28"/>
      <c r="KT64" s="28"/>
      <c r="KU64" s="28"/>
      <c r="KV64" s="28"/>
      <c r="KW64" s="28"/>
      <c r="KX64" s="28"/>
      <c r="KY64" s="28"/>
      <c r="KZ64" s="28"/>
      <c r="LA64" s="28"/>
      <c r="LB64" s="28"/>
      <c r="LC64" s="28"/>
      <c r="LD64" s="28"/>
      <c r="LE64" s="28"/>
      <c r="LF64" s="28"/>
      <c r="LG64" s="28"/>
      <c r="LH64" s="28"/>
      <c r="LI64" s="28"/>
      <c r="LJ64" s="28"/>
      <c r="LK64" s="28"/>
      <c r="LL64" s="28"/>
      <c r="LM64" s="28"/>
      <c r="LN64" s="28"/>
      <c r="LO64" s="28"/>
      <c r="LP64" s="28"/>
      <c r="LQ64" s="28"/>
      <c r="LR64" s="28"/>
      <c r="LS64" s="28"/>
      <c r="LT64" s="28"/>
      <c r="LU64" s="28"/>
      <c r="LV64" s="28"/>
      <c r="LW64" s="28"/>
      <c r="LX64" s="28"/>
      <c r="LY64" s="28"/>
      <c r="LZ64" s="28"/>
      <c r="MA64" s="28"/>
      <c r="MB64" s="28"/>
      <c r="MC64" s="28"/>
      <c r="MD64" s="28"/>
      <c r="ME64" s="28"/>
      <c r="MF64" s="28"/>
      <c r="MG64" s="28"/>
      <c r="MH64" s="28"/>
      <c r="MI64" s="28"/>
      <c r="MJ64" s="28"/>
      <c r="MK64" s="28"/>
      <c r="ML64" s="28"/>
      <c r="MM64" s="28"/>
      <c r="MN64" s="28"/>
      <c r="MO64" s="28"/>
      <c r="MP64" s="28"/>
      <c r="MQ64" s="28"/>
      <c r="MR64" s="28"/>
      <c r="MS64" s="28"/>
      <c r="MT64" s="28"/>
      <c r="MU64" s="28"/>
      <c r="MV64" s="28"/>
      <c r="MW64" s="28"/>
      <c r="MX64" s="28"/>
    </row>
    <row r="65" spans="1:362" x14ac:dyDescent="0.25">
      <c r="A65" s="29" t="s">
        <v>36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0"/>
      <c r="HE65" s="30"/>
      <c r="HF65" s="30"/>
      <c r="HG65" s="30"/>
      <c r="HH65" s="30"/>
      <c r="HI65" s="30"/>
      <c r="HJ65" s="30"/>
      <c r="HK65" s="30"/>
      <c r="HL65" s="30"/>
      <c r="HM65" s="30"/>
      <c r="HN65" s="30"/>
      <c r="HO65" s="30"/>
      <c r="HP65" s="30"/>
      <c r="HQ65" s="30"/>
      <c r="HR65" s="30"/>
      <c r="HS65" s="30"/>
      <c r="HT65" s="30"/>
      <c r="HU65" s="30"/>
      <c r="HV65" s="30"/>
      <c r="HW65" s="30"/>
      <c r="HX65" s="30"/>
      <c r="HY65" s="30"/>
      <c r="HZ65" s="30"/>
      <c r="IA65" s="30"/>
      <c r="IB65" s="30"/>
      <c r="IC65" s="30"/>
      <c r="ID65" s="30"/>
      <c r="IE65" s="30"/>
      <c r="IF65" s="30"/>
      <c r="IG65" s="30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  <c r="IX65" s="30"/>
      <c r="IY65" s="30"/>
      <c r="IZ65" s="30"/>
      <c r="JA65" s="30"/>
      <c r="JB65" s="30"/>
      <c r="JC65" s="30"/>
      <c r="JD65" s="30"/>
      <c r="JE65" s="30"/>
      <c r="JF65" s="30"/>
      <c r="JG65" s="30"/>
      <c r="JH65" s="30"/>
      <c r="JI65" s="30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/>
      <c r="KF65" s="30"/>
      <c r="KG65" s="30"/>
      <c r="KH65" s="30"/>
      <c r="KI65" s="30"/>
      <c r="KJ65" s="30"/>
      <c r="KK65" s="30"/>
      <c r="KL65" s="30"/>
      <c r="KM65" s="30"/>
      <c r="KN65" s="30"/>
      <c r="KO65" s="30"/>
      <c r="KP65" s="30"/>
      <c r="KQ65" s="30"/>
      <c r="KR65" s="30"/>
      <c r="KS65" s="30"/>
      <c r="KT65" s="30"/>
      <c r="KU65" s="30"/>
      <c r="KV65" s="30"/>
      <c r="KW65" s="30"/>
      <c r="KX65" s="30"/>
      <c r="KY65" s="30"/>
      <c r="KZ65" s="30"/>
      <c r="LA65" s="30"/>
      <c r="LB65" s="30"/>
      <c r="LC65" s="30"/>
      <c r="LD65" s="30"/>
      <c r="LE65" s="30"/>
      <c r="LF65" s="30"/>
      <c r="LG65" s="30"/>
      <c r="LH65" s="30"/>
      <c r="LI65" s="30"/>
      <c r="LJ65" s="30"/>
      <c r="LK65" s="30"/>
      <c r="LL65" s="30"/>
      <c r="LM65" s="30"/>
      <c r="LN65" s="30"/>
      <c r="LO65" s="30"/>
      <c r="LP65" s="30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/>
      <c r="MF65" s="30"/>
      <c r="MG65" s="30"/>
      <c r="MH65" s="30"/>
      <c r="MI65" s="30"/>
      <c r="MJ65" s="30"/>
      <c r="MK65" s="30"/>
      <c r="ML65" s="30"/>
      <c r="MM65" s="30"/>
      <c r="MN65" s="30"/>
      <c r="MO65" s="30"/>
      <c r="MP65" s="30"/>
      <c r="MQ65" s="30"/>
      <c r="MR65" s="30"/>
      <c r="MS65" s="30"/>
      <c r="MT65" s="30"/>
      <c r="MU65" s="30"/>
      <c r="MV65" s="30"/>
      <c r="MW65" s="30"/>
      <c r="MX65" s="30"/>
    </row>
    <row r="66" spans="1:362" x14ac:dyDescent="0.25">
      <c r="A66" s="25" t="s">
        <v>37</v>
      </c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33"/>
      <c r="FE66" s="33"/>
      <c r="FF66" s="33"/>
      <c r="FG66" s="33"/>
      <c r="FH66" s="33"/>
      <c r="FI66" s="33"/>
      <c r="FJ66" s="33"/>
      <c r="FK66" s="33"/>
      <c r="FL66" s="33"/>
      <c r="FM66" s="33"/>
      <c r="FN66" s="33"/>
      <c r="FO66" s="33"/>
      <c r="FP66" s="33"/>
      <c r="FQ66" s="33"/>
      <c r="FR66" s="33"/>
      <c r="FS66" s="33"/>
      <c r="FT66" s="33"/>
      <c r="FU66" s="33"/>
      <c r="FV66" s="33"/>
      <c r="FW66" s="33"/>
      <c r="FX66" s="33"/>
      <c r="FY66" s="33"/>
      <c r="FZ66" s="33"/>
      <c r="GA66" s="33"/>
      <c r="GB66" s="33"/>
      <c r="GC66" s="33"/>
      <c r="GD66" s="33"/>
      <c r="GE66" s="33"/>
      <c r="GF66" s="33"/>
      <c r="GG66" s="33"/>
      <c r="GH66" s="33"/>
      <c r="GI66" s="33"/>
      <c r="GJ66" s="33"/>
      <c r="GK66" s="33"/>
      <c r="GL66" s="33"/>
      <c r="GM66" s="33"/>
      <c r="GN66" s="33"/>
      <c r="GO66" s="33"/>
      <c r="GP66" s="33"/>
      <c r="GQ66" s="33"/>
      <c r="GR66" s="33"/>
      <c r="GS66" s="33"/>
      <c r="GT66" s="33"/>
      <c r="GU66" s="33"/>
      <c r="GV66" s="33"/>
      <c r="GW66" s="33"/>
      <c r="GX66" s="33"/>
      <c r="GY66" s="33"/>
      <c r="GZ66" s="33"/>
      <c r="HA66" s="33"/>
      <c r="HB66" s="33"/>
      <c r="HC66" s="33"/>
      <c r="HD66" s="33"/>
      <c r="HE66" s="33"/>
      <c r="HF66" s="33"/>
      <c r="HG66" s="33"/>
      <c r="HH66" s="33"/>
      <c r="HI66" s="33"/>
      <c r="HJ66" s="33"/>
      <c r="HK66" s="33"/>
      <c r="HL66" s="33"/>
      <c r="HM66" s="33"/>
      <c r="HN66" s="33"/>
      <c r="HO66" s="33"/>
      <c r="HP66" s="33"/>
      <c r="HQ66" s="33"/>
      <c r="HR66" s="33"/>
      <c r="HS66" s="33"/>
      <c r="HT66" s="33"/>
      <c r="HU66" s="33"/>
      <c r="HV66" s="33"/>
      <c r="HW66" s="33"/>
      <c r="HX66" s="33"/>
      <c r="HY66" s="33"/>
      <c r="HZ66" s="33"/>
      <c r="IA66" s="33"/>
      <c r="IB66" s="33"/>
      <c r="IC66" s="33"/>
      <c r="ID66" s="33"/>
      <c r="IE66" s="33"/>
      <c r="IF66" s="33"/>
      <c r="IG66" s="33"/>
      <c r="IH66" s="33"/>
      <c r="II66" s="33"/>
      <c r="IJ66" s="33"/>
      <c r="IK66" s="33"/>
      <c r="IL66" s="33"/>
      <c r="IM66" s="33"/>
      <c r="IN66" s="33"/>
      <c r="IO66" s="33"/>
      <c r="IP66" s="33"/>
      <c r="IQ66" s="33"/>
      <c r="IR66" s="33"/>
      <c r="IS66" s="33"/>
      <c r="IT66" s="33"/>
      <c r="IU66" s="33"/>
      <c r="IV66" s="33"/>
      <c r="IW66" s="33"/>
      <c r="IX66" s="33"/>
      <c r="IY66" s="33"/>
      <c r="IZ66" s="33"/>
      <c r="JA66" s="33"/>
      <c r="JB66" s="33"/>
      <c r="JC66" s="33"/>
      <c r="JD66" s="33"/>
      <c r="JE66" s="33"/>
      <c r="JF66" s="33"/>
      <c r="JG66" s="33"/>
      <c r="JH66" s="33"/>
      <c r="JI66" s="33"/>
      <c r="JJ66" s="33"/>
      <c r="JK66" s="33"/>
      <c r="JL66" s="33"/>
      <c r="JM66" s="33"/>
      <c r="JN66" s="33"/>
      <c r="JO66" s="33"/>
      <c r="JP66" s="33"/>
      <c r="JQ66" s="33"/>
      <c r="JR66" s="33"/>
      <c r="JS66" s="33"/>
      <c r="JT66" s="33"/>
      <c r="JU66" s="33"/>
      <c r="JV66" s="33"/>
      <c r="JW66" s="33"/>
      <c r="JX66" s="33"/>
      <c r="JY66" s="33"/>
      <c r="JZ66" s="33"/>
      <c r="KA66" s="33"/>
      <c r="KB66" s="33"/>
      <c r="KC66" s="33"/>
      <c r="KD66" s="33"/>
      <c r="KE66" s="33"/>
      <c r="KF66" s="33"/>
      <c r="KG66" s="33"/>
      <c r="KH66" s="33"/>
      <c r="KI66" s="33"/>
      <c r="KJ66" s="33"/>
      <c r="KK66" s="33"/>
      <c r="KL66" s="33"/>
      <c r="KM66" s="33"/>
      <c r="KN66" s="33"/>
      <c r="KO66" s="33"/>
      <c r="KP66" s="33"/>
      <c r="KQ66" s="33"/>
      <c r="KR66" s="33"/>
      <c r="KS66" s="33"/>
      <c r="KT66" s="33"/>
      <c r="KU66" s="33"/>
      <c r="KV66" s="33"/>
      <c r="KW66" s="33"/>
      <c r="KX66" s="33"/>
      <c r="KY66" s="33"/>
      <c r="KZ66" s="33"/>
      <c r="LA66" s="33"/>
      <c r="LB66" s="33"/>
      <c r="LC66" s="33"/>
      <c r="LD66" s="33"/>
      <c r="LE66" s="33"/>
      <c r="LF66" s="33"/>
      <c r="LG66" s="33"/>
      <c r="LH66" s="33"/>
      <c r="LI66" s="33"/>
      <c r="LJ66" s="33"/>
      <c r="LK66" s="33"/>
      <c r="LL66" s="33"/>
      <c r="LM66" s="33"/>
      <c r="LN66" s="33"/>
      <c r="LO66" s="33"/>
      <c r="LP66" s="33"/>
      <c r="LQ66" s="33"/>
      <c r="LR66" s="33"/>
      <c r="LS66" s="33"/>
      <c r="LT66" s="33"/>
      <c r="LU66" s="33"/>
      <c r="LV66" s="33"/>
      <c r="LW66" s="33"/>
      <c r="LX66" s="33"/>
      <c r="LY66" s="33"/>
      <c r="LZ66" s="33"/>
      <c r="MA66" s="33"/>
      <c r="MB66" s="33"/>
      <c r="MC66" s="33"/>
      <c r="MD66" s="33"/>
      <c r="ME66" s="33"/>
      <c r="MF66" s="33"/>
      <c r="MG66" s="33"/>
      <c r="MH66" s="33"/>
      <c r="MI66" s="33"/>
      <c r="MJ66" s="33"/>
      <c r="MK66" s="33"/>
      <c r="ML66" s="33"/>
      <c r="MM66" s="33"/>
      <c r="MN66" s="33"/>
      <c r="MO66" s="33"/>
      <c r="MP66" s="33"/>
      <c r="MQ66" s="33"/>
      <c r="MR66" s="33"/>
      <c r="MS66" s="33"/>
      <c r="MT66" s="33"/>
      <c r="MU66" s="33"/>
      <c r="MV66" s="33"/>
      <c r="MW66" s="33"/>
      <c r="MX66" s="33"/>
    </row>
    <row r="67" spans="1:362" ht="16.5" thickBot="1" x14ac:dyDescent="0.3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  <c r="FM67" s="28"/>
      <c r="FN67" s="28"/>
      <c r="FO67" s="28"/>
      <c r="FP67" s="28"/>
      <c r="FQ67" s="28"/>
      <c r="FR67" s="28"/>
      <c r="FS67" s="28"/>
      <c r="FT67" s="28"/>
      <c r="FU67" s="28"/>
      <c r="FV67" s="28"/>
      <c r="FW67" s="28"/>
      <c r="FX67" s="28"/>
      <c r="FY67" s="28"/>
      <c r="FZ67" s="28"/>
      <c r="GA67" s="28"/>
      <c r="GB67" s="28"/>
      <c r="GC67" s="28"/>
      <c r="GD67" s="28"/>
      <c r="GE67" s="28"/>
      <c r="GF67" s="28"/>
      <c r="GG67" s="28"/>
      <c r="GH67" s="28"/>
      <c r="GI67" s="28"/>
      <c r="GJ67" s="28"/>
      <c r="GK67" s="28"/>
      <c r="GL67" s="28"/>
      <c r="GM67" s="28"/>
      <c r="GN67" s="28"/>
      <c r="GO67" s="28"/>
      <c r="GP67" s="28"/>
      <c r="GQ67" s="28"/>
      <c r="GR67" s="28"/>
      <c r="GS67" s="28"/>
      <c r="GT67" s="28"/>
      <c r="GU67" s="28"/>
      <c r="GV67" s="28"/>
      <c r="GW67" s="28"/>
      <c r="GX67" s="28"/>
      <c r="GY67" s="2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28"/>
      <c r="HK67" s="28"/>
      <c r="HL67" s="28"/>
      <c r="HM67" s="28"/>
      <c r="HN67" s="28"/>
      <c r="HO67" s="28"/>
      <c r="HP67" s="28"/>
      <c r="HQ67" s="28"/>
      <c r="HR67" s="28"/>
      <c r="HS67" s="28"/>
      <c r="HT67" s="28"/>
      <c r="HU67" s="28"/>
      <c r="HV67" s="28"/>
      <c r="HW67" s="28"/>
      <c r="HX67" s="28"/>
      <c r="HY67" s="28"/>
      <c r="HZ67" s="28"/>
      <c r="IA67" s="28"/>
      <c r="IB67" s="28"/>
      <c r="IC67" s="28"/>
      <c r="ID67" s="28"/>
      <c r="IE67" s="28"/>
      <c r="IF67" s="28"/>
      <c r="IG67" s="28"/>
      <c r="IH67" s="28"/>
      <c r="II67" s="28"/>
      <c r="IJ67" s="28"/>
      <c r="IK67" s="28"/>
      <c r="IL67" s="28"/>
      <c r="IM67" s="28"/>
      <c r="IN67" s="28"/>
      <c r="IO67" s="28"/>
      <c r="IP67" s="28"/>
      <c r="IQ67" s="28"/>
      <c r="IR67" s="28"/>
      <c r="IS67" s="28"/>
      <c r="IT67" s="28"/>
      <c r="IU67" s="28"/>
      <c r="IV67" s="28"/>
      <c r="IW67" s="28"/>
      <c r="IX67" s="28"/>
      <c r="IY67" s="28"/>
      <c r="IZ67" s="28"/>
      <c r="JA67" s="28"/>
      <c r="JB67" s="28"/>
      <c r="JC67" s="28"/>
      <c r="JD67" s="28"/>
      <c r="JE67" s="28"/>
      <c r="JF67" s="28"/>
      <c r="JG67" s="28"/>
      <c r="JH67" s="28"/>
      <c r="JI67" s="28"/>
      <c r="JJ67" s="28"/>
      <c r="JK67" s="28"/>
      <c r="JL67" s="28"/>
      <c r="JM67" s="28"/>
      <c r="JN67" s="28"/>
      <c r="JO67" s="28"/>
      <c r="JP67" s="28"/>
      <c r="JQ67" s="28"/>
      <c r="JR67" s="28"/>
      <c r="JS67" s="28"/>
      <c r="JT67" s="28"/>
      <c r="JU67" s="28"/>
      <c r="JV67" s="28"/>
      <c r="JW67" s="28"/>
      <c r="JX67" s="28"/>
      <c r="JY67" s="28"/>
      <c r="JZ67" s="28"/>
      <c r="KA67" s="28"/>
      <c r="KB67" s="28"/>
      <c r="KC67" s="28"/>
      <c r="KD67" s="28"/>
      <c r="KE67" s="28"/>
      <c r="KF67" s="28"/>
      <c r="KG67" s="28"/>
      <c r="KH67" s="28"/>
      <c r="KI67" s="28"/>
      <c r="KJ67" s="28"/>
      <c r="KK67" s="28"/>
      <c r="KL67" s="28"/>
      <c r="KM67" s="28"/>
      <c r="KN67" s="28"/>
      <c r="KO67" s="28"/>
      <c r="KP67" s="28"/>
      <c r="KQ67" s="28"/>
      <c r="KR67" s="28"/>
      <c r="KS67" s="28"/>
      <c r="KT67" s="28"/>
      <c r="KU67" s="28"/>
      <c r="KV67" s="28"/>
      <c r="KW67" s="28"/>
      <c r="KX67" s="28"/>
      <c r="KY67" s="28"/>
      <c r="KZ67" s="28"/>
      <c r="LA67" s="28"/>
      <c r="LB67" s="28"/>
      <c r="LC67" s="28"/>
      <c r="LD67" s="28"/>
      <c r="LE67" s="28"/>
      <c r="LF67" s="28"/>
      <c r="LG67" s="28"/>
      <c r="LH67" s="28"/>
      <c r="LI67" s="28"/>
      <c r="LJ67" s="28"/>
      <c r="LK67" s="28"/>
      <c r="LL67" s="28"/>
      <c r="LM67" s="28"/>
      <c r="LN67" s="28"/>
      <c r="LO67" s="28"/>
      <c r="LP67" s="28"/>
      <c r="LQ67" s="28"/>
      <c r="LR67" s="28"/>
      <c r="LS67" s="28"/>
      <c r="LT67" s="28"/>
      <c r="LU67" s="28"/>
      <c r="LV67" s="28"/>
      <c r="LW67" s="28"/>
      <c r="LX67" s="28"/>
      <c r="LY67" s="28"/>
      <c r="LZ67" s="28"/>
      <c r="MA67" s="28"/>
      <c r="MB67" s="28"/>
      <c r="MC67" s="28"/>
      <c r="MD67" s="28"/>
      <c r="ME67" s="28"/>
      <c r="MF67" s="28"/>
      <c r="MG67" s="28"/>
      <c r="MH67" s="28"/>
      <c r="MI67" s="28"/>
      <c r="MJ67" s="28"/>
      <c r="MK67" s="28"/>
      <c r="ML67" s="28"/>
      <c r="MM67" s="28"/>
      <c r="MN67" s="28"/>
      <c r="MO67" s="28"/>
      <c r="MP67" s="28"/>
      <c r="MQ67" s="28"/>
      <c r="MR67" s="28"/>
      <c r="MS67" s="28"/>
      <c r="MT67" s="28"/>
      <c r="MU67" s="28"/>
      <c r="MV67" s="28"/>
      <c r="MW67" s="28"/>
      <c r="MX67" s="28"/>
    </row>
    <row r="68" spans="1:362" x14ac:dyDescent="0.25">
      <c r="A68" s="32" t="s">
        <v>38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0"/>
      <c r="HE68" s="30"/>
      <c r="HF68" s="30"/>
      <c r="HG68" s="30"/>
      <c r="HH68" s="30"/>
      <c r="HI68" s="30"/>
      <c r="HJ68" s="30"/>
      <c r="HK68" s="30"/>
      <c r="HL68" s="30"/>
      <c r="HM68" s="30"/>
      <c r="HN68" s="30"/>
      <c r="HO68" s="30"/>
      <c r="HP68" s="30"/>
      <c r="HQ68" s="30"/>
      <c r="HR68" s="30"/>
      <c r="HS68" s="30"/>
      <c r="HT68" s="30"/>
      <c r="HU68" s="30"/>
      <c r="HV68" s="30"/>
      <c r="HW68" s="30"/>
      <c r="HX68" s="30"/>
      <c r="HY68" s="30"/>
      <c r="HZ68" s="30"/>
      <c r="IA68" s="30"/>
      <c r="IB68" s="30"/>
      <c r="IC68" s="30"/>
      <c r="ID68" s="30"/>
      <c r="IE68" s="30"/>
      <c r="IF68" s="30"/>
      <c r="IG68" s="30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  <c r="IV68" s="30"/>
      <c r="IW68" s="30"/>
      <c r="IX68" s="30"/>
      <c r="IY68" s="30"/>
      <c r="IZ68" s="30"/>
      <c r="JA68" s="30"/>
      <c r="JB68" s="30"/>
      <c r="JC68" s="30"/>
      <c r="JD68" s="30"/>
      <c r="JE68" s="30"/>
      <c r="JF68" s="30"/>
      <c r="JG68" s="30"/>
      <c r="JH68" s="30"/>
      <c r="JI68" s="30"/>
      <c r="JJ68" s="30"/>
      <c r="JK68" s="30"/>
      <c r="JL68" s="30"/>
      <c r="JM68" s="30"/>
      <c r="JN68" s="30"/>
      <c r="JO68" s="30"/>
      <c r="JP68" s="30"/>
      <c r="JQ68" s="30"/>
      <c r="JR68" s="30"/>
      <c r="JS68" s="30"/>
      <c r="JT68" s="30"/>
      <c r="JU68" s="30"/>
      <c r="JV68" s="30"/>
      <c r="JW68" s="30"/>
      <c r="JX68" s="30"/>
      <c r="JY68" s="30"/>
      <c r="JZ68" s="30"/>
      <c r="KA68" s="30"/>
      <c r="KB68" s="30"/>
      <c r="KC68" s="30"/>
      <c r="KD68" s="30"/>
      <c r="KE68" s="30"/>
      <c r="KF68" s="30"/>
      <c r="KG68" s="30"/>
      <c r="KH68" s="30"/>
      <c r="KI68" s="30"/>
      <c r="KJ68" s="30"/>
      <c r="KK68" s="30"/>
      <c r="KL68" s="30"/>
      <c r="KM68" s="30"/>
      <c r="KN68" s="30"/>
      <c r="KO68" s="30"/>
      <c r="KP68" s="30"/>
      <c r="KQ68" s="30"/>
      <c r="KR68" s="30"/>
      <c r="KS68" s="30"/>
      <c r="KT68" s="30"/>
      <c r="KU68" s="30"/>
      <c r="KV68" s="30"/>
      <c r="KW68" s="30"/>
      <c r="KX68" s="30"/>
      <c r="KY68" s="30"/>
      <c r="KZ68" s="30"/>
      <c r="LA68" s="30"/>
      <c r="LB68" s="30"/>
      <c r="LC68" s="30"/>
      <c r="LD68" s="30"/>
      <c r="LE68" s="30"/>
      <c r="LF68" s="30"/>
      <c r="LG68" s="30"/>
      <c r="LH68" s="30"/>
      <c r="LI68" s="30"/>
      <c r="LJ68" s="30"/>
      <c r="LK68" s="30"/>
      <c r="LL68" s="30"/>
      <c r="LM68" s="30"/>
      <c r="LN68" s="30"/>
      <c r="LO68" s="30"/>
      <c r="LP68" s="30"/>
      <c r="LQ68" s="30"/>
      <c r="LR68" s="30"/>
      <c r="LS68" s="30"/>
      <c r="LT68" s="30"/>
      <c r="LU68" s="30"/>
      <c r="LV68" s="30"/>
      <c r="LW68" s="30"/>
      <c r="LX68" s="30"/>
      <c r="LY68" s="30"/>
      <c r="LZ68" s="30"/>
      <c r="MA68" s="30"/>
      <c r="MB68" s="30"/>
      <c r="MC68" s="30"/>
      <c r="MD68" s="30"/>
      <c r="ME68" s="30"/>
      <c r="MF68" s="30"/>
      <c r="MG68" s="30"/>
      <c r="MH68" s="30"/>
      <c r="MI68" s="30"/>
      <c r="MJ68" s="30"/>
      <c r="MK68" s="30"/>
      <c r="ML68" s="30"/>
      <c r="MM68" s="30"/>
      <c r="MN68" s="30"/>
      <c r="MO68" s="30"/>
      <c r="MP68" s="30"/>
      <c r="MQ68" s="30"/>
      <c r="MR68" s="30"/>
      <c r="MS68" s="30"/>
      <c r="MT68" s="30"/>
      <c r="MU68" s="30"/>
      <c r="MV68" s="30"/>
      <c r="MW68" s="30"/>
      <c r="MX68" s="30"/>
    </row>
    <row r="70" spans="1:362" x14ac:dyDescent="0.25">
      <c r="A70" t="s">
        <v>39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  <c r="GG70" s="26"/>
      <c r="GH70" s="26"/>
      <c r="GI70" s="26"/>
      <c r="GJ70" s="26"/>
      <c r="GK70" s="26"/>
      <c r="GL70" s="26"/>
      <c r="GM70" s="26"/>
      <c r="GN70" s="26"/>
      <c r="GO70" s="26"/>
      <c r="GP70" s="26"/>
      <c r="GQ70" s="26"/>
      <c r="GR70" s="26"/>
      <c r="GS70" s="26"/>
      <c r="GT70" s="26"/>
      <c r="GU70" s="26"/>
      <c r="GV70" s="26"/>
      <c r="GW70" s="26"/>
      <c r="GX70" s="26"/>
      <c r="GY70" s="26"/>
      <c r="GZ70" s="26"/>
      <c r="HA70" s="26"/>
      <c r="HB70" s="26"/>
      <c r="HC70" s="26"/>
      <c r="HD70" s="26"/>
      <c r="HE70" s="26"/>
      <c r="HF70" s="26"/>
      <c r="HG70" s="26"/>
      <c r="HH70" s="26"/>
      <c r="HI70" s="26"/>
      <c r="HJ70" s="26"/>
      <c r="HK70" s="26"/>
      <c r="HL70" s="26"/>
      <c r="HM70" s="26"/>
      <c r="HN70" s="26"/>
      <c r="HO70" s="26"/>
      <c r="HP70" s="26"/>
      <c r="HQ70" s="26"/>
      <c r="HR70" s="26"/>
      <c r="HS70" s="26"/>
      <c r="HT70" s="26"/>
      <c r="HU70" s="26"/>
      <c r="HV70" s="26"/>
      <c r="HW70" s="26"/>
      <c r="HX70" s="26"/>
      <c r="HY70" s="26"/>
      <c r="HZ70" s="26"/>
      <c r="IA70" s="26"/>
      <c r="IB70" s="26"/>
      <c r="IC70" s="26"/>
      <c r="ID70" s="26"/>
      <c r="IE70" s="26"/>
      <c r="IF70" s="26"/>
      <c r="IG70" s="26"/>
      <c r="IH70" s="26"/>
      <c r="II70" s="26"/>
      <c r="IJ70" s="26"/>
      <c r="IK70" s="26"/>
      <c r="IL70" s="26"/>
      <c r="IM70" s="26"/>
      <c r="IN70" s="26"/>
      <c r="IO70" s="26"/>
      <c r="IP70" s="26"/>
      <c r="IQ70" s="26"/>
      <c r="IR70" s="26"/>
      <c r="IS70" s="26"/>
      <c r="IT70" s="26"/>
      <c r="IU70" s="26"/>
      <c r="IV70" s="26"/>
      <c r="IW70" s="26"/>
      <c r="IX70" s="26"/>
      <c r="IY70" s="26"/>
      <c r="IZ70" s="26"/>
      <c r="JA70" s="26"/>
      <c r="JB70" s="26"/>
      <c r="JC70" s="26"/>
      <c r="JD70" s="26"/>
      <c r="JE70" s="26"/>
      <c r="JF70" s="26"/>
      <c r="JG70" s="26"/>
      <c r="JH70" s="26"/>
      <c r="JI70" s="26"/>
      <c r="JJ70" s="26"/>
      <c r="JK70" s="26"/>
      <c r="JL70" s="26"/>
      <c r="JM70" s="26"/>
      <c r="JN70" s="26"/>
      <c r="JO70" s="26"/>
      <c r="JP70" s="26"/>
      <c r="JQ70" s="26"/>
      <c r="JR70" s="26"/>
      <c r="JS70" s="26"/>
      <c r="JT70" s="26"/>
      <c r="JU70" s="26"/>
      <c r="JV70" s="26"/>
      <c r="JW70" s="26"/>
      <c r="JX70" s="26"/>
      <c r="JY70" s="26"/>
      <c r="JZ70" s="26"/>
      <c r="KA70" s="26"/>
      <c r="KB70" s="26"/>
      <c r="KC70" s="26"/>
      <c r="KD70" s="26"/>
      <c r="KE70" s="26"/>
      <c r="KF70" s="26"/>
      <c r="KG70" s="26"/>
      <c r="KH70" s="26"/>
      <c r="KI70" s="26"/>
      <c r="KJ70" s="26"/>
      <c r="KK70" s="26"/>
      <c r="KL70" s="26"/>
      <c r="KM70" s="26"/>
      <c r="KN70" s="26"/>
      <c r="KO70" s="26"/>
      <c r="KP70" s="26"/>
      <c r="KQ70" s="26"/>
      <c r="KR70" s="26"/>
      <c r="KS70" s="26"/>
      <c r="KT70" s="26"/>
      <c r="KU70" s="26"/>
      <c r="KV70" s="26"/>
      <c r="KW70" s="26"/>
      <c r="KX70" s="26"/>
      <c r="KY70" s="26"/>
      <c r="KZ70" s="26"/>
      <c r="LA70" s="26"/>
      <c r="LB70" s="26"/>
      <c r="LC70" s="26"/>
      <c r="LD70" s="26"/>
      <c r="LE70" s="26"/>
      <c r="LF70" s="26"/>
      <c r="LG70" s="26"/>
      <c r="LH70" s="26"/>
      <c r="LI70" s="26"/>
      <c r="LJ70" s="26"/>
      <c r="LK70" s="26"/>
      <c r="LL70" s="26"/>
      <c r="LM70" s="26"/>
      <c r="LN70" s="26"/>
      <c r="LO70" s="26"/>
      <c r="LP70" s="26"/>
      <c r="LQ70" s="26"/>
      <c r="LR70" s="26"/>
      <c r="LS70" s="26"/>
      <c r="LT70" s="26"/>
      <c r="LU70" s="26"/>
      <c r="LV70" s="26"/>
      <c r="LW70" s="26"/>
      <c r="LX70" s="26"/>
      <c r="LY70" s="26"/>
      <c r="LZ70" s="26"/>
      <c r="MA70" s="26"/>
      <c r="MB70" s="26"/>
      <c r="MC70" s="26"/>
      <c r="MD70" s="26"/>
      <c r="ME70" s="26"/>
      <c r="MF70" s="26"/>
      <c r="MG70" s="26"/>
      <c r="MH70" s="26"/>
      <c r="MI70" s="26"/>
      <c r="MJ70" s="26"/>
      <c r="MK70" s="26"/>
      <c r="ML70" s="26"/>
      <c r="MM70" s="26"/>
      <c r="MN70" s="26"/>
      <c r="MO70" s="26"/>
      <c r="MP70" s="26"/>
      <c r="MQ70" s="26"/>
      <c r="MR70" s="26"/>
      <c r="MS70" s="26"/>
      <c r="MT70" s="26"/>
      <c r="MU70" s="26"/>
      <c r="MV70" s="26"/>
      <c r="MW70" s="26"/>
      <c r="MX70" s="26"/>
    </row>
    <row r="71" spans="1:362" x14ac:dyDescent="0.25">
      <c r="A71" t="s">
        <v>40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  <c r="GG71" s="26"/>
      <c r="GH71" s="26"/>
      <c r="GI71" s="26"/>
      <c r="GJ71" s="26"/>
      <c r="GK71" s="26"/>
      <c r="GL71" s="26"/>
      <c r="GM71" s="26"/>
      <c r="GN71" s="26"/>
      <c r="GO71" s="26"/>
      <c r="GP71" s="26"/>
      <c r="GQ71" s="26"/>
      <c r="GR71" s="26"/>
      <c r="GS71" s="26"/>
      <c r="GT71" s="26"/>
      <c r="GU71" s="26"/>
      <c r="GV71" s="26"/>
      <c r="GW71" s="26"/>
      <c r="GX71" s="26"/>
      <c r="GY71" s="26"/>
      <c r="GZ71" s="26"/>
      <c r="HA71" s="26"/>
      <c r="HB71" s="26"/>
      <c r="HC71" s="26"/>
      <c r="HD71" s="26"/>
      <c r="HE71" s="26"/>
      <c r="HF71" s="26"/>
      <c r="HG71" s="26"/>
      <c r="HH71" s="26"/>
      <c r="HI71" s="26"/>
      <c r="HJ71" s="26"/>
      <c r="HK71" s="26"/>
      <c r="HL71" s="26"/>
      <c r="HM71" s="26"/>
      <c r="HN71" s="26"/>
      <c r="HO71" s="26"/>
      <c r="HP71" s="26"/>
      <c r="HQ71" s="26"/>
      <c r="HR71" s="26"/>
      <c r="HS71" s="26"/>
      <c r="HT71" s="26"/>
      <c r="HU71" s="26"/>
      <c r="HV71" s="26"/>
      <c r="HW71" s="26"/>
      <c r="HX71" s="26"/>
      <c r="HY71" s="26"/>
      <c r="HZ71" s="26"/>
      <c r="IA71" s="26"/>
      <c r="IB71" s="26"/>
      <c r="IC71" s="26"/>
      <c r="ID71" s="26"/>
      <c r="IE71" s="26"/>
      <c r="IF71" s="26"/>
      <c r="IG71" s="26"/>
      <c r="IH71" s="26"/>
      <c r="II71" s="26"/>
      <c r="IJ71" s="26"/>
      <c r="IK71" s="26"/>
      <c r="IL71" s="26"/>
      <c r="IM71" s="26"/>
      <c r="IN71" s="26"/>
      <c r="IO71" s="26"/>
      <c r="IP71" s="26"/>
      <c r="IQ71" s="26"/>
      <c r="IR71" s="26"/>
      <c r="IS71" s="26"/>
      <c r="IT71" s="26"/>
      <c r="IU71" s="26"/>
      <c r="IV71" s="26"/>
      <c r="IW71" s="26"/>
      <c r="IX71" s="26"/>
      <c r="IY71" s="26"/>
      <c r="IZ71" s="26"/>
      <c r="JA71" s="26"/>
      <c r="JB71" s="26"/>
      <c r="JC71" s="26"/>
      <c r="JD71" s="26"/>
      <c r="JE71" s="26"/>
      <c r="JF71" s="26"/>
      <c r="JG71" s="26"/>
      <c r="JH71" s="26"/>
      <c r="JI71" s="26"/>
      <c r="JJ71" s="26"/>
      <c r="JK71" s="26"/>
      <c r="JL71" s="26"/>
      <c r="JM71" s="26"/>
      <c r="JN71" s="26"/>
      <c r="JO71" s="26"/>
      <c r="JP71" s="26"/>
      <c r="JQ71" s="26"/>
      <c r="JR71" s="26"/>
      <c r="JS71" s="26"/>
      <c r="JT71" s="26"/>
      <c r="JU71" s="26"/>
      <c r="JV71" s="26"/>
      <c r="JW71" s="26"/>
      <c r="JX71" s="26"/>
      <c r="JY71" s="26"/>
      <c r="JZ71" s="26"/>
      <c r="KA71" s="26"/>
      <c r="KB71" s="26"/>
      <c r="KC71" s="26"/>
      <c r="KD71" s="26"/>
      <c r="KE71" s="26"/>
      <c r="KF71" s="26"/>
      <c r="KG71" s="26"/>
      <c r="KH71" s="26"/>
      <c r="KI71" s="26"/>
      <c r="KJ71" s="26"/>
      <c r="KK71" s="26"/>
      <c r="KL71" s="26"/>
      <c r="KM71" s="26"/>
      <c r="KN71" s="26"/>
      <c r="KO71" s="26"/>
      <c r="KP71" s="26"/>
      <c r="KQ71" s="26"/>
      <c r="KR71" s="26"/>
      <c r="KS71" s="26"/>
      <c r="KT71" s="26"/>
      <c r="KU71" s="26"/>
      <c r="KV71" s="26"/>
      <c r="KW71" s="26"/>
      <c r="KX71" s="26"/>
      <c r="KY71" s="26"/>
      <c r="KZ71" s="26"/>
      <c r="LA71" s="26"/>
      <c r="LB71" s="26"/>
      <c r="LC71" s="26"/>
      <c r="LD71" s="26"/>
      <c r="LE71" s="26"/>
      <c r="LF71" s="26"/>
      <c r="LG71" s="26"/>
      <c r="LH71" s="26"/>
      <c r="LI71" s="26"/>
      <c r="LJ71" s="26"/>
      <c r="LK71" s="26"/>
      <c r="LL71" s="26"/>
      <c r="LM71" s="26"/>
      <c r="LN71" s="26"/>
      <c r="LO71" s="26"/>
      <c r="LP71" s="26"/>
      <c r="LQ71" s="26"/>
      <c r="LR71" s="26"/>
      <c r="LS71" s="26"/>
      <c r="LT71" s="26"/>
      <c r="LU71" s="26"/>
      <c r="LV71" s="26"/>
      <c r="LW71" s="26"/>
      <c r="LX71" s="26"/>
      <c r="LY71" s="26"/>
      <c r="LZ71" s="26"/>
      <c r="MA71" s="26"/>
      <c r="MB71" s="26"/>
      <c r="MC71" s="26"/>
      <c r="MD71" s="26"/>
      <c r="ME71" s="26"/>
      <c r="MF71" s="26"/>
      <c r="MG71" s="26"/>
      <c r="MH71" s="26"/>
      <c r="MI71" s="26"/>
      <c r="MJ71" s="26"/>
      <c r="MK71" s="26"/>
      <c r="ML71" s="26"/>
      <c r="MM71" s="26"/>
      <c r="MN71" s="26"/>
      <c r="MO71" s="26"/>
      <c r="MP71" s="26"/>
      <c r="MQ71" s="26"/>
      <c r="MR71" s="26"/>
      <c r="MS71" s="26"/>
      <c r="MT71" s="26"/>
      <c r="MU71" s="26"/>
      <c r="MV71" s="26"/>
      <c r="MW71" s="26"/>
      <c r="MX71" s="26"/>
    </row>
    <row r="72" spans="1:362" ht="16.5" thickBot="1" x14ac:dyDescent="0.3">
      <c r="A72" s="34" t="s">
        <v>41</v>
      </c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  <c r="IW72" s="31"/>
      <c r="IX72" s="31"/>
      <c r="IY72" s="31"/>
      <c r="IZ72" s="31"/>
      <c r="JA72" s="31"/>
      <c r="JB72" s="31"/>
      <c r="JC72" s="31"/>
      <c r="JD72" s="31"/>
      <c r="JE72" s="31"/>
      <c r="JF72" s="31"/>
      <c r="JG72" s="31"/>
      <c r="JH72" s="31"/>
      <c r="JI72" s="31"/>
      <c r="JJ72" s="31"/>
      <c r="JK72" s="31"/>
      <c r="JL72" s="31"/>
      <c r="JM72" s="31"/>
      <c r="JN72" s="31"/>
      <c r="JO72" s="31"/>
      <c r="JP72" s="31"/>
      <c r="JQ72" s="31"/>
      <c r="JR72" s="31"/>
      <c r="JS72" s="31"/>
      <c r="JT72" s="31"/>
      <c r="JU72" s="31"/>
      <c r="JV72" s="31"/>
      <c r="JW72" s="31"/>
      <c r="JX72" s="31"/>
      <c r="JY72" s="31"/>
      <c r="JZ72" s="31"/>
      <c r="KA72" s="31"/>
      <c r="KB72" s="31"/>
      <c r="KC72" s="31"/>
      <c r="KD72" s="31"/>
      <c r="KE72" s="31"/>
      <c r="KF72" s="31"/>
      <c r="KG72" s="31"/>
      <c r="KH72" s="31"/>
      <c r="KI72" s="31"/>
      <c r="KJ72" s="31"/>
      <c r="KK72" s="31"/>
      <c r="KL72" s="31"/>
      <c r="KM72" s="31"/>
      <c r="KN72" s="31"/>
      <c r="KO72" s="31"/>
      <c r="KP72" s="31"/>
      <c r="KQ72" s="31"/>
      <c r="KR72" s="31"/>
      <c r="KS72" s="31"/>
      <c r="KT72" s="31"/>
      <c r="KU72" s="31"/>
      <c r="KV72" s="31"/>
      <c r="KW72" s="31"/>
      <c r="KX72" s="31"/>
      <c r="KY72" s="31"/>
      <c r="KZ72" s="31"/>
      <c r="LA72" s="31"/>
      <c r="LB72" s="31"/>
      <c r="LC72" s="31"/>
      <c r="LD72" s="31"/>
      <c r="LE72" s="31"/>
      <c r="LF72" s="31"/>
      <c r="LG72" s="31"/>
      <c r="LH72" s="31"/>
      <c r="LI72" s="31"/>
      <c r="LJ72" s="31"/>
      <c r="LK72" s="31"/>
      <c r="LL72" s="31"/>
      <c r="LM72" s="31"/>
      <c r="LN72" s="31"/>
      <c r="LO72" s="31"/>
      <c r="LP72" s="31"/>
      <c r="LQ72" s="31"/>
      <c r="LR72" s="31"/>
      <c r="LS72" s="31"/>
      <c r="LT72" s="31"/>
      <c r="LU72" s="31"/>
      <c r="LV72" s="31"/>
      <c r="LW72" s="31"/>
      <c r="LX72" s="31"/>
      <c r="LY72" s="31"/>
      <c r="LZ72" s="31"/>
      <c r="MA72" s="31"/>
      <c r="MB72" s="31"/>
      <c r="MC72" s="31"/>
      <c r="MD72" s="31"/>
      <c r="ME72" s="31"/>
      <c r="MF72" s="31"/>
      <c r="MG72" s="31"/>
      <c r="MH72" s="31"/>
      <c r="MI72" s="31"/>
      <c r="MJ72" s="31"/>
      <c r="MK72" s="31"/>
      <c r="ML72" s="31"/>
      <c r="MM72" s="31"/>
      <c r="MN72" s="31"/>
      <c r="MO72" s="31"/>
      <c r="MP72" s="31"/>
      <c r="MQ72" s="31"/>
      <c r="MR72" s="31"/>
      <c r="MS72" s="31"/>
      <c r="MT72" s="31"/>
      <c r="MU72" s="31"/>
      <c r="MV72" s="31"/>
      <c r="MW72" s="31"/>
      <c r="MX72" s="31"/>
    </row>
    <row r="73" spans="1:362" x14ac:dyDescent="0.25">
      <c r="A73" t="s">
        <v>42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  <c r="GG73" s="26"/>
      <c r="GH73" s="26"/>
      <c r="GI73" s="26"/>
      <c r="GJ73" s="26"/>
      <c r="GK73" s="26"/>
      <c r="GL73" s="26"/>
      <c r="GM73" s="26"/>
      <c r="GN73" s="26"/>
      <c r="GO73" s="26"/>
      <c r="GP73" s="26"/>
      <c r="GQ73" s="26"/>
      <c r="GR73" s="26"/>
      <c r="GS73" s="26"/>
      <c r="GT73" s="26"/>
      <c r="GU73" s="26"/>
      <c r="GV73" s="26"/>
      <c r="GW73" s="26"/>
      <c r="GX73" s="26"/>
      <c r="GY73" s="26"/>
      <c r="GZ73" s="26"/>
      <c r="HA73" s="26"/>
      <c r="HB73" s="26"/>
      <c r="HC73" s="26"/>
      <c r="HD73" s="26"/>
      <c r="HE73" s="26"/>
      <c r="HF73" s="26"/>
      <c r="HG73" s="26"/>
      <c r="HH73" s="26"/>
      <c r="HI73" s="26"/>
      <c r="HJ73" s="26"/>
      <c r="HK73" s="26"/>
      <c r="HL73" s="26"/>
      <c r="HM73" s="26"/>
      <c r="HN73" s="26"/>
      <c r="HO73" s="26"/>
      <c r="HP73" s="26"/>
      <c r="HQ73" s="26"/>
      <c r="HR73" s="26"/>
      <c r="HS73" s="26"/>
      <c r="HT73" s="26"/>
      <c r="HU73" s="26"/>
      <c r="HV73" s="26"/>
      <c r="HW73" s="26"/>
      <c r="HX73" s="26"/>
      <c r="HY73" s="26"/>
      <c r="HZ73" s="26"/>
      <c r="IA73" s="26"/>
      <c r="IB73" s="26"/>
      <c r="IC73" s="26"/>
      <c r="ID73" s="26"/>
      <c r="IE73" s="26"/>
      <c r="IF73" s="26"/>
      <c r="IG73" s="26"/>
      <c r="IH73" s="26"/>
      <c r="II73" s="26"/>
      <c r="IJ73" s="26"/>
      <c r="IK73" s="26"/>
      <c r="IL73" s="26"/>
      <c r="IM73" s="26"/>
      <c r="IN73" s="26"/>
      <c r="IO73" s="26"/>
      <c r="IP73" s="26"/>
      <c r="IQ73" s="26"/>
      <c r="IR73" s="26"/>
      <c r="IS73" s="26"/>
      <c r="IT73" s="26"/>
      <c r="IU73" s="26"/>
      <c r="IV73" s="26"/>
      <c r="IW73" s="26"/>
      <c r="IX73" s="26"/>
      <c r="IY73" s="26"/>
      <c r="IZ73" s="26"/>
      <c r="JA73" s="26"/>
      <c r="JB73" s="26"/>
      <c r="JC73" s="26"/>
      <c r="JD73" s="26"/>
      <c r="JE73" s="26"/>
      <c r="JF73" s="26"/>
      <c r="JG73" s="26"/>
      <c r="JH73" s="26"/>
      <c r="JI73" s="26"/>
      <c r="JJ73" s="26"/>
      <c r="JK73" s="26"/>
      <c r="JL73" s="26"/>
      <c r="JM73" s="26"/>
      <c r="JN73" s="26"/>
      <c r="JO73" s="26"/>
      <c r="JP73" s="26"/>
      <c r="JQ73" s="26"/>
      <c r="JR73" s="26"/>
      <c r="JS73" s="26"/>
      <c r="JT73" s="26"/>
      <c r="JU73" s="26"/>
      <c r="JV73" s="26"/>
      <c r="JW73" s="26"/>
      <c r="JX73" s="26"/>
      <c r="JY73" s="26"/>
      <c r="JZ73" s="26"/>
      <c r="KA73" s="26"/>
      <c r="KB73" s="26"/>
      <c r="KC73" s="26"/>
      <c r="KD73" s="26"/>
      <c r="KE73" s="26"/>
      <c r="KF73" s="26"/>
      <c r="KG73" s="26"/>
      <c r="KH73" s="26"/>
      <c r="KI73" s="26"/>
      <c r="KJ73" s="26"/>
      <c r="KK73" s="26"/>
      <c r="KL73" s="26"/>
      <c r="KM73" s="26"/>
      <c r="KN73" s="26"/>
      <c r="KO73" s="26"/>
      <c r="KP73" s="26"/>
      <c r="KQ73" s="26"/>
      <c r="KR73" s="26"/>
      <c r="KS73" s="26"/>
      <c r="KT73" s="26"/>
      <c r="KU73" s="26"/>
      <c r="KV73" s="26"/>
      <c r="KW73" s="26"/>
      <c r="KX73" s="26"/>
      <c r="KY73" s="26"/>
      <c r="KZ73" s="26"/>
      <c r="LA73" s="26"/>
      <c r="LB73" s="26"/>
      <c r="LC73" s="26"/>
      <c r="LD73" s="26"/>
      <c r="LE73" s="26"/>
      <c r="LF73" s="26"/>
      <c r="LG73" s="26"/>
      <c r="LH73" s="26"/>
      <c r="LI73" s="26"/>
      <c r="LJ73" s="26"/>
      <c r="LK73" s="26"/>
      <c r="LL73" s="26"/>
      <c r="LM73" s="26"/>
      <c r="LN73" s="26"/>
      <c r="LO73" s="26"/>
      <c r="LP73" s="26"/>
      <c r="LQ73" s="26"/>
      <c r="LR73" s="26"/>
      <c r="LS73" s="26"/>
      <c r="LT73" s="26"/>
      <c r="LU73" s="26"/>
      <c r="LV73" s="26"/>
      <c r="LW73" s="26"/>
      <c r="LX73" s="26"/>
      <c r="LY73" s="26"/>
      <c r="LZ73" s="26"/>
      <c r="MA73" s="26"/>
      <c r="MB73" s="26"/>
      <c r="MC73" s="26"/>
      <c r="MD73" s="26"/>
      <c r="ME73" s="26"/>
      <c r="MF73" s="26"/>
      <c r="MG73" s="26"/>
      <c r="MH73" s="26"/>
      <c r="MI73" s="26"/>
      <c r="MJ73" s="26"/>
      <c r="MK73" s="26"/>
      <c r="ML73" s="26"/>
      <c r="MM73" s="26"/>
      <c r="MN73" s="26"/>
      <c r="MO73" s="26"/>
      <c r="MP73" s="26"/>
      <c r="MQ73" s="26"/>
      <c r="MR73" s="26"/>
      <c r="MS73" s="26"/>
      <c r="MT73" s="26"/>
      <c r="MU73" s="26"/>
      <c r="MV73" s="26"/>
      <c r="MW73" s="26"/>
      <c r="MX73" s="26"/>
    </row>
    <row r="74" spans="1:362" x14ac:dyDescent="0.25">
      <c r="A74" t="s">
        <v>43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  <c r="GG74" s="26"/>
      <c r="GH74" s="26"/>
      <c r="GI74" s="26"/>
      <c r="GJ74" s="26"/>
      <c r="GK74" s="26"/>
      <c r="GL74" s="26"/>
      <c r="GM74" s="26"/>
      <c r="GN74" s="26"/>
      <c r="GO74" s="26"/>
      <c r="GP74" s="26"/>
      <c r="GQ74" s="26"/>
      <c r="GR74" s="26"/>
      <c r="GS74" s="26"/>
      <c r="GT74" s="26"/>
      <c r="GU74" s="26"/>
      <c r="GV74" s="26"/>
      <c r="GW74" s="26"/>
      <c r="GX74" s="26"/>
      <c r="GY74" s="26"/>
      <c r="GZ74" s="26"/>
      <c r="HA74" s="26"/>
      <c r="HB74" s="26"/>
      <c r="HC74" s="26"/>
      <c r="HD74" s="26"/>
      <c r="HE74" s="26"/>
      <c r="HF74" s="26"/>
      <c r="HG74" s="26"/>
      <c r="HH74" s="26"/>
      <c r="HI74" s="26"/>
      <c r="HJ74" s="26"/>
      <c r="HK74" s="26"/>
      <c r="HL74" s="26"/>
      <c r="HM74" s="26"/>
      <c r="HN74" s="26"/>
      <c r="HO74" s="26"/>
      <c r="HP74" s="26"/>
      <c r="HQ74" s="26"/>
      <c r="HR74" s="26"/>
      <c r="HS74" s="26"/>
      <c r="HT74" s="26"/>
      <c r="HU74" s="26"/>
      <c r="HV74" s="26"/>
      <c r="HW74" s="26"/>
      <c r="HX74" s="26"/>
      <c r="HY74" s="26"/>
      <c r="HZ74" s="26"/>
      <c r="IA74" s="26"/>
      <c r="IB74" s="26"/>
      <c r="IC74" s="26"/>
      <c r="ID74" s="26"/>
      <c r="IE74" s="26"/>
      <c r="IF74" s="26"/>
      <c r="IG74" s="26"/>
      <c r="IH74" s="26"/>
      <c r="II74" s="26"/>
      <c r="IJ74" s="26"/>
      <c r="IK74" s="26"/>
      <c r="IL74" s="26"/>
      <c r="IM74" s="26"/>
      <c r="IN74" s="26"/>
      <c r="IO74" s="26"/>
      <c r="IP74" s="26"/>
      <c r="IQ74" s="26"/>
      <c r="IR74" s="26"/>
      <c r="IS74" s="26"/>
      <c r="IT74" s="26"/>
      <c r="IU74" s="26"/>
      <c r="IV74" s="26"/>
      <c r="IW74" s="26"/>
      <c r="IX74" s="26"/>
      <c r="IY74" s="26"/>
      <c r="IZ74" s="26"/>
      <c r="JA74" s="26"/>
      <c r="JB74" s="26"/>
      <c r="JC74" s="26"/>
      <c r="JD74" s="26"/>
      <c r="JE74" s="26"/>
      <c r="JF74" s="26"/>
      <c r="JG74" s="26"/>
      <c r="JH74" s="26"/>
      <c r="JI74" s="26"/>
      <c r="JJ74" s="26"/>
      <c r="JK74" s="26"/>
      <c r="JL74" s="26"/>
      <c r="JM74" s="26"/>
      <c r="JN74" s="26"/>
      <c r="JO74" s="26"/>
      <c r="JP74" s="26"/>
      <c r="JQ74" s="26"/>
      <c r="JR74" s="26"/>
      <c r="JS74" s="26"/>
      <c r="JT74" s="26"/>
      <c r="JU74" s="26"/>
      <c r="JV74" s="26"/>
      <c r="JW74" s="26"/>
      <c r="JX74" s="26"/>
      <c r="JY74" s="26"/>
      <c r="JZ74" s="26"/>
      <c r="KA74" s="26"/>
      <c r="KB74" s="26"/>
      <c r="KC74" s="26"/>
      <c r="KD74" s="26"/>
      <c r="KE74" s="26"/>
      <c r="KF74" s="26"/>
      <c r="KG74" s="26"/>
      <c r="KH74" s="26"/>
      <c r="KI74" s="26"/>
      <c r="KJ74" s="26"/>
      <c r="KK74" s="26"/>
      <c r="KL74" s="26"/>
      <c r="KM74" s="26"/>
      <c r="KN74" s="26"/>
      <c r="KO74" s="26"/>
      <c r="KP74" s="26"/>
      <c r="KQ74" s="26"/>
      <c r="KR74" s="26"/>
      <c r="KS74" s="26"/>
      <c r="KT74" s="26"/>
      <c r="KU74" s="26"/>
      <c r="KV74" s="26"/>
      <c r="KW74" s="26"/>
      <c r="KX74" s="26"/>
      <c r="KY74" s="26"/>
      <c r="KZ74" s="26"/>
      <c r="LA74" s="26"/>
      <c r="LB74" s="26"/>
      <c r="LC74" s="26"/>
      <c r="LD74" s="26"/>
      <c r="LE74" s="26"/>
      <c r="LF74" s="26"/>
      <c r="LG74" s="26"/>
      <c r="LH74" s="26"/>
      <c r="LI74" s="26"/>
      <c r="LJ74" s="26"/>
      <c r="LK74" s="26"/>
      <c r="LL74" s="26"/>
      <c r="LM74" s="26"/>
      <c r="LN74" s="26"/>
      <c r="LO74" s="26"/>
      <c r="LP74" s="26"/>
      <c r="LQ74" s="26"/>
      <c r="LR74" s="26"/>
      <c r="LS74" s="26"/>
      <c r="LT74" s="26"/>
      <c r="LU74" s="26"/>
      <c r="LV74" s="26"/>
      <c r="LW74" s="26"/>
      <c r="LX74" s="26"/>
      <c r="LY74" s="26"/>
      <c r="LZ74" s="26"/>
      <c r="MA74" s="26"/>
      <c r="MB74" s="26"/>
      <c r="MC74" s="26"/>
      <c r="MD74" s="26"/>
      <c r="ME74" s="26"/>
      <c r="MF74" s="26"/>
      <c r="MG74" s="26"/>
      <c r="MH74" s="26"/>
      <c r="MI74" s="26"/>
      <c r="MJ74" s="26"/>
      <c r="MK74" s="26"/>
      <c r="ML74" s="26"/>
      <c r="MM74" s="26"/>
      <c r="MN74" s="26"/>
      <c r="MO74" s="26"/>
      <c r="MP74" s="26"/>
      <c r="MQ74" s="26"/>
      <c r="MR74" s="26"/>
      <c r="MS74" s="26"/>
      <c r="MT74" s="26"/>
      <c r="MU74" s="26"/>
      <c r="MV74" s="26"/>
      <c r="MW74" s="26"/>
      <c r="MX74" s="26"/>
    </row>
    <row r="76" spans="1:362" x14ac:dyDescent="0.25">
      <c r="A76" t="s">
        <v>44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  <c r="EK76" s="26"/>
      <c r="EL76" s="26"/>
      <c r="EM76" s="26"/>
      <c r="EN76" s="26"/>
      <c r="EO76" s="26"/>
      <c r="EP76" s="26"/>
      <c r="EQ76" s="26"/>
      <c r="ER76" s="26"/>
      <c r="ES76" s="26"/>
      <c r="ET76" s="26"/>
      <c r="EU76" s="26"/>
      <c r="EV76" s="26"/>
      <c r="EW76" s="26"/>
      <c r="EX76" s="26"/>
      <c r="EY76" s="26"/>
      <c r="EZ76" s="26"/>
      <c r="FA76" s="26"/>
      <c r="FB76" s="26"/>
      <c r="FC76" s="26"/>
      <c r="FD76" s="26"/>
      <c r="FE76" s="26"/>
      <c r="FF76" s="26"/>
      <c r="FG76" s="26"/>
      <c r="FH76" s="26"/>
      <c r="FI76" s="26"/>
      <c r="FJ76" s="26"/>
      <c r="FK76" s="26"/>
      <c r="FL76" s="26"/>
      <c r="FM76" s="26"/>
      <c r="FN76" s="26"/>
      <c r="FO76" s="26"/>
      <c r="FP76" s="26"/>
      <c r="FQ76" s="26"/>
      <c r="FR76" s="26"/>
      <c r="FS76" s="26"/>
      <c r="FT76" s="26"/>
      <c r="FU76" s="26"/>
      <c r="FV76" s="26"/>
      <c r="FW76" s="26"/>
      <c r="FX76" s="26"/>
      <c r="FY76" s="26"/>
      <c r="FZ76" s="26"/>
      <c r="GA76" s="26"/>
      <c r="GB76" s="26"/>
      <c r="GC76" s="26"/>
      <c r="GD76" s="26"/>
      <c r="GE76" s="26"/>
      <c r="GF76" s="26"/>
      <c r="GG76" s="26"/>
      <c r="GH76" s="26"/>
      <c r="GI76" s="26"/>
      <c r="GJ76" s="26"/>
      <c r="GK76" s="26"/>
      <c r="GL76" s="26"/>
      <c r="GM76" s="26"/>
      <c r="GN76" s="26"/>
      <c r="GO76" s="26"/>
      <c r="GP76" s="26"/>
      <c r="GQ76" s="26"/>
      <c r="GR76" s="26"/>
      <c r="GS76" s="26"/>
      <c r="GT76" s="26"/>
      <c r="GU76" s="26"/>
      <c r="GV76" s="26"/>
      <c r="GW76" s="26"/>
      <c r="GX76" s="26"/>
      <c r="GY76" s="26"/>
      <c r="GZ76" s="26"/>
      <c r="HA76" s="26"/>
      <c r="HB76" s="26"/>
      <c r="HC76" s="26"/>
      <c r="HD76" s="26"/>
      <c r="HE76" s="26"/>
      <c r="HF76" s="26"/>
      <c r="HG76" s="26"/>
      <c r="HH76" s="26"/>
      <c r="HI76" s="26"/>
      <c r="HJ76" s="26"/>
      <c r="HK76" s="26"/>
      <c r="HL76" s="26"/>
      <c r="HM76" s="26"/>
      <c r="HN76" s="26"/>
      <c r="HO76" s="26"/>
      <c r="HP76" s="26"/>
      <c r="HQ76" s="26"/>
      <c r="HR76" s="26"/>
      <c r="HS76" s="26"/>
      <c r="HT76" s="26"/>
      <c r="HU76" s="26"/>
      <c r="HV76" s="26"/>
      <c r="HW76" s="26"/>
      <c r="HX76" s="26"/>
      <c r="HY76" s="26"/>
      <c r="HZ76" s="26"/>
      <c r="IA76" s="26"/>
      <c r="IB76" s="26"/>
      <c r="IC76" s="26"/>
      <c r="ID76" s="26"/>
      <c r="IE76" s="26"/>
      <c r="IF76" s="26"/>
      <c r="IG76" s="26"/>
      <c r="IH76" s="26"/>
      <c r="II76" s="26"/>
      <c r="IJ76" s="26"/>
      <c r="IK76" s="26"/>
      <c r="IL76" s="26"/>
      <c r="IM76" s="26"/>
      <c r="IN76" s="26"/>
      <c r="IO76" s="26"/>
      <c r="IP76" s="26"/>
      <c r="IQ76" s="26"/>
      <c r="IR76" s="26"/>
      <c r="IS76" s="26"/>
      <c r="IT76" s="26"/>
      <c r="IU76" s="26"/>
      <c r="IV76" s="26"/>
      <c r="IW76" s="26"/>
      <c r="IX76" s="26"/>
      <c r="IY76" s="26"/>
      <c r="IZ76" s="26"/>
      <c r="JA76" s="26"/>
      <c r="JB76" s="26"/>
      <c r="JC76" s="26"/>
      <c r="JD76" s="26"/>
      <c r="JE76" s="26"/>
      <c r="JF76" s="26"/>
      <c r="JG76" s="26"/>
      <c r="JH76" s="26"/>
      <c r="JI76" s="26"/>
      <c r="JJ76" s="26"/>
      <c r="JK76" s="26"/>
      <c r="JL76" s="26"/>
      <c r="JM76" s="26"/>
      <c r="JN76" s="26"/>
      <c r="JO76" s="26"/>
      <c r="JP76" s="26"/>
      <c r="JQ76" s="26"/>
      <c r="JR76" s="26"/>
      <c r="JS76" s="26"/>
      <c r="JT76" s="26"/>
      <c r="JU76" s="26"/>
      <c r="JV76" s="26"/>
      <c r="JW76" s="26"/>
      <c r="JX76" s="26"/>
      <c r="JY76" s="26"/>
      <c r="JZ76" s="26"/>
      <c r="KA76" s="26"/>
      <c r="KB76" s="26"/>
      <c r="KC76" s="26"/>
      <c r="KD76" s="26"/>
      <c r="KE76" s="26"/>
      <c r="KF76" s="26"/>
      <c r="KG76" s="26"/>
      <c r="KH76" s="26"/>
      <c r="KI76" s="26"/>
      <c r="KJ76" s="26"/>
      <c r="KK76" s="26"/>
      <c r="KL76" s="26"/>
      <c r="KM76" s="26"/>
      <c r="KN76" s="26"/>
      <c r="KO76" s="26"/>
      <c r="KP76" s="26"/>
      <c r="KQ76" s="26"/>
      <c r="KR76" s="26"/>
      <c r="KS76" s="26"/>
      <c r="KT76" s="26"/>
      <c r="KU76" s="26"/>
      <c r="KV76" s="26"/>
      <c r="KW76" s="26"/>
      <c r="KX76" s="26"/>
      <c r="KY76" s="26"/>
      <c r="KZ76" s="26"/>
      <c r="LA76" s="26"/>
      <c r="LB76" s="26"/>
      <c r="LC76" s="26"/>
      <c r="LD76" s="26"/>
      <c r="LE76" s="26"/>
      <c r="LF76" s="26"/>
      <c r="LG76" s="26"/>
      <c r="LH76" s="26"/>
      <c r="LI76" s="26"/>
      <c r="LJ76" s="26"/>
      <c r="LK76" s="26"/>
      <c r="LL76" s="26"/>
      <c r="LM76" s="26"/>
      <c r="LN76" s="26"/>
      <c r="LO76" s="26"/>
      <c r="LP76" s="26"/>
      <c r="LQ76" s="26"/>
      <c r="LR76" s="26"/>
      <c r="LS76" s="26"/>
      <c r="LT76" s="26"/>
      <c r="LU76" s="26"/>
      <c r="LV76" s="26"/>
      <c r="LW76" s="26"/>
      <c r="LX76" s="26"/>
      <c r="LY76" s="26"/>
      <c r="LZ76" s="26"/>
      <c r="MA76" s="26"/>
      <c r="MB76" s="26"/>
      <c r="MC76" s="26"/>
      <c r="MD76" s="26"/>
      <c r="ME76" s="26"/>
      <c r="MF76" s="26"/>
      <c r="MG76" s="26"/>
      <c r="MH76" s="26"/>
      <c r="MI76" s="26"/>
      <c r="MJ76" s="26"/>
      <c r="MK76" s="26"/>
      <c r="ML76" s="26"/>
      <c r="MM76" s="26"/>
      <c r="MN76" s="26"/>
      <c r="MO76" s="26"/>
      <c r="MP76" s="26"/>
      <c r="MQ76" s="26"/>
      <c r="MR76" s="26"/>
      <c r="MS76" s="26"/>
      <c r="MT76" s="26"/>
      <c r="MU76" s="26"/>
      <c r="MV76" s="26"/>
      <c r="MW76" s="26"/>
      <c r="MX76" s="26"/>
    </row>
    <row r="77" spans="1:362" x14ac:dyDescent="0.25">
      <c r="A77" t="s">
        <v>45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  <c r="EK77" s="26"/>
      <c r="EL77" s="26"/>
      <c r="EM77" s="26"/>
      <c r="EN77" s="26"/>
      <c r="EO77" s="26"/>
      <c r="EP77" s="26"/>
      <c r="EQ77" s="26"/>
      <c r="ER77" s="26"/>
      <c r="ES77" s="26"/>
      <c r="ET77" s="26"/>
      <c r="EU77" s="26"/>
      <c r="EV77" s="26"/>
      <c r="EW77" s="26"/>
      <c r="EX77" s="26"/>
      <c r="EY77" s="26"/>
      <c r="EZ77" s="26"/>
      <c r="FA77" s="26"/>
      <c r="FB77" s="26"/>
      <c r="FC77" s="26"/>
      <c r="FD77" s="26"/>
      <c r="FE77" s="26"/>
      <c r="FF77" s="26"/>
      <c r="FG77" s="26"/>
      <c r="FH77" s="26"/>
      <c r="FI77" s="26"/>
      <c r="FJ77" s="26"/>
      <c r="FK77" s="26"/>
      <c r="FL77" s="26"/>
      <c r="FM77" s="26"/>
      <c r="FN77" s="26"/>
      <c r="FO77" s="26"/>
      <c r="FP77" s="26"/>
      <c r="FQ77" s="26"/>
      <c r="FR77" s="26"/>
      <c r="FS77" s="26"/>
      <c r="FT77" s="26"/>
      <c r="FU77" s="26"/>
      <c r="FV77" s="26"/>
      <c r="FW77" s="26"/>
      <c r="FX77" s="26"/>
      <c r="FY77" s="26"/>
      <c r="FZ77" s="26"/>
      <c r="GA77" s="26"/>
      <c r="GB77" s="26"/>
      <c r="GC77" s="26"/>
      <c r="GD77" s="26"/>
      <c r="GE77" s="26"/>
      <c r="GF77" s="26"/>
      <c r="GG77" s="26"/>
      <c r="GH77" s="26"/>
      <c r="GI77" s="26"/>
      <c r="GJ77" s="26"/>
      <c r="GK77" s="26"/>
      <c r="GL77" s="26"/>
      <c r="GM77" s="26"/>
      <c r="GN77" s="26"/>
      <c r="GO77" s="26"/>
      <c r="GP77" s="26"/>
      <c r="GQ77" s="26"/>
      <c r="GR77" s="26"/>
      <c r="GS77" s="26"/>
      <c r="GT77" s="26"/>
      <c r="GU77" s="26"/>
      <c r="GV77" s="26"/>
      <c r="GW77" s="26"/>
      <c r="GX77" s="26"/>
      <c r="GY77" s="26"/>
      <c r="GZ77" s="26"/>
      <c r="HA77" s="26"/>
      <c r="HB77" s="26"/>
      <c r="HC77" s="26"/>
      <c r="HD77" s="26"/>
      <c r="HE77" s="26"/>
      <c r="HF77" s="26"/>
      <c r="HG77" s="26"/>
      <c r="HH77" s="26"/>
      <c r="HI77" s="26"/>
      <c r="HJ77" s="26"/>
      <c r="HK77" s="26"/>
      <c r="HL77" s="26"/>
      <c r="HM77" s="26"/>
      <c r="HN77" s="26"/>
      <c r="HO77" s="26"/>
      <c r="HP77" s="26"/>
      <c r="HQ77" s="26"/>
      <c r="HR77" s="26"/>
      <c r="HS77" s="26"/>
      <c r="HT77" s="26"/>
      <c r="HU77" s="26"/>
      <c r="HV77" s="26"/>
      <c r="HW77" s="26"/>
      <c r="HX77" s="26"/>
      <c r="HY77" s="26"/>
      <c r="HZ77" s="26"/>
      <c r="IA77" s="26"/>
      <c r="IB77" s="26"/>
      <c r="IC77" s="26"/>
      <c r="ID77" s="26"/>
      <c r="IE77" s="26"/>
      <c r="IF77" s="26"/>
      <c r="IG77" s="26"/>
      <c r="IH77" s="26"/>
      <c r="II77" s="26"/>
      <c r="IJ77" s="26"/>
      <c r="IK77" s="26"/>
      <c r="IL77" s="26"/>
      <c r="IM77" s="26"/>
      <c r="IN77" s="26"/>
      <c r="IO77" s="26"/>
      <c r="IP77" s="26"/>
      <c r="IQ77" s="26"/>
      <c r="IR77" s="26"/>
      <c r="IS77" s="26"/>
      <c r="IT77" s="26"/>
      <c r="IU77" s="26"/>
      <c r="IV77" s="26"/>
      <c r="IW77" s="26"/>
      <c r="IX77" s="26"/>
      <c r="IY77" s="26"/>
      <c r="IZ77" s="26"/>
      <c r="JA77" s="26"/>
      <c r="JB77" s="26"/>
      <c r="JC77" s="26"/>
      <c r="JD77" s="26"/>
      <c r="JE77" s="26"/>
      <c r="JF77" s="26"/>
      <c r="JG77" s="26"/>
      <c r="JH77" s="26"/>
      <c r="JI77" s="26"/>
      <c r="JJ77" s="26"/>
      <c r="JK77" s="26"/>
      <c r="JL77" s="26"/>
      <c r="JM77" s="26"/>
      <c r="JN77" s="26"/>
      <c r="JO77" s="26"/>
      <c r="JP77" s="26"/>
      <c r="JQ77" s="26"/>
      <c r="JR77" s="26"/>
      <c r="JS77" s="26"/>
      <c r="JT77" s="26"/>
      <c r="JU77" s="26"/>
      <c r="JV77" s="26"/>
      <c r="JW77" s="26"/>
      <c r="JX77" s="26"/>
      <c r="JY77" s="26"/>
      <c r="JZ77" s="26"/>
      <c r="KA77" s="26"/>
      <c r="KB77" s="26"/>
      <c r="KC77" s="26"/>
      <c r="KD77" s="26"/>
      <c r="KE77" s="26"/>
      <c r="KF77" s="26"/>
      <c r="KG77" s="26"/>
      <c r="KH77" s="26"/>
      <c r="KI77" s="26"/>
      <c r="KJ77" s="26"/>
      <c r="KK77" s="26"/>
      <c r="KL77" s="26"/>
      <c r="KM77" s="26"/>
      <c r="KN77" s="26"/>
      <c r="KO77" s="26"/>
      <c r="KP77" s="26"/>
      <c r="KQ77" s="26"/>
      <c r="KR77" s="26"/>
      <c r="KS77" s="26"/>
      <c r="KT77" s="26"/>
      <c r="KU77" s="26"/>
      <c r="KV77" s="26"/>
      <c r="KW77" s="26"/>
      <c r="KX77" s="26"/>
      <c r="KY77" s="26"/>
      <c r="KZ77" s="26"/>
      <c r="LA77" s="26"/>
      <c r="LB77" s="26"/>
      <c r="LC77" s="26"/>
      <c r="LD77" s="26"/>
      <c r="LE77" s="26"/>
      <c r="LF77" s="26"/>
      <c r="LG77" s="26"/>
      <c r="LH77" s="26"/>
      <c r="LI77" s="26"/>
      <c r="LJ77" s="26"/>
      <c r="LK77" s="26"/>
      <c r="LL77" s="26"/>
      <c r="LM77" s="26"/>
      <c r="LN77" s="26"/>
      <c r="LO77" s="26"/>
      <c r="LP77" s="26"/>
      <c r="LQ77" s="26"/>
      <c r="LR77" s="26"/>
      <c r="LS77" s="26"/>
      <c r="LT77" s="26"/>
      <c r="LU77" s="26"/>
      <c r="LV77" s="26"/>
      <c r="LW77" s="26"/>
      <c r="LX77" s="26"/>
      <c r="LY77" s="26"/>
      <c r="LZ77" s="26"/>
      <c r="MA77" s="26"/>
      <c r="MB77" s="26"/>
      <c r="MC77" s="26"/>
      <c r="MD77" s="26"/>
      <c r="ME77" s="26"/>
      <c r="MF77" s="26"/>
      <c r="MG77" s="26"/>
      <c r="MH77" s="26"/>
      <c r="MI77" s="26"/>
      <c r="MJ77" s="26"/>
      <c r="MK77" s="26"/>
      <c r="ML77" s="26"/>
      <c r="MM77" s="26"/>
      <c r="MN77" s="26"/>
      <c r="MO77" s="26"/>
      <c r="MP77" s="26"/>
      <c r="MQ77" s="26"/>
      <c r="MR77" s="26"/>
      <c r="MS77" s="26"/>
      <c r="MT77" s="26"/>
      <c r="MU77" s="26"/>
      <c r="MV77" s="26"/>
      <c r="MW77" s="26"/>
      <c r="MX77" s="26"/>
    </row>
    <row r="78" spans="1:362" x14ac:dyDescent="0.25">
      <c r="A78" t="s">
        <v>46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  <c r="EK78" s="26"/>
      <c r="EL78" s="26"/>
      <c r="EM78" s="26"/>
      <c r="EN78" s="26"/>
      <c r="EO78" s="26"/>
      <c r="EP78" s="26"/>
      <c r="EQ78" s="26"/>
      <c r="ER78" s="26"/>
      <c r="ES78" s="26"/>
      <c r="ET78" s="26"/>
      <c r="EU78" s="26"/>
      <c r="EV78" s="26"/>
      <c r="EW78" s="26"/>
      <c r="EX78" s="26"/>
      <c r="EY78" s="26"/>
      <c r="EZ78" s="26"/>
      <c r="FA78" s="26"/>
      <c r="FB78" s="26"/>
      <c r="FC78" s="26"/>
      <c r="FD78" s="26"/>
      <c r="FE78" s="26"/>
      <c r="FF78" s="26"/>
      <c r="FG78" s="26"/>
      <c r="FH78" s="26"/>
      <c r="FI78" s="26"/>
      <c r="FJ78" s="26"/>
      <c r="FK78" s="26"/>
      <c r="FL78" s="26"/>
      <c r="FM78" s="26"/>
      <c r="FN78" s="26"/>
      <c r="FO78" s="26"/>
      <c r="FP78" s="26"/>
      <c r="FQ78" s="26"/>
      <c r="FR78" s="26"/>
      <c r="FS78" s="26"/>
      <c r="FT78" s="26"/>
      <c r="FU78" s="26"/>
      <c r="FV78" s="26"/>
      <c r="FW78" s="26"/>
      <c r="FX78" s="26"/>
      <c r="FY78" s="26"/>
      <c r="FZ78" s="26"/>
      <c r="GA78" s="26"/>
      <c r="GB78" s="26"/>
      <c r="GC78" s="26"/>
      <c r="GD78" s="26"/>
      <c r="GE78" s="26"/>
      <c r="GF78" s="26"/>
      <c r="GG78" s="26"/>
      <c r="GH78" s="26"/>
      <c r="GI78" s="26"/>
      <c r="GJ78" s="26"/>
      <c r="GK78" s="26"/>
      <c r="GL78" s="26"/>
      <c r="GM78" s="26"/>
      <c r="GN78" s="26"/>
      <c r="GO78" s="26"/>
      <c r="GP78" s="26"/>
      <c r="GQ78" s="26"/>
      <c r="GR78" s="26"/>
      <c r="GS78" s="26"/>
      <c r="GT78" s="26"/>
      <c r="GU78" s="26"/>
      <c r="GV78" s="26"/>
      <c r="GW78" s="26"/>
      <c r="GX78" s="26"/>
      <c r="GY78" s="26"/>
      <c r="GZ78" s="26"/>
      <c r="HA78" s="26"/>
      <c r="HB78" s="26"/>
      <c r="HC78" s="26"/>
      <c r="HD78" s="26"/>
      <c r="HE78" s="26"/>
      <c r="HF78" s="26"/>
      <c r="HG78" s="26"/>
      <c r="HH78" s="26"/>
      <c r="HI78" s="26"/>
      <c r="HJ78" s="26"/>
      <c r="HK78" s="26"/>
      <c r="HL78" s="26"/>
      <c r="HM78" s="26"/>
      <c r="HN78" s="26"/>
      <c r="HO78" s="26"/>
      <c r="HP78" s="26"/>
      <c r="HQ78" s="26"/>
      <c r="HR78" s="26"/>
      <c r="HS78" s="26"/>
      <c r="HT78" s="26"/>
      <c r="HU78" s="26"/>
      <c r="HV78" s="26"/>
      <c r="HW78" s="26"/>
      <c r="HX78" s="26"/>
      <c r="HY78" s="26"/>
      <c r="HZ78" s="26"/>
      <c r="IA78" s="26"/>
      <c r="IB78" s="26"/>
      <c r="IC78" s="26"/>
      <c r="ID78" s="26"/>
      <c r="IE78" s="26"/>
      <c r="IF78" s="26"/>
      <c r="IG78" s="26"/>
      <c r="IH78" s="26"/>
      <c r="II78" s="26"/>
      <c r="IJ78" s="26"/>
      <c r="IK78" s="26"/>
      <c r="IL78" s="26"/>
      <c r="IM78" s="26"/>
      <c r="IN78" s="26"/>
      <c r="IO78" s="26"/>
      <c r="IP78" s="26"/>
      <c r="IQ78" s="26"/>
      <c r="IR78" s="26"/>
      <c r="IS78" s="26"/>
      <c r="IT78" s="26"/>
      <c r="IU78" s="26"/>
      <c r="IV78" s="26"/>
      <c r="IW78" s="26"/>
      <c r="IX78" s="26"/>
      <c r="IY78" s="26"/>
      <c r="IZ78" s="26"/>
      <c r="JA78" s="26"/>
      <c r="JB78" s="26"/>
      <c r="JC78" s="26"/>
      <c r="JD78" s="26"/>
      <c r="JE78" s="26"/>
      <c r="JF78" s="26"/>
      <c r="JG78" s="26"/>
      <c r="JH78" s="26"/>
      <c r="JI78" s="26"/>
      <c r="JJ78" s="26"/>
      <c r="JK78" s="26"/>
      <c r="JL78" s="26"/>
      <c r="JM78" s="26"/>
      <c r="JN78" s="26"/>
      <c r="JO78" s="26"/>
      <c r="JP78" s="26"/>
      <c r="JQ78" s="26"/>
      <c r="JR78" s="26"/>
      <c r="JS78" s="26"/>
      <c r="JT78" s="26"/>
      <c r="JU78" s="26"/>
      <c r="JV78" s="26"/>
      <c r="JW78" s="26"/>
      <c r="JX78" s="26"/>
      <c r="JY78" s="26"/>
      <c r="JZ78" s="26"/>
      <c r="KA78" s="26"/>
      <c r="KB78" s="26"/>
      <c r="KC78" s="26"/>
      <c r="KD78" s="26"/>
      <c r="KE78" s="26"/>
      <c r="KF78" s="26"/>
      <c r="KG78" s="26"/>
      <c r="KH78" s="26"/>
      <c r="KI78" s="26"/>
      <c r="KJ78" s="26"/>
      <c r="KK78" s="26"/>
      <c r="KL78" s="26"/>
      <c r="KM78" s="26"/>
      <c r="KN78" s="26"/>
      <c r="KO78" s="26"/>
      <c r="KP78" s="26"/>
      <c r="KQ78" s="26"/>
      <c r="KR78" s="26"/>
      <c r="KS78" s="26"/>
      <c r="KT78" s="26"/>
      <c r="KU78" s="26"/>
      <c r="KV78" s="26"/>
      <c r="KW78" s="26"/>
      <c r="KX78" s="26"/>
      <c r="KY78" s="26"/>
      <c r="KZ78" s="26"/>
      <c r="LA78" s="26"/>
      <c r="LB78" s="26"/>
      <c r="LC78" s="26"/>
      <c r="LD78" s="26"/>
      <c r="LE78" s="26"/>
      <c r="LF78" s="26"/>
      <c r="LG78" s="26"/>
      <c r="LH78" s="26"/>
      <c r="LI78" s="26"/>
      <c r="LJ78" s="26"/>
      <c r="LK78" s="26"/>
      <c r="LL78" s="26"/>
      <c r="LM78" s="26"/>
      <c r="LN78" s="26"/>
      <c r="LO78" s="26"/>
      <c r="LP78" s="26"/>
      <c r="LQ78" s="26"/>
      <c r="LR78" s="26"/>
      <c r="LS78" s="26"/>
      <c r="LT78" s="26"/>
      <c r="LU78" s="26"/>
      <c r="LV78" s="26"/>
      <c r="LW78" s="26"/>
      <c r="LX78" s="26"/>
      <c r="LY78" s="26"/>
      <c r="LZ78" s="26"/>
      <c r="MA78" s="26"/>
      <c r="MB78" s="26"/>
      <c r="MC78" s="26"/>
      <c r="MD78" s="26"/>
      <c r="ME78" s="26"/>
      <c r="MF78" s="26"/>
      <c r="MG78" s="26"/>
      <c r="MH78" s="26"/>
      <c r="MI78" s="26"/>
      <c r="MJ78" s="26"/>
      <c r="MK78" s="26"/>
      <c r="ML78" s="26"/>
      <c r="MM78" s="26"/>
      <c r="MN78" s="26"/>
      <c r="MO78" s="26"/>
      <c r="MP78" s="26"/>
      <c r="MQ78" s="26"/>
      <c r="MR78" s="26"/>
      <c r="MS78" s="26"/>
      <c r="MT78" s="26"/>
      <c r="MU78" s="26"/>
      <c r="MV78" s="26"/>
      <c r="MW78" s="26"/>
      <c r="MX78" s="26"/>
    </row>
    <row r="79" spans="1:362" ht="16.5" thickBot="1" x14ac:dyDescent="0.3">
      <c r="A79" s="34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  <c r="IW79" s="31"/>
      <c r="IX79" s="31"/>
      <c r="IY79" s="31"/>
      <c r="IZ79" s="31"/>
      <c r="JA79" s="31"/>
      <c r="JB79" s="31"/>
      <c r="JC79" s="31"/>
      <c r="JD79" s="31"/>
      <c r="JE79" s="31"/>
      <c r="JF79" s="31"/>
      <c r="JG79" s="31"/>
      <c r="JH79" s="31"/>
      <c r="JI79" s="31"/>
      <c r="JJ79" s="31"/>
      <c r="JK79" s="31"/>
      <c r="JL79" s="31"/>
      <c r="JM79" s="31"/>
      <c r="JN79" s="31"/>
      <c r="JO79" s="31"/>
      <c r="JP79" s="31"/>
      <c r="JQ79" s="31"/>
      <c r="JR79" s="31"/>
      <c r="JS79" s="31"/>
      <c r="JT79" s="31"/>
      <c r="JU79" s="31"/>
      <c r="JV79" s="31"/>
      <c r="JW79" s="31"/>
      <c r="JX79" s="31"/>
      <c r="JY79" s="31"/>
      <c r="JZ79" s="31"/>
      <c r="KA79" s="31"/>
      <c r="KB79" s="31"/>
      <c r="KC79" s="31"/>
      <c r="KD79" s="31"/>
      <c r="KE79" s="31"/>
      <c r="KF79" s="31"/>
      <c r="KG79" s="31"/>
      <c r="KH79" s="31"/>
      <c r="KI79" s="31"/>
      <c r="KJ79" s="31"/>
      <c r="KK79" s="31"/>
      <c r="KL79" s="31"/>
      <c r="KM79" s="31"/>
      <c r="KN79" s="31"/>
      <c r="KO79" s="31"/>
      <c r="KP79" s="31"/>
      <c r="KQ79" s="31"/>
      <c r="KR79" s="31"/>
      <c r="KS79" s="31"/>
      <c r="KT79" s="31"/>
      <c r="KU79" s="31"/>
      <c r="KV79" s="31"/>
      <c r="KW79" s="31"/>
      <c r="KX79" s="31"/>
      <c r="KY79" s="31"/>
      <c r="KZ79" s="31"/>
      <c r="LA79" s="31"/>
      <c r="LB79" s="31"/>
      <c r="LC79" s="31"/>
      <c r="LD79" s="31"/>
      <c r="LE79" s="31"/>
      <c r="LF79" s="31"/>
      <c r="LG79" s="31"/>
      <c r="LH79" s="31"/>
      <c r="LI79" s="31"/>
      <c r="LJ79" s="31"/>
      <c r="LK79" s="31"/>
      <c r="LL79" s="31"/>
      <c r="LM79" s="31"/>
      <c r="LN79" s="31"/>
      <c r="LO79" s="31"/>
      <c r="LP79" s="31"/>
      <c r="LQ79" s="31"/>
      <c r="LR79" s="31"/>
      <c r="LS79" s="31"/>
      <c r="LT79" s="31"/>
      <c r="LU79" s="31"/>
      <c r="LV79" s="31"/>
      <c r="LW79" s="31"/>
      <c r="LX79" s="31"/>
      <c r="LY79" s="31"/>
      <c r="LZ79" s="31"/>
      <c r="MA79" s="31"/>
      <c r="MB79" s="31"/>
      <c r="MC79" s="31"/>
      <c r="MD79" s="31"/>
      <c r="ME79" s="31"/>
      <c r="MF79" s="31"/>
      <c r="MG79" s="31"/>
      <c r="MH79" s="31"/>
      <c r="MI79" s="31"/>
      <c r="MJ79" s="31"/>
      <c r="MK79" s="31"/>
      <c r="ML79" s="31"/>
      <c r="MM79" s="31"/>
      <c r="MN79" s="31"/>
      <c r="MO79" s="31"/>
      <c r="MP79" s="31"/>
      <c r="MQ79" s="31"/>
      <c r="MR79" s="31"/>
      <c r="MS79" s="31"/>
      <c r="MT79" s="31"/>
      <c r="MU79" s="31"/>
      <c r="MV79" s="31"/>
      <c r="MW79" s="31"/>
      <c r="MX79" s="31"/>
    </row>
    <row r="80" spans="1:362" x14ac:dyDescent="0.25">
      <c r="A80" t="s">
        <v>47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0"/>
      <c r="FE80" s="30"/>
      <c r="FF80" s="30"/>
      <c r="FG80" s="30"/>
      <c r="FH80" s="30"/>
      <c r="FI80" s="30"/>
      <c r="FJ80" s="30"/>
      <c r="FK80" s="30"/>
      <c r="FL80" s="30"/>
      <c r="FM80" s="30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  <c r="GL80" s="30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0"/>
      <c r="HE80" s="30"/>
      <c r="HF80" s="30"/>
      <c r="HG80" s="30"/>
      <c r="HH80" s="30"/>
      <c r="HI80" s="30"/>
      <c r="HJ80" s="30"/>
      <c r="HK80" s="30"/>
      <c r="HL80" s="30"/>
      <c r="HM80" s="30"/>
      <c r="HN80" s="30"/>
      <c r="HO80" s="30"/>
      <c r="HP80" s="30"/>
      <c r="HQ80" s="30"/>
      <c r="HR80" s="30"/>
      <c r="HS80" s="30"/>
      <c r="HT80" s="30"/>
      <c r="HU80" s="30"/>
      <c r="HV80" s="30"/>
      <c r="HW80" s="30"/>
      <c r="HX80" s="30"/>
      <c r="HY80" s="30"/>
      <c r="HZ80" s="30"/>
      <c r="IA80" s="30"/>
      <c r="IB80" s="30"/>
      <c r="IC80" s="30"/>
      <c r="ID80" s="30"/>
      <c r="IE80" s="30"/>
      <c r="IF80" s="30"/>
      <c r="IG80" s="30"/>
      <c r="IH80" s="30"/>
      <c r="II80" s="30"/>
      <c r="IJ80" s="30"/>
      <c r="IK80" s="30"/>
      <c r="IL80" s="30"/>
      <c r="IM80" s="30"/>
      <c r="IN80" s="30"/>
      <c r="IO80" s="30"/>
      <c r="IP80" s="30"/>
      <c r="IQ80" s="30"/>
      <c r="IR80" s="30"/>
      <c r="IS80" s="30"/>
      <c r="IT80" s="30"/>
      <c r="IU80" s="30"/>
      <c r="IV80" s="30"/>
      <c r="IW80" s="30"/>
      <c r="IX80" s="30"/>
      <c r="IY80" s="30"/>
      <c r="IZ80" s="30"/>
      <c r="JA80" s="30"/>
      <c r="JB80" s="30"/>
      <c r="JC80" s="30"/>
      <c r="JD80" s="30"/>
      <c r="JE80" s="30"/>
      <c r="JF80" s="30"/>
      <c r="JG80" s="30"/>
      <c r="JH80" s="30"/>
      <c r="JI80" s="30"/>
      <c r="JJ80" s="30"/>
      <c r="JK80" s="30"/>
      <c r="JL80" s="30"/>
      <c r="JM80" s="30"/>
      <c r="JN80" s="30"/>
      <c r="JO80" s="30"/>
      <c r="JP80" s="30"/>
      <c r="JQ80" s="30"/>
      <c r="JR80" s="30"/>
      <c r="JS80" s="30"/>
      <c r="JT80" s="30"/>
      <c r="JU80" s="30"/>
      <c r="JV80" s="30"/>
      <c r="JW80" s="30"/>
      <c r="JX80" s="30"/>
      <c r="JY80" s="30"/>
      <c r="JZ80" s="30"/>
      <c r="KA80" s="30"/>
      <c r="KB80" s="30"/>
      <c r="KC80" s="30"/>
      <c r="KD80" s="30"/>
      <c r="KE80" s="30"/>
      <c r="KF80" s="30"/>
      <c r="KG80" s="30"/>
      <c r="KH80" s="30"/>
      <c r="KI80" s="30"/>
      <c r="KJ80" s="30"/>
      <c r="KK80" s="30"/>
      <c r="KL80" s="30"/>
      <c r="KM80" s="30"/>
      <c r="KN80" s="30"/>
      <c r="KO80" s="30"/>
      <c r="KP80" s="30"/>
      <c r="KQ80" s="30"/>
      <c r="KR80" s="30"/>
      <c r="KS80" s="30"/>
      <c r="KT80" s="30"/>
      <c r="KU80" s="30"/>
      <c r="KV80" s="30"/>
      <c r="KW80" s="30"/>
      <c r="KX80" s="30"/>
      <c r="KY80" s="30"/>
      <c r="KZ80" s="30"/>
      <c r="LA80" s="30"/>
      <c r="LB80" s="30"/>
      <c r="LC80" s="30"/>
      <c r="LD80" s="30"/>
      <c r="LE80" s="30"/>
      <c r="LF80" s="30"/>
      <c r="LG80" s="30"/>
      <c r="LH80" s="30"/>
      <c r="LI80" s="30"/>
      <c r="LJ80" s="30"/>
      <c r="LK80" s="30"/>
      <c r="LL80" s="30"/>
      <c r="LM80" s="30"/>
      <c r="LN80" s="30"/>
      <c r="LO80" s="30"/>
      <c r="LP80" s="30"/>
      <c r="LQ80" s="30"/>
      <c r="LR80" s="30"/>
      <c r="LS80" s="30"/>
      <c r="LT80" s="30"/>
      <c r="LU80" s="30"/>
      <c r="LV80" s="30"/>
      <c r="LW80" s="30"/>
      <c r="LX80" s="30"/>
      <c r="LY80" s="30"/>
      <c r="LZ80" s="30"/>
      <c r="MA80" s="30"/>
      <c r="MB80" s="30"/>
      <c r="MC80" s="30"/>
      <c r="MD80" s="30"/>
      <c r="ME80" s="30"/>
      <c r="MF80" s="30"/>
      <c r="MG80" s="30"/>
      <c r="MH80" s="30"/>
      <c r="MI80" s="30"/>
      <c r="MJ80" s="30"/>
      <c r="MK80" s="30"/>
      <c r="ML80" s="30"/>
      <c r="MM80" s="30"/>
      <c r="MN80" s="30"/>
      <c r="MO80" s="30"/>
      <c r="MP80" s="30"/>
      <c r="MQ80" s="30"/>
      <c r="MR80" s="30"/>
      <c r="MS80" s="30"/>
      <c r="MT80" s="30"/>
      <c r="MU80" s="30"/>
      <c r="MV80" s="30"/>
      <c r="MW80" s="30"/>
      <c r="MX80" s="30"/>
    </row>
    <row r="81" spans="1:362" x14ac:dyDescent="0.25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H81" s="30"/>
      <c r="FI81" s="30"/>
      <c r="FJ81" s="30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  <c r="GL81" s="30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0"/>
      <c r="HE81" s="30"/>
      <c r="HF81" s="30"/>
      <c r="HG81" s="30"/>
      <c r="HH81" s="30"/>
      <c r="HI81" s="30"/>
      <c r="HJ81" s="30"/>
      <c r="HK81" s="30"/>
      <c r="HL81" s="30"/>
      <c r="HM81" s="30"/>
      <c r="HN81" s="30"/>
      <c r="HO81" s="30"/>
      <c r="HP81" s="30"/>
      <c r="HQ81" s="30"/>
      <c r="HR81" s="30"/>
      <c r="HS81" s="30"/>
      <c r="HT81" s="30"/>
      <c r="HU81" s="30"/>
      <c r="HV81" s="30"/>
      <c r="HW81" s="30"/>
      <c r="HX81" s="30"/>
      <c r="HY81" s="30"/>
      <c r="HZ81" s="30"/>
      <c r="IA81" s="30"/>
      <c r="IB81" s="30"/>
      <c r="IC81" s="30"/>
      <c r="ID81" s="30"/>
      <c r="IE81" s="30"/>
      <c r="IF81" s="30"/>
      <c r="IG81" s="30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30"/>
      <c r="IS81" s="30"/>
      <c r="IT81" s="30"/>
      <c r="IU81" s="30"/>
      <c r="IV81" s="30"/>
      <c r="IW81" s="30"/>
      <c r="IX81" s="30"/>
      <c r="IY81" s="30"/>
      <c r="IZ81" s="30"/>
      <c r="JA81" s="30"/>
      <c r="JB81" s="30"/>
      <c r="JC81" s="30"/>
      <c r="JD81" s="30"/>
      <c r="JE81" s="30"/>
      <c r="JF81" s="30"/>
      <c r="JG81" s="30"/>
      <c r="JH81" s="30"/>
      <c r="JI81" s="30"/>
      <c r="JJ81" s="30"/>
      <c r="JK81" s="30"/>
      <c r="JL81" s="30"/>
      <c r="JM81" s="30"/>
      <c r="JN81" s="30"/>
      <c r="JO81" s="30"/>
      <c r="JP81" s="30"/>
      <c r="JQ81" s="30"/>
      <c r="JR81" s="30"/>
      <c r="JS81" s="30"/>
      <c r="JT81" s="30"/>
      <c r="JU81" s="30"/>
      <c r="JV81" s="30"/>
      <c r="JW81" s="30"/>
      <c r="JX81" s="30"/>
      <c r="JY81" s="30"/>
      <c r="JZ81" s="30"/>
      <c r="KA81" s="30"/>
      <c r="KB81" s="30"/>
      <c r="KC81" s="30"/>
      <c r="KD81" s="30"/>
      <c r="KE81" s="30"/>
      <c r="KF81" s="30"/>
      <c r="KG81" s="30"/>
      <c r="KH81" s="30"/>
      <c r="KI81" s="30"/>
      <c r="KJ81" s="30"/>
      <c r="KK81" s="30"/>
      <c r="KL81" s="30"/>
      <c r="KM81" s="30"/>
      <c r="KN81" s="30"/>
      <c r="KO81" s="30"/>
      <c r="KP81" s="30"/>
      <c r="KQ81" s="30"/>
      <c r="KR81" s="30"/>
      <c r="KS81" s="30"/>
      <c r="KT81" s="30"/>
      <c r="KU81" s="30"/>
      <c r="KV81" s="30"/>
      <c r="KW81" s="30"/>
      <c r="KX81" s="30"/>
      <c r="KY81" s="30"/>
      <c r="KZ81" s="30"/>
      <c r="LA81" s="30"/>
      <c r="LB81" s="30"/>
      <c r="LC81" s="30"/>
      <c r="LD81" s="30"/>
      <c r="LE81" s="30"/>
      <c r="LF81" s="30"/>
      <c r="LG81" s="30"/>
      <c r="LH81" s="30"/>
      <c r="LI81" s="30"/>
      <c r="LJ81" s="30"/>
      <c r="LK81" s="30"/>
      <c r="LL81" s="30"/>
      <c r="LM81" s="30"/>
      <c r="LN81" s="30"/>
      <c r="LO81" s="30"/>
      <c r="LP81" s="30"/>
      <c r="LQ81" s="30"/>
      <c r="LR81" s="30"/>
      <c r="LS81" s="30"/>
      <c r="LT81" s="30"/>
      <c r="LU81" s="30"/>
      <c r="LV81" s="30"/>
      <c r="LW81" s="30"/>
      <c r="LX81" s="30"/>
      <c r="LY81" s="30"/>
      <c r="LZ81" s="30"/>
      <c r="MA81" s="30"/>
      <c r="MB81" s="30"/>
      <c r="MC81" s="30"/>
      <c r="MD81" s="30"/>
      <c r="ME81" s="30"/>
      <c r="MF81" s="30"/>
      <c r="MG81" s="30"/>
      <c r="MH81" s="30"/>
      <c r="MI81" s="30"/>
      <c r="MJ81" s="30"/>
      <c r="MK81" s="30"/>
      <c r="ML81" s="30"/>
      <c r="MM81" s="30"/>
      <c r="MN81" s="30"/>
      <c r="MO81" s="30"/>
      <c r="MP81" s="30"/>
      <c r="MQ81" s="30"/>
      <c r="MR81" s="30"/>
      <c r="MS81" s="30"/>
      <c r="MT81" s="30"/>
      <c r="MU81" s="30"/>
      <c r="MV81" s="30"/>
      <c r="MW81" s="30"/>
      <c r="MX81" s="30"/>
    </row>
    <row r="82" spans="1:362" x14ac:dyDescent="0.25">
      <c r="A82" t="s">
        <v>48</v>
      </c>
    </row>
    <row r="84" spans="1:362" x14ac:dyDescent="0.25">
      <c r="A84" t="s">
        <v>49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  <c r="EK84" s="26"/>
      <c r="EL84" s="26"/>
      <c r="EM84" s="26"/>
      <c r="EN84" s="26"/>
      <c r="EO84" s="26"/>
      <c r="EP84" s="26"/>
      <c r="EQ84" s="26"/>
      <c r="ER84" s="26"/>
      <c r="ES84" s="26"/>
      <c r="ET84" s="26"/>
      <c r="EU84" s="26"/>
      <c r="EV84" s="26"/>
      <c r="EW84" s="26"/>
      <c r="EX84" s="26"/>
      <c r="EY84" s="26"/>
      <c r="EZ84" s="26"/>
      <c r="FA84" s="26"/>
      <c r="FB84" s="26"/>
      <c r="FC84" s="26"/>
      <c r="FD84" s="26"/>
      <c r="FE84" s="26"/>
      <c r="FF84" s="26"/>
      <c r="FG84" s="26"/>
      <c r="FH84" s="26"/>
      <c r="FI84" s="26"/>
      <c r="FJ84" s="26"/>
      <c r="FK84" s="26"/>
      <c r="FL84" s="26"/>
      <c r="FM84" s="26"/>
      <c r="FN84" s="26"/>
      <c r="FO84" s="26"/>
      <c r="FP84" s="26"/>
      <c r="FQ84" s="26"/>
      <c r="FR84" s="26"/>
      <c r="FS84" s="26"/>
      <c r="FT84" s="26"/>
      <c r="FU84" s="26"/>
      <c r="FV84" s="26"/>
      <c r="FW84" s="26"/>
      <c r="FX84" s="26"/>
      <c r="FY84" s="26"/>
      <c r="FZ84" s="26"/>
      <c r="GA84" s="26"/>
      <c r="GB84" s="26"/>
      <c r="GC84" s="26"/>
      <c r="GD84" s="26"/>
      <c r="GE84" s="26"/>
      <c r="GF84" s="26"/>
      <c r="GG84" s="26"/>
      <c r="GH84" s="26"/>
      <c r="GI84" s="26"/>
      <c r="GJ84" s="26"/>
      <c r="GK84" s="26"/>
      <c r="GL84" s="26"/>
      <c r="GM84" s="26"/>
      <c r="GN84" s="26"/>
      <c r="GO84" s="26"/>
      <c r="GP84" s="26"/>
      <c r="GQ84" s="26"/>
      <c r="GR84" s="26"/>
      <c r="GS84" s="26"/>
      <c r="GT84" s="26"/>
      <c r="GU84" s="26"/>
      <c r="GV84" s="26"/>
      <c r="GW84" s="26"/>
      <c r="GX84" s="26"/>
      <c r="GY84" s="26"/>
      <c r="GZ84" s="26"/>
      <c r="HA84" s="26"/>
      <c r="HB84" s="26"/>
      <c r="HC84" s="26"/>
      <c r="HD84" s="26"/>
      <c r="HE84" s="26"/>
      <c r="HF84" s="26"/>
      <c r="HG84" s="26"/>
      <c r="HH84" s="26"/>
      <c r="HI84" s="26"/>
      <c r="HJ84" s="26"/>
      <c r="HK84" s="26"/>
      <c r="HL84" s="26"/>
      <c r="HM84" s="26"/>
      <c r="HN84" s="26"/>
      <c r="HO84" s="26"/>
      <c r="HP84" s="26"/>
      <c r="HQ84" s="26"/>
      <c r="HR84" s="26"/>
      <c r="HS84" s="26"/>
      <c r="HT84" s="26"/>
      <c r="HU84" s="26"/>
      <c r="HV84" s="26"/>
      <c r="HW84" s="26"/>
      <c r="HX84" s="26"/>
      <c r="HY84" s="26"/>
      <c r="HZ84" s="26"/>
      <c r="IA84" s="26"/>
      <c r="IB84" s="26"/>
      <c r="IC84" s="26"/>
      <c r="ID84" s="26"/>
      <c r="IE84" s="26"/>
      <c r="IF84" s="26"/>
      <c r="IG84" s="26"/>
      <c r="IH84" s="26"/>
      <c r="II84" s="26"/>
      <c r="IJ84" s="26"/>
      <c r="IK84" s="26"/>
      <c r="IL84" s="26"/>
      <c r="IM84" s="26"/>
      <c r="IN84" s="26"/>
      <c r="IO84" s="26"/>
      <c r="IP84" s="26"/>
      <c r="IQ84" s="26"/>
      <c r="IR84" s="26"/>
      <c r="IS84" s="26"/>
      <c r="IT84" s="26"/>
      <c r="IU84" s="26"/>
      <c r="IV84" s="26"/>
      <c r="IW84" s="26"/>
      <c r="IX84" s="26"/>
      <c r="IY84" s="26"/>
      <c r="IZ84" s="26"/>
      <c r="JA84" s="26"/>
      <c r="JB84" s="26"/>
      <c r="JC84" s="26"/>
      <c r="JD84" s="26"/>
      <c r="JE84" s="26"/>
      <c r="JF84" s="26"/>
      <c r="JG84" s="26"/>
      <c r="JH84" s="26"/>
      <c r="JI84" s="26"/>
      <c r="JJ84" s="26"/>
      <c r="JK84" s="26"/>
      <c r="JL84" s="26"/>
      <c r="JM84" s="26"/>
      <c r="JN84" s="26"/>
      <c r="JO84" s="26"/>
      <c r="JP84" s="26"/>
      <c r="JQ84" s="26"/>
      <c r="JR84" s="26"/>
      <c r="JS84" s="26"/>
      <c r="JT84" s="26"/>
      <c r="JU84" s="26"/>
      <c r="JV84" s="26"/>
      <c r="JW84" s="26"/>
      <c r="JX84" s="26"/>
      <c r="JY84" s="26"/>
      <c r="JZ84" s="26"/>
      <c r="KA84" s="26"/>
      <c r="KB84" s="26"/>
      <c r="KC84" s="26"/>
      <c r="KD84" s="26"/>
      <c r="KE84" s="26"/>
      <c r="KF84" s="26"/>
      <c r="KG84" s="26"/>
      <c r="KH84" s="26"/>
      <c r="KI84" s="26"/>
      <c r="KJ84" s="26"/>
      <c r="KK84" s="26"/>
      <c r="KL84" s="26"/>
      <c r="KM84" s="26"/>
      <c r="KN84" s="26"/>
      <c r="KO84" s="26"/>
      <c r="KP84" s="26"/>
      <c r="KQ84" s="26"/>
      <c r="KR84" s="26"/>
      <c r="KS84" s="26"/>
      <c r="KT84" s="26"/>
      <c r="KU84" s="26"/>
      <c r="KV84" s="26"/>
      <c r="KW84" s="26"/>
      <c r="KX84" s="26"/>
      <c r="KY84" s="26"/>
      <c r="KZ84" s="26"/>
      <c r="LA84" s="26"/>
      <c r="LB84" s="26"/>
      <c r="LC84" s="26"/>
      <c r="LD84" s="26"/>
      <c r="LE84" s="26"/>
      <c r="LF84" s="26"/>
      <c r="LG84" s="26"/>
      <c r="LH84" s="26"/>
      <c r="LI84" s="26"/>
      <c r="LJ84" s="26"/>
      <c r="LK84" s="26"/>
      <c r="LL84" s="26"/>
      <c r="LM84" s="26"/>
      <c r="LN84" s="26"/>
      <c r="LO84" s="26"/>
      <c r="LP84" s="26"/>
      <c r="LQ84" s="26"/>
      <c r="LR84" s="26"/>
      <c r="LS84" s="26"/>
      <c r="LT84" s="26"/>
      <c r="LU84" s="26"/>
      <c r="LV84" s="26"/>
      <c r="LW84" s="26"/>
      <c r="LX84" s="26"/>
      <c r="LY84" s="26"/>
      <c r="LZ84" s="26"/>
      <c r="MA84" s="26"/>
      <c r="MB84" s="26"/>
      <c r="MC84" s="26"/>
      <c r="MD84" s="26"/>
      <c r="ME84" s="26"/>
      <c r="MF84" s="26"/>
      <c r="MG84" s="26"/>
      <c r="MH84" s="26"/>
      <c r="MI84" s="26"/>
      <c r="MJ84" s="26"/>
      <c r="MK84" s="26"/>
      <c r="ML84" s="26"/>
      <c r="MM84" s="26"/>
      <c r="MN84" s="26"/>
      <c r="MO84" s="26"/>
      <c r="MP84" s="26"/>
      <c r="MQ84" s="26"/>
      <c r="MR84" s="26"/>
      <c r="MS84" s="26"/>
      <c r="MT84" s="26"/>
      <c r="MU84" s="26"/>
      <c r="MV84" s="26"/>
      <c r="MW84" s="26"/>
      <c r="MX84" s="26"/>
    </row>
    <row r="85" spans="1:362" x14ac:dyDescent="0.25">
      <c r="A85" t="s">
        <v>50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  <c r="EK85" s="26"/>
      <c r="EL85" s="26"/>
      <c r="EM85" s="26"/>
      <c r="EN85" s="26"/>
      <c r="EO85" s="26"/>
      <c r="EP85" s="26"/>
      <c r="EQ85" s="26"/>
      <c r="ER85" s="26"/>
      <c r="ES85" s="26"/>
      <c r="ET85" s="26"/>
      <c r="EU85" s="26"/>
      <c r="EV85" s="26"/>
      <c r="EW85" s="26"/>
      <c r="EX85" s="26"/>
      <c r="EY85" s="26"/>
      <c r="EZ85" s="26"/>
      <c r="FA85" s="26"/>
      <c r="FB85" s="26"/>
      <c r="FC85" s="26"/>
      <c r="FD85" s="26"/>
      <c r="FE85" s="26"/>
      <c r="FF85" s="26"/>
      <c r="FG85" s="26"/>
      <c r="FH85" s="26"/>
      <c r="FI85" s="26"/>
      <c r="FJ85" s="26"/>
      <c r="FK85" s="26"/>
      <c r="FL85" s="26"/>
      <c r="FM85" s="26"/>
      <c r="FN85" s="26"/>
      <c r="FO85" s="26"/>
      <c r="FP85" s="26"/>
      <c r="FQ85" s="26"/>
      <c r="FR85" s="26"/>
      <c r="FS85" s="26"/>
      <c r="FT85" s="26"/>
      <c r="FU85" s="26"/>
      <c r="FV85" s="26"/>
      <c r="FW85" s="26"/>
      <c r="FX85" s="26"/>
      <c r="FY85" s="26"/>
      <c r="FZ85" s="26"/>
      <c r="GA85" s="26"/>
      <c r="GB85" s="26"/>
      <c r="GC85" s="26"/>
      <c r="GD85" s="26"/>
      <c r="GE85" s="26"/>
      <c r="GF85" s="26"/>
      <c r="GG85" s="26"/>
      <c r="GH85" s="26"/>
      <c r="GI85" s="26"/>
      <c r="GJ85" s="26"/>
      <c r="GK85" s="26"/>
      <c r="GL85" s="26"/>
      <c r="GM85" s="26"/>
      <c r="GN85" s="26"/>
      <c r="GO85" s="26"/>
      <c r="GP85" s="26"/>
      <c r="GQ85" s="26"/>
      <c r="GR85" s="26"/>
      <c r="GS85" s="26"/>
      <c r="GT85" s="26"/>
      <c r="GU85" s="26"/>
      <c r="GV85" s="26"/>
      <c r="GW85" s="26"/>
      <c r="GX85" s="26"/>
      <c r="GY85" s="26"/>
      <c r="GZ85" s="26"/>
      <c r="HA85" s="26"/>
      <c r="HB85" s="26"/>
      <c r="HC85" s="26"/>
      <c r="HD85" s="26"/>
      <c r="HE85" s="26"/>
      <c r="HF85" s="26"/>
      <c r="HG85" s="26"/>
      <c r="HH85" s="26"/>
      <c r="HI85" s="26"/>
      <c r="HJ85" s="26"/>
      <c r="HK85" s="26"/>
      <c r="HL85" s="26"/>
      <c r="HM85" s="26"/>
      <c r="HN85" s="26"/>
      <c r="HO85" s="26"/>
      <c r="HP85" s="26"/>
      <c r="HQ85" s="26"/>
      <c r="HR85" s="26"/>
      <c r="HS85" s="26"/>
      <c r="HT85" s="26"/>
      <c r="HU85" s="26"/>
      <c r="HV85" s="26"/>
      <c r="HW85" s="26"/>
      <c r="HX85" s="26"/>
      <c r="HY85" s="26"/>
      <c r="HZ85" s="26"/>
      <c r="IA85" s="26"/>
      <c r="IB85" s="26"/>
      <c r="IC85" s="26"/>
      <c r="ID85" s="26"/>
      <c r="IE85" s="26"/>
      <c r="IF85" s="26"/>
      <c r="IG85" s="26"/>
      <c r="IH85" s="26"/>
      <c r="II85" s="26"/>
      <c r="IJ85" s="26"/>
      <c r="IK85" s="26"/>
      <c r="IL85" s="26"/>
      <c r="IM85" s="26"/>
      <c r="IN85" s="26"/>
      <c r="IO85" s="26"/>
      <c r="IP85" s="26"/>
      <c r="IQ85" s="26"/>
      <c r="IR85" s="26"/>
      <c r="IS85" s="26"/>
      <c r="IT85" s="26"/>
      <c r="IU85" s="26"/>
      <c r="IV85" s="26"/>
      <c r="IW85" s="26"/>
      <c r="IX85" s="26"/>
      <c r="IY85" s="26"/>
      <c r="IZ85" s="26"/>
      <c r="JA85" s="26"/>
      <c r="JB85" s="26"/>
      <c r="JC85" s="26"/>
      <c r="JD85" s="26"/>
      <c r="JE85" s="26"/>
      <c r="JF85" s="26"/>
      <c r="JG85" s="26"/>
      <c r="JH85" s="26"/>
      <c r="JI85" s="26"/>
      <c r="JJ85" s="26"/>
      <c r="JK85" s="26"/>
      <c r="JL85" s="26"/>
      <c r="JM85" s="26"/>
      <c r="JN85" s="26"/>
      <c r="JO85" s="26"/>
      <c r="JP85" s="26"/>
      <c r="JQ85" s="26"/>
      <c r="JR85" s="26"/>
      <c r="JS85" s="26"/>
      <c r="JT85" s="26"/>
      <c r="JU85" s="26"/>
      <c r="JV85" s="26"/>
      <c r="JW85" s="26"/>
      <c r="JX85" s="26"/>
      <c r="JY85" s="26"/>
      <c r="JZ85" s="26"/>
      <c r="KA85" s="26"/>
      <c r="KB85" s="26"/>
      <c r="KC85" s="26"/>
      <c r="KD85" s="26"/>
      <c r="KE85" s="26"/>
      <c r="KF85" s="26"/>
      <c r="KG85" s="26"/>
      <c r="KH85" s="26"/>
      <c r="KI85" s="26"/>
      <c r="KJ85" s="26"/>
      <c r="KK85" s="26"/>
      <c r="KL85" s="26"/>
      <c r="KM85" s="26"/>
      <c r="KN85" s="26"/>
      <c r="KO85" s="26"/>
      <c r="KP85" s="26"/>
      <c r="KQ85" s="26"/>
      <c r="KR85" s="26"/>
      <c r="KS85" s="26"/>
      <c r="KT85" s="26"/>
      <c r="KU85" s="26"/>
      <c r="KV85" s="26"/>
      <c r="KW85" s="26"/>
      <c r="KX85" s="26"/>
      <c r="KY85" s="26"/>
      <c r="KZ85" s="26"/>
      <c r="LA85" s="26"/>
      <c r="LB85" s="26"/>
      <c r="LC85" s="26"/>
      <c r="LD85" s="26"/>
      <c r="LE85" s="26"/>
      <c r="LF85" s="26"/>
      <c r="LG85" s="26"/>
      <c r="LH85" s="26"/>
      <c r="LI85" s="26"/>
      <c r="LJ85" s="26"/>
      <c r="LK85" s="26"/>
      <c r="LL85" s="26"/>
      <c r="LM85" s="26"/>
      <c r="LN85" s="26"/>
      <c r="LO85" s="26"/>
      <c r="LP85" s="26"/>
      <c r="LQ85" s="26"/>
      <c r="LR85" s="26"/>
      <c r="LS85" s="26"/>
      <c r="LT85" s="26"/>
      <c r="LU85" s="26"/>
      <c r="LV85" s="26"/>
      <c r="LW85" s="26"/>
      <c r="LX85" s="26"/>
      <c r="LY85" s="26"/>
      <c r="LZ85" s="26"/>
      <c r="MA85" s="26"/>
      <c r="MB85" s="26"/>
      <c r="MC85" s="26"/>
      <c r="MD85" s="26"/>
      <c r="ME85" s="26"/>
      <c r="MF85" s="26"/>
      <c r="MG85" s="26"/>
      <c r="MH85" s="26"/>
      <c r="MI85" s="26"/>
      <c r="MJ85" s="26"/>
      <c r="MK85" s="26"/>
      <c r="ML85" s="26"/>
      <c r="MM85" s="26"/>
      <c r="MN85" s="26"/>
      <c r="MO85" s="26"/>
      <c r="MP85" s="26"/>
      <c r="MQ85" s="26"/>
      <c r="MR85" s="26"/>
      <c r="MS85" s="26"/>
      <c r="MT85" s="26"/>
      <c r="MU85" s="26"/>
      <c r="MV85" s="26"/>
      <c r="MW85" s="26"/>
      <c r="MX85" s="26"/>
    </row>
    <row r="86" spans="1:362" x14ac:dyDescent="0.25">
      <c r="A86" t="s">
        <v>51</v>
      </c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  <c r="EK86" s="26"/>
      <c r="EL86" s="26"/>
      <c r="EM86" s="26"/>
      <c r="EN86" s="26"/>
      <c r="EO86" s="26"/>
      <c r="EP86" s="26"/>
      <c r="EQ86" s="26"/>
      <c r="ER86" s="26"/>
      <c r="ES86" s="26"/>
      <c r="ET86" s="26"/>
      <c r="EU86" s="26"/>
      <c r="EV86" s="26"/>
      <c r="EW86" s="26"/>
      <c r="EX86" s="26"/>
      <c r="EY86" s="26"/>
      <c r="EZ86" s="26"/>
      <c r="FA86" s="26"/>
      <c r="FB86" s="26"/>
      <c r="FC86" s="26"/>
      <c r="FD86" s="26"/>
      <c r="FE86" s="26"/>
      <c r="FF86" s="26"/>
      <c r="FG86" s="26"/>
      <c r="FH86" s="26"/>
      <c r="FI86" s="26"/>
      <c r="FJ86" s="26"/>
      <c r="FK86" s="26"/>
      <c r="FL86" s="26"/>
      <c r="FM86" s="26"/>
      <c r="FN86" s="26"/>
      <c r="FO86" s="26"/>
      <c r="FP86" s="26"/>
      <c r="FQ86" s="26"/>
      <c r="FR86" s="26"/>
      <c r="FS86" s="26"/>
      <c r="FT86" s="26"/>
      <c r="FU86" s="26"/>
      <c r="FV86" s="26"/>
      <c r="FW86" s="26"/>
      <c r="FX86" s="26"/>
      <c r="FY86" s="26"/>
      <c r="FZ86" s="26"/>
      <c r="GA86" s="26"/>
      <c r="GB86" s="26"/>
      <c r="GC86" s="26"/>
      <c r="GD86" s="26"/>
      <c r="GE86" s="26"/>
      <c r="GF86" s="26"/>
      <c r="GG86" s="26"/>
      <c r="GH86" s="26"/>
      <c r="GI86" s="26"/>
      <c r="GJ86" s="26"/>
      <c r="GK86" s="26"/>
      <c r="GL86" s="26"/>
      <c r="GM86" s="26"/>
      <c r="GN86" s="26"/>
      <c r="GO86" s="26"/>
      <c r="GP86" s="26"/>
      <c r="GQ86" s="26"/>
      <c r="GR86" s="26"/>
      <c r="GS86" s="26"/>
      <c r="GT86" s="26"/>
      <c r="GU86" s="26"/>
      <c r="GV86" s="26"/>
      <c r="GW86" s="26"/>
      <c r="GX86" s="26"/>
      <c r="GY86" s="26"/>
      <c r="GZ86" s="26"/>
      <c r="HA86" s="26"/>
      <c r="HB86" s="26"/>
      <c r="HC86" s="26"/>
      <c r="HD86" s="26"/>
      <c r="HE86" s="26"/>
      <c r="HF86" s="26"/>
      <c r="HG86" s="26"/>
      <c r="HH86" s="26"/>
      <c r="HI86" s="26"/>
      <c r="HJ86" s="26"/>
      <c r="HK86" s="26"/>
      <c r="HL86" s="26"/>
      <c r="HM86" s="26"/>
      <c r="HN86" s="26"/>
      <c r="HO86" s="26"/>
      <c r="HP86" s="26"/>
      <c r="HQ86" s="26"/>
      <c r="HR86" s="26"/>
      <c r="HS86" s="26"/>
      <c r="HT86" s="26"/>
      <c r="HU86" s="26"/>
      <c r="HV86" s="26"/>
      <c r="HW86" s="26"/>
      <c r="HX86" s="26"/>
      <c r="HY86" s="26"/>
      <c r="HZ86" s="26"/>
      <c r="IA86" s="26"/>
      <c r="IB86" s="26"/>
      <c r="IC86" s="26"/>
      <c r="ID86" s="26"/>
      <c r="IE86" s="26"/>
      <c r="IF86" s="26"/>
      <c r="IG86" s="26"/>
      <c r="IH86" s="26"/>
      <c r="II86" s="26"/>
      <c r="IJ86" s="26"/>
      <c r="IK86" s="26"/>
      <c r="IL86" s="26"/>
      <c r="IM86" s="26"/>
      <c r="IN86" s="26"/>
      <c r="IO86" s="26"/>
      <c r="IP86" s="26"/>
      <c r="IQ86" s="26"/>
      <c r="IR86" s="26"/>
      <c r="IS86" s="26"/>
      <c r="IT86" s="26"/>
      <c r="IU86" s="26"/>
      <c r="IV86" s="26"/>
      <c r="IW86" s="26"/>
      <c r="IX86" s="26"/>
      <c r="IY86" s="26"/>
      <c r="IZ86" s="26"/>
      <c r="JA86" s="26"/>
      <c r="JB86" s="26"/>
      <c r="JC86" s="26"/>
      <c r="JD86" s="26"/>
      <c r="JE86" s="26"/>
      <c r="JF86" s="26"/>
      <c r="JG86" s="26"/>
      <c r="JH86" s="26"/>
      <c r="JI86" s="26"/>
      <c r="JJ86" s="26"/>
      <c r="JK86" s="26"/>
      <c r="JL86" s="26"/>
      <c r="JM86" s="26"/>
      <c r="JN86" s="26"/>
      <c r="JO86" s="26"/>
      <c r="JP86" s="26"/>
      <c r="JQ86" s="26"/>
      <c r="JR86" s="26"/>
      <c r="JS86" s="26"/>
      <c r="JT86" s="26"/>
      <c r="JU86" s="26"/>
      <c r="JV86" s="26"/>
      <c r="JW86" s="26"/>
      <c r="JX86" s="26"/>
      <c r="JY86" s="26"/>
      <c r="JZ86" s="26"/>
      <c r="KA86" s="26"/>
      <c r="KB86" s="26"/>
      <c r="KC86" s="26"/>
      <c r="KD86" s="26"/>
      <c r="KE86" s="26"/>
      <c r="KF86" s="26"/>
      <c r="KG86" s="26"/>
      <c r="KH86" s="26"/>
      <c r="KI86" s="26"/>
      <c r="KJ86" s="26"/>
      <c r="KK86" s="26"/>
      <c r="KL86" s="26"/>
      <c r="KM86" s="26"/>
      <c r="KN86" s="26"/>
      <c r="KO86" s="26"/>
      <c r="KP86" s="26"/>
      <c r="KQ86" s="26"/>
      <c r="KR86" s="26"/>
      <c r="KS86" s="26"/>
      <c r="KT86" s="26"/>
      <c r="KU86" s="26"/>
      <c r="KV86" s="26"/>
      <c r="KW86" s="26"/>
      <c r="KX86" s="26"/>
      <c r="KY86" s="26"/>
      <c r="KZ86" s="26"/>
      <c r="LA86" s="26"/>
      <c r="LB86" s="26"/>
      <c r="LC86" s="26"/>
      <c r="LD86" s="26"/>
      <c r="LE86" s="26"/>
      <c r="LF86" s="26"/>
      <c r="LG86" s="26"/>
      <c r="LH86" s="26"/>
      <c r="LI86" s="26"/>
      <c r="LJ86" s="26"/>
      <c r="LK86" s="26"/>
      <c r="LL86" s="26"/>
      <c r="LM86" s="26"/>
      <c r="LN86" s="26"/>
      <c r="LO86" s="26"/>
      <c r="LP86" s="26"/>
      <c r="LQ86" s="26"/>
      <c r="LR86" s="26"/>
      <c r="LS86" s="26"/>
      <c r="LT86" s="26"/>
      <c r="LU86" s="26"/>
      <c r="LV86" s="26"/>
      <c r="LW86" s="26"/>
      <c r="LX86" s="26"/>
      <c r="LY86" s="26"/>
      <c r="LZ86" s="26"/>
      <c r="MA86" s="26"/>
      <c r="MB86" s="26"/>
      <c r="MC86" s="26"/>
      <c r="MD86" s="26"/>
      <c r="ME86" s="26"/>
      <c r="MF86" s="26"/>
      <c r="MG86" s="26"/>
      <c r="MH86" s="26"/>
      <c r="MI86" s="26"/>
      <c r="MJ86" s="26"/>
      <c r="MK86" s="26"/>
      <c r="ML86" s="26"/>
      <c r="MM86" s="26"/>
      <c r="MN86" s="26"/>
      <c r="MO86" s="26"/>
      <c r="MP86" s="26"/>
      <c r="MQ86" s="26"/>
      <c r="MR86" s="26"/>
      <c r="MS86" s="26"/>
      <c r="MT86" s="26"/>
      <c r="MU86" s="26"/>
      <c r="MV86" s="26"/>
      <c r="MW86" s="26"/>
      <c r="MX86" s="26"/>
    </row>
    <row r="87" spans="1:362" x14ac:dyDescent="0.25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 s="26"/>
      <c r="GL87" s="26"/>
      <c r="GM87" s="26"/>
      <c r="GN87" s="26"/>
      <c r="GO87" s="26"/>
      <c r="GP87" s="26"/>
      <c r="GQ87" s="26"/>
      <c r="GR87" s="26"/>
      <c r="GS87" s="26"/>
      <c r="GT87" s="26"/>
      <c r="GU87" s="26"/>
      <c r="GV87" s="26"/>
      <c r="GW87" s="26"/>
      <c r="GX87" s="26"/>
      <c r="GY87" s="26"/>
      <c r="GZ87" s="26"/>
      <c r="HA87" s="26"/>
      <c r="HB87" s="26"/>
      <c r="HC87" s="26"/>
      <c r="HD87" s="26"/>
      <c r="HE87" s="26"/>
      <c r="HF87" s="26"/>
      <c r="HG87" s="26"/>
      <c r="HH87" s="26"/>
      <c r="HI87" s="26"/>
      <c r="HJ87" s="26"/>
      <c r="HK87" s="26"/>
      <c r="HL87" s="26"/>
      <c r="HM87" s="26"/>
      <c r="HN87" s="26"/>
      <c r="HO87" s="26"/>
      <c r="HP87" s="26"/>
      <c r="HQ87" s="26"/>
      <c r="HR87" s="26"/>
      <c r="HS87" s="26"/>
      <c r="HT87" s="26"/>
      <c r="HU87" s="26"/>
      <c r="HV87" s="26"/>
      <c r="HW87" s="26"/>
      <c r="HX87" s="26"/>
      <c r="HY87" s="26"/>
      <c r="HZ87" s="26"/>
      <c r="IA87" s="26"/>
      <c r="IB87" s="26"/>
      <c r="IC87" s="26"/>
      <c r="ID87" s="26"/>
      <c r="IE87" s="26"/>
      <c r="IF87" s="26"/>
      <c r="IG87" s="26"/>
      <c r="IH87" s="26"/>
      <c r="II87" s="26"/>
      <c r="IJ87" s="26"/>
      <c r="IK87" s="26"/>
      <c r="IL87" s="26"/>
      <c r="IM87" s="26"/>
      <c r="IN87" s="26"/>
      <c r="IO87" s="26"/>
      <c r="IP87" s="26"/>
      <c r="IQ87" s="26"/>
      <c r="IR87" s="26"/>
      <c r="IS87" s="26"/>
      <c r="IT87" s="26"/>
      <c r="IU87" s="26"/>
      <c r="IV87" s="26"/>
      <c r="IW87" s="26"/>
      <c r="IX87" s="26"/>
      <c r="IY87" s="26"/>
      <c r="IZ87" s="26"/>
      <c r="JA87" s="26"/>
      <c r="JB87" s="26"/>
      <c r="JC87" s="26"/>
      <c r="JD87" s="26"/>
      <c r="JE87" s="26"/>
      <c r="JF87" s="26"/>
      <c r="JG87" s="26"/>
      <c r="JH87" s="26"/>
      <c r="JI87" s="26"/>
      <c r="JJ87" s="26"/>
      <c r="JK87" s="26"/>
      <c r="JL87" s="26"/>
      <c r="JM87" s="26"/>
      <c r="JN87" s="26"/>
      <c r="JO87" s="26"/>
      <c r="JP87" s="26"/>
      <c r="JQ87" s="26"/>
      <c r="JR87" s="26"/>
      <c r="JS87" s="26"/>
      <c r="JT87" s="26"/>
      <c r="JU87" s="26"/>
      <c r="JV87" s="26"/>
      <c r="JW87" s="26"/>
      <c r="JX87" s="26"/>
      <c r="JY87" s="26"/>
      <c r="JZ87" s="26"/>
      <c r="KA87" s="26"/>
      <c r="KB87" s="26"/>
      <c r="KC87" s="26"/>
      <c r="KD87" s="26"/>
      <c r="KE87" s="26"/>
      <c r="KF87" s="26"/>
      <c r="KG87" s="26"/>
      <c r="KH87" s="26"/>
      <c r="KI87" s="26"/>
      <c r="KJ87" s="26"/>
      <c r="KK87" s="26"/>
      <c r="KL87" s="26"/>
      <c r="KM87" s="26"/>
      <c r="KN87" s="26"/>
      <c r="KO87" s="26"/>
      <c r="KP87" s="26"/>
      <c r="KQ87" s="26"/>
      <c r="KR87" s="26"/>
      <c r="KS87" s="26"/>
      <c r="KT87" s="26"/>
      <c r="KU87" s="26"/>
      <c r="KV87" s="26"/>
      <c r="KW87" s="26"/>
      <c r="KX87" s="26"/>
      <c r="KY87" s="26"/>
      <c r="KZ87" s="26"/>
      <c r="LA87" s="26"/>
      <c r="LB87" s="26"/>
      <c r="LC87" s="26"/>
      <c r="LD87" s="26"/>
      <c r="LE87" s="26"/>
      <c r="LF87" s="26"/>
      <c r="LG87" s="26"/>
      <c r="LH87" s="26"/>
      <c r="LI87" s="26"/>
      <c r="LJ87" s="26"/>
      <c r="LK87" s="26"/>
      <c r="LL87" s="26"/>
      <c r="LM87" s="26"/>
      <c r="LN87" s="26"/>
      <c r="LO87" s="26"/>
      <c r="LP87" s="26"/>
      <c r="LQ87" s="26"/>
      <c r="LR87" s="26"/>
      <c r="LS87" s="26"/>
      <c r="LT87" s="26"/>
      <c r="LU87" s="26"/>
      <c r="LV87" s="26"/>
      <c r="LW87" s="26"/>
      <c r="LX87" s="26"/>
      <c r="LY87" s="26"/>
      <c r="LZ87" s="26"/>
      <c r="MA87" s="26"/>
      <c r="MB87" s="26"/>
      <c r="MC87" s="26"/>
      <c r="MD87" s="26"/>
      <c r="ME87" s="26"/>
      <c r="MF87" s="26"/>
      <c r="MG87" s="26"/>
      <c r="MH87" s="26"/>
      <c r="MI87" s="26"/>
      <c r="MJ87" s="26"/>
      <c r="MK87" s="26"/>
      <c r="ML87" s="26"/>
      <c r="MM87" s="26"/>
      <c r="MN87" s="26"/>
      <c r="MO87" s="26"/>
      <c r="MP87" s="26"/>
      <c r="MQ87" s="26"/>
      <c r="MR87" s="26"/>
      <c r="MS87" s="26"/>
      <c r="MT87" s="26"/>
      <c r="MU87" s="26"/>
      <c r="MV87" s="26"/>
      <c r="MW87" s="26"/>
      <c r="MX87" s="26"/>
    </row>
    <row r="88" spans="1:362" x14ac:dyDescent="0.25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39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  <c r="EK88" s="26"/>
      <c r="EL88" s="26"/>
      <c r="EM88" s="26"/>
      <c r="EN88" s="26"/>
      <c r="EO88" s="26"/>
      <c r="EP88" s="26"/>
      <c r="EQ88" s="26"/>
      <c r="ER88" s="26"/>
      <c r="ES88" s="26"/>
      <c r="ET88" s="26"/>
      <c r="EU88" s="26"/>
      <c r="EV88" s="26"/>
      <c r="EW88" s="26"/>
      <c r="EX88" s="26"/>
      <c r="EY88" s="26"/>
      <c r="EZ88" s="26"/>
      <c r="FA88" s="26"/>
      <c r="FB88" s="26"/>
      <c r="FC88" s="26"/>
      <c r="FD88" s="26"/>
      <c r="FE88" s="26"/>
      <c r="FF88" s="26"/>
      <c r="FG88" s="26"/>
      <c r="FH88" s="26"/>
      <c r="FI88" s="26"/>
      <c r="FJ88" s="26"/>
      <c r="FK88" s="26"/>
      <c r="FL88" s="26"/>
      <c r="FM88" s="26"/>
      <c r="FN88" s="26"/>
      <c r="FO88" s="26"/>
      <c r="FP88" s="26"/>
      <c r="FQ88" s="26"/>
      <c r="FR88" s="26"/>
      <c r="FS88" s="26"/>
      <c r="FT88" s="26"/>
      <c r="FU88" s="26"/>
      <c r="FV88" s="26"/>
      <c r="FW88" s="26"/>
      <c r="FX88" s="26"/>
      <c r="FY88" s="26"/>
      <c r="FZ88" s="26"/>
      <c r="GA88" s="26"/>
      <c r="GB88" s="26"/>
      <c r="GC88" s="26"/>
      <c r="GD88" s="26"/>
      <c r="GE88" s="26"/>
      <c r="GF88" s="26"/>
      <c r="GG88" s="26"/>
      <c r="GH88" s="26"/>
      <c r="GI88" s="26"/>
      <c r="GJ88" s="26"/>
      <c r="GK88" s="26"/>
      <c r="GL88" s="26"/>
      <c r="GM88" s="26"/>
      <c r="GN88" s="26"/>
      <c r="GO88" s="26"/>
      <c r="GP88" s="26"/>
      <c r="GQ88" s="26"/>
      <c r="GR88" s="26"/>
      <c r="GS88" s="26"/>
      <c r="GT88" s="26"/>
      <c r="GU88" s="26"/>
      <c r="GV88" s="26"/>
      <c r="GW88" s="26"/>
      <c r="GX88" s="26"/>
      <c r="GY88" s="26"/>
      <c r="GZ88" s="26"/>
      <c r="HA88" s="26"/>
      <c r="HB88" s="26"/>
      <c r="HC88" s="26"/>
      <c r="HD88" s="26"/>
      <c r="HE88" s="26"/>
      <c r="HF88" s="26"/>
      <c r="HG88" s="26"/>
      <c r="HH88" s="26"/>
      <c r="HI88" s="26"/>
      <c r="HJ88" s="26"/>
      <c r="HK88" s="26"/>
      <c r="HL88" s="26"/>
      <c r="HM88" s="26"/>
      <c r="HN88" s="26"/>
      <c r="HO88" s="26"/>
      <c r="HP88" s="26"/>
      <c r="HQ88" s="26"/>
      <c r="HR88" s="26"/>
      <c r="HS88" s="26"/>
      <c r="HT88" s="26"/>
      <c r="HU88" s="26"/>
      <c r="HV88" s="26"/>
      <c r="HW88" s="26"/>
      <c r="HX88" s="26"/>
      <c r="HY88" s="26"/>
      <c r="HZ88" s="26"/>
      <c r="IA88" s="26"/>
      <c r="IB88" s="26"/>
      <c r="IC88" s="26"/>
      <c r="ID88" s="26"/>
      <c r="IE88" s="26"/>
      <c r="IF88" s="26"/>
      <c r="IG88" s="26"/>
      <c r="IH88" s="26"/>
      <c r="II88" s="26"/>
      <c r="IJ88" s="26"/>
      <c r="IK88" s="26"/>
      <c r="IL88" s="26"/>
      <c r="IM88" s="26"/>
      <c r="IN88" s="26"/>
      <c r="IO88" s="26"/>
      <c r="IP88" s="26"/>
      <c r="IQ88" s="26"/>
      <c r="IR88" s="26"/>
      <c r="IS88" s="26"/>
      <c r="IT88" s="26"/>
      <c r="IU88" s="26"/>
      <c r="IV88" s="26"/>
      <c r="IW88" s="26"/>
      <c r="IX88" s="26"/>
      <c r="IY88" s="26"/>
      <c r="IZ88" s="26"/>
      <c r="JA88" s="26"/>
      <c r="JB88" s="26"/>
      <c r="JC88" s="26"/>
      <c r="JD88" s="26"/>
      <c r="JE88" s="26"/>
      <c r="JF88" s="26"/>
      <c r="JG88" s="26"/>
      <c r="JH88" s="26"/>
      <c r="JI88" s="26"/>
      <c r="JJ88" s="26"/>
      <c r="JK88" s="26"/>
      <c r="JL88" s="26"/>
      <c r="JM88" s="26"/>
      <c r="JN88" s="26"/>
      <c r="JO88" s="26"/>
      <c r="JP88" s="26"/>
      <c r="JQ88" s="26"/>
      <c r="JR88" s="26"/>
      <c r="JS88" s="26"/>
      <c r="JT88" s="26"/>
      <c r="JU88" s="26"/>
      <c r="JV88" s="26"/>
      <c r="JW88" s="26"/>
      <c r="JX88" s="26"/>
      <c r="JY88" s="26"/>
      <c r="JZ88" s="26"/>
      <c r="KA88" s="26"/>
      <c r="KB88" s="26"/>
      <c r="KC88" s="26"/>
      <c r="KD88" s="26"/>
      <c r="KE88" s="26"/>
      <c r="KF88" s="26"/>
      <c r="KG88" s="26"/>
      <c r="KH88" s="26"/>
      <c r="KI88" s="26"/>
      <c r="KJ88" s="26"/>
      <c r="KK88" s="26"/>
      <c r="KL88" s="26"/>
      <c r="KM88" s="26"/>
      <c r="KN88" s="26"/>
      <c r="KO88" s="26"/>
      <c r="KP88" s="26"/>
      <c r="KQ88" s="26"/>
      <c r="KR88" s="26"/>
      <c r="KS88" s="26"/>
      <c r="KT88" s="26"/>
      <c r="KU88" s="26"/>
      <c r="KV88" s="26"/>
      <c r="KW88" s="26"/>
      <c r="KX88" s="26"/>
      <c r="KY88" s="26"/>
      <c r="KZ88" s="26"/>
      <c r="LA88" s="26"/>
      <c r="LB88" s="26"/>
      <c r="LC88" s="26"/>
      <c r="LD88" s="26"/>
      <c r="LE88" s="26"/>
      <c r="LF88" s="26"/>
      <c r="LG88" s="26"/>
      <c r="LH88" s="26"/>
      <c r="LI88" s="26"/>
      <c r="LJ88" s="26"/>
      <c r="LK88" s="26"/>
      <c r="LL88" s="26"/>
      <c r="LM88" s="26"/>
      <c r="LN88" s="26"/>
      <c r="LO88" s="26"/>
      <c r="LP88" s="26"/>
      <c r="LQ88" s="26"/>
      <c r="LR88" s="26"/>
      <c r="LS88" s="26"/>
      <c r="LT88" s="26"/>
      <c r="LU88" s="26"/>
      <c r="LV88" s="26"/>
      <c r="LW88" s="26"/>
      <c r="LX88" s="26"/>
      <c r="LY88" s="26"/>
      <c r="LZ88" s="26"/>
      <c r="MA88" s="26"/>
      <c r="MB88" s="26"/>
      <c r="MC88" s="26"/>
      <c r="MD88" s="26"/>
      <c r="ME88" s="26"/>
      <c r="MF88" s="26"/>
      <c r="MG88" s="26"/>
      <c r="MH88" s="26"/>
      <c r="MI88" s="26"/>
      <c r="MJ88" s="26"/>
      <c r="MK88" s="26"/>
      <c r="ML88" s="26"/>
      <c r="MM88" s="26"/>
      <c r="MN88" s="26"/>
      <c r="MO88" s="26"/>
      <c r="MP88" s="26"/>
      <c r="MQ88" s="26"/>
      <c r="MR88" s="26"/>
      <c r="MS88" s="26"/>
      <c r="MT88" s="26"/>
      <c r="MU88" s="26"/>
      <c r="MV88" s="26"/>
      <c r="MW88" s="26"/>
      <c r="MX88" s="26"/>
    </row>
    <row r="89" spans="1:362" x14ac:dyDescent="0.25">
      <c r="A89" t="s">
        <v>53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  <c r="DK89" s="38"/>
      <c r="DL89" s="38"/>
      <c r="DM89" s="38"/>
      <c r="DN89" s="38"/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8"/>
      <c r="EB89" s="38"/>
      <c r="EC89" s="38"/>
      <c r="ED89" s="38"/>
      <c r="EE89" s="38"/>
      <c r="EF89" s="38"/>
      <c r="EG89" s="38"/>
      <c r="EH89" s="38"/>
      <c r="EI89" s="38"/>
      <c r="EJ89" s="38"/>
      <c r="EK89" s="38"/>
      <c r="EL89" s="38"/>
      <c r="EM89" s="38"/>
      <c r="EN89" s="38"/>
      <c r="EO89" s="38"/>
      <c r="EP89" s="38"/>
      <c r="EQ89" s="38"/>
      <c r="ER89" s="38"/>
      <c r="ES89" s="38"/>
      <c r="ET89" s="38"/>
      <c r="EU89" s="38"/>
      <c r="EV89" s="38"/>
      <c r="EW89" s="38"/>
      <c r="EX89" s="38"/>
      <c r="EY89" s="38"/>
      <c r="EZ89" s="38"/>
      <c r="FA89" s="38"/>
      <c r="FB89" s="38"/>
      <c r="FC89" s="38"/>
      <c r="FD89" s="38"/>
      <c r="FE89" s="38"/>
      <c r="FF89" s="38"/>
      <c r="FG89" s="38"/>
      <c r="FH89" s="38"/>
      <c r="FI89" s="38"/>
      <c r="FJ89" s="38"/>
      <c r="FK89" s="38"/>
      <c r="FL89" s="38"/>
      <c r="FM89" s="38"/>
      <c r="FN89" s="38"/>
      <c r="FO89" s="38"/>
      <c r="FP89" s="38"/>
      <c r="FQ89" s="38"/>
      <c r="FR89" s="38"/>
      <c r="FS89" s="38"/>
      <c r="FT89" s="38"/>
      <c r="FU89" s="38"/>
      <c r="FV89" s="38"/>
      <c r="FW89" s="38"/>
      <c r="FX89" s="38"/>
      <c r="FY89" s="38"/>
      <c r="FZ89" s="38"/>
      <c r="GA89" s="38"/>
      <c r="GB89" s="38"/>
      <c r="GC89" s="38"/>
      <c r="GD89" s="38"/>
      <c r="GE89" s="38"/>
      <c r="GF89" s="38"/>
      <c r="GG89" s="38"/>
      <c r="GH89" s="38"/>
      <c r="GI89" s="38"/>
      <c r="GJ89" s="38"/>
      <c r="GK89" s="38"/>
      <c r="GL89" s="38"/>
      <c r="GM89" s="38"/>
      <c r="GN89" s="38"/>
      <c r="GO89" s="38"/>
      <c r="GP89" s="38"/>
      <c r="GQ89" s="38"/>
      <c r="GR89" s="38"/>
      <c r="GS89" s="38"/>
      <c r="GT89" s="38"/>
      <c r="GU89" s="38"/>
      <c r="GV89" s="38"/>
      <c r="GW89" s="38"/>
      <c r="GX89" s="38"/>
      <c r="GY89" s="38"/>
      <c r="GZ89" s="38"/>
      <c r="HA89" s="38"/>
      <c r="HB89" s="38"/>
      <c r="HC89" s="38"/>
      <c r="HD89" s="38"/>
      <c r="HE89" s="38"/>
      <c r="HF89" s="38"/>
      <c r="HG89" s="38"/>
      <c r="HH89" s="38"/>
      <c r="HI89" s="38"/>
      <c r="HJ89" s="38"/>
      <c r="HK89" s="38"/>
      <c r="HL89" s="38"/>
      <c r="HM89" s="38"/>
      <c r="HN89" s="38"/>
      <c r="HO89" s="38"/>
      <c r="HP89" s="38"/>
      <c r="HQ89" s="38"/>
      <c r="HR89" s="38"/>
      <c r="HS89" s="38"/>
      <c r="HT89" s="38"/>
      <c r="HU89" s="38"/>
      <c r="HV89" s="38"/>
      <c r="HW89" s="38"/>
      <c r="HX89" s="38"/>
      <c r="HY89" s="38"/>
      <c r="HZ89" s="38"/>
      <c r="IA89" s="38"/>
      <c r="IB89" s="38"/>
      <c r="IC89" s="38"/>
      <c r="ID89" s="38"/>
      <c r="IE89" s="38"/>
      <c r="IF89" s="38"/>
      <c r="IG89" s="38"/>
      <c r="IH89" s="38"/>
      <c r="II89" s="38"/>
      <c r="IJ89" s="38"/>
      <c r="IK89" s="38"/>
      <c r="IL89" s="38"/>
      <c r="IM89" s="38"/>
      <c r="IN89" s="38"/>
      <c r="IO89" s="38"/>
      <c r="IP89" s="38"/>
      <c r="IQ89" s="38"/>
      <c r="IR89" s="38"/>
      <c r="IS89" s="38"/>
      <c r="IT89" s="38"/>
      <c r="IU89" s="38"/>
      <c r="IV89" s="38"/>
      <c r="IW89" s="38"/>
      <c r="IX89" s="38"/>
      <c r="IY89" s="38"/>
      <c r="IZ89" s="38"/>
      <c r="JA89" s="38"/>
      <c r="JB89" s="38"/>
      <c r="JC89" s="38"/>
      <c r="JD89" s="38"/>
      <c r="JE89" s="38"/>
      <c r="JF89" s="38"/>
      <c r="JG89" s="38"/>
      <c r="JH89" s="38"/>
      <c r="JI89" s="38"/>
      <c r="JJ89" s="38"/>
      <c r="JK89" s="38"/>
      <c r="JL89" s="38"/>
      <c r="JM89" s="38"/>
      <c r="JN89" s="38"/>
      <c r="JO89" s="38"/>
      <c r="JP89" s="38"/>
      <c r="JQ89" s="38"/>
      <c r="JR89" s="38"/>
      <c r="JS89" s="38"/>
      <c r="JT89" s="38"/>
      <c r="JU89" s="38"/>
      <c r="JV89" s="38"/>
      <c r="JW89" s="38"/>
      <c r="JX89" s="38"/>
      <c r="JY89" s="38"/>
      <c r="JZ89" s="38"/>
      <c r="KA89" s="38"/>
      <c r="KB89" s="38"/>
      <c r="KC89" s="38"/>
      <c r="KD89" s="38"/>
      <c r="KE89" s="38"/>
      <c r="KF89" s="38"/>
      <c r="KG89" s="38"/>
      <c r="KH89" s="38"/>
      <c r="KI89" s="38"/>
      <c r="KJ89" s="38"/>
      <c r="KK89" s="38"/>
      <c r="KL89" s="38"/>
      <c r="KM89" s="38"/>
      <c r="KN89" s="38"/>
      <c r="KO89" s="38"/>
      <c r="KP89" s="38"/>
      <c r="KQ89" s="38"/>
      <c r="KR89" s="38"/>
      <c r="KS89" s="38"/>
      <c r="KT89" s="38"/>
      <c r="KU89" s="38"/>
      <c r="KV89" s="38"/>
      <c r="KW89" s="38"/>
      <c r="KX89" s="38"/>
      <c r="KY89" s="38"/>
      <c r="KZ89" s="38"/>
      <c r="LA89" s="38"/>
      <c r="LB89" s="38"/>
      <c r="LC89" s="38"/>
      <c r="LD89" s="38"/>
      <c r="LE89" s="38"/>
      <c r="LF89" s="38"/>
      <c r="LG89" s="38"/>
      <c r="LH89" s="38"/>
      <c r="LI89" s="38"/>
      <c r="LJ89" s="38"/>
      <c r="LK89" s="38"/>
      <c r="LL89" s="38"/>
      <c r="LM89" s="38"/>
      <c r="LN89" s="38"/>
      <c r="LO89" s="38"/>
      <c r="LP89" s="38"/>
      <c r="LQ89" s="38"/>
      <c r="LR89" s="38"/>
      <c r="LS89" s="38"/>
      <c r="LT89" s="38"/>
      <c r="LU89" s="38"/>
      <c r="LV89" s="38"/>
      <c r="LW89" s="38"/>
      <c r="LX89" s="38"/>
      <c r="LY89" s="38"/>
      <c r="LZ89" s="38"/>
      <c r="MA89" s="38"/>
      <c r="MB89" s="38"/>
      <c r="MC89" s="38"/>
      <c r="MD89" s="38"/>
      <c r="ME89" s="38"/>
      <c r="MF89" s="38"/>
      <c r="MG89" s="38"/>
      <c r="MH89" s="38"/>
      <c r="MI89" s="38"/>
      <c r="MJ89" s="38"/>
      <c r="MK89" s="38"/>
      <c r="ML89" s="38"/>
      <c r="MM89" s="38"/>
      <c r="MN89" s="38"/>
      <c r="MO89" s="38"/>
      <c r="MP89" s="38"/>
      <c r="MQ89" s="38"/>
      <c r="MR89" s="38"/>
      <c r="MS89" s="38"/>
      <c r="MT89" s="38"/>
      <c r="MU89" s="38"/>
      <c r="MV89" s="38"/>
      <c r="MW89" s="38"/>
      <c r="MX89" s="38"/>
    </row>
    <row r="90" spans="1:362" x14ac:dyDescent="0.25">
      <c r="A90" t="s">
        <v>54</v>
      </c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  <c r="IW90" s="40"/>
      <c r="IX90" s="40"/>
      <c r="IY90" s="40"/>
      <c r="IZ90" s="40"/>
      <c r="JA90" s="40"/>
      <c r="JB90" s="40"/>
      <c r="JC90" s="40"/>
      <c r="JD90" s="40"/>
      <c r="JE90" s="40"/>
      <c r="JF90" s="40"/>
      <c r="JG90" s="40"/>
      <c r="JH90" s="40"/>
      <c r="JI90" s="40"/>
      <c r="JJ90" s="40"/>
      <c r="JK90" s="40"/>
      <c r="JL90" s="40"/>
      <c r="JM90" s="40"/>
      <c r="JN90" s="40"/>
      <c r="JO90" s="40"/>
      <c r="JP90" s="40"/>
      <c r="JQ90" s="40"/>
      <c r="JR90" s="40"/>
      <c r="JS90" s="40"/>
      <c r="JT90" s="40"/>
      <c r="JU90" s="40"/>
      <c r="JV90" s="40"/>
      <c r="JW90" s="40"/>
      <c r="JX90" s="40"/>
      <c r="JY90" s="40"/>
      <c r="JZ90" s="40"/>
      <c r="KA90" s="40"/>
      <c r="KB90" s="40"/>
      <c r="KC90" s="40"/>
      <c r="KD90" s="40"/>
      <c r="KE90" s="40"/>
      <c r="KF90" s="40"/>
      <c r="KG90" s="40"/>
      <c r="KH90" s="40"/>
      <c r="KI90" s="40"/>
      <c r="KJ90" s="40"/>
      <c r="KK90" s="40"/>
      <c r="KL90" s="40"/>
      <c r="KM90" s="40"/>
      <c r="KN90" s="40"/>
      <c r="KO90" s="40"/>
      <c r="KP90" s="40"/>
      <c r="KQ90" s="40"/>
      <c r="KR90" s="40"/>
      <c r="KS90" s="40"/>
      <c r="KT90" s="40"/>
      <c r="KU90" s="40"/>
      <c r="KV90" s="40"/>
      <c r="KW90" s="40"/>
      <c r="KX90" s="40"/>
      <c r="KY90" s="40"/>
      <c r="KZ90" s="40"/>
      <c r="LA90" s="40"/>
      <c r="LB90" s="40"/>
      <c r="LC90" s="40"/>
      <c r="LD90" s="40"/>
      <c r="LE90" s="40"/>
      <c r="LF90" s="40"/>
      <c r="LG90" s="40"/>
      <c r="LH90" s="40"/>
      <c r="LI90" s="40"/>
      <c r="LJ90" s="40"/>
      <c r="LK90" s="40"/>
      <c r="LL90" s="40"/>
      <c r="LM90" s="40"/>
      <c r="LN90" s="40"/>
      <c r="LO90" s="40"/>
      <c r="LP90" s="40"/>
      <c r="LQ90" s="40"/>
      <c r="LR90" s="40"/>
      <c r="LS90" s="40"/>
      <c r="LT90" s="40"/>
      <c r="LU90" s="40"/>
      <c r="LV90" s="40"/>
      <c r="LW90" s="40"/>
      <c r="LX90" s="40"/>
      <c r="LY90" s="40"/>
      <c r="LZ90" s="40"/>
      <c r="MA90" s="40"/>
      <c r="MB90" s="40"/>
      <c r="MC90" s="40"/>
      <c r="MD90" s="40"/>
      <c r="ME90" s="40"/>
      <c r="MF90" s="40"/>
      <c r="MG90" s="40"/>
      <c r="MH90" s="40"/>
      <c r="MI90" s="40"/>
      <c r="MJ90" s="40"/>
      <c r="MK90" s="40"/>
      <c r="ML90" s="40"/>
      <c r="MM90" s="40"/>
      <c r="MN90" s="40"/>
      <c r="MO90" s="40"/>
      <c r="MP90" s="40"/>
      <c r="MQ90" s="40"/>
      <c r="MR90" s="40"/>
      <c r="MS90" s="40"/>
      <c r="MT90" s="40"/>
      <c r="MU90" s="40"/>
      <c r="MV90" s="40"/>
      <c r="MW90" s="40"/>
      <c r="MX90" s="40"/>
    </row>
    <row r="91" spans="1:362" x14ac:dyDescent="0.25">
      <c r="A91" t="s">
        <v>55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  <c r="EK91" s="26"/>
      <c r="EL91" s="26"/>
      <c r="EM91" s="26"/>
      <c r="EN91" s="26"/>
      <c r="EO91" s="26"/>
      <c r="EP91" s="26"/>
      <c r="EQ91" s="26"/>
      <c r="ER91" s="26"/>
      <c r="ES91" s="26"/>
      <c r="ET91" s="26"/>
      <c r="EU91" s="26"/>
      <c r="EV91" s="26"/>
      <c r="EW91" s="26"/>
      <c r="EX91" s="26"/>
      <c r="EY91" s="26"/>
      <c r="EZ91" s="26"/>
      <c r="FA91" s="26"/>
      <c r="FB91" s="26"/>
      <c r="FC91" s="26"/>
      <c r="FD91" s="26"/>
      <c r="FE91" s="26"/>
      <c r="FF91" s="26"/>
      <c r="FG91" s="26"/>
      <c r="FH91" s="26"/>
      <c r="FI91" s="26"/>
      <c r="FJ91" s="26"/>
      <c r="FK91" s="26"/>
      <c r="FL91" s="26"/>
      <c r="FM91" s="26"/>
      <c r="FN91" s="26"/>
      <c r="FO91" s="26"/>
      <c r="FP91" s="26"/>
      <c r="FQ91" s="26"/>
      <c r="FR91" s="26"/>
      <c r="FS91" s="26"/>
      <c r="FT91" s="26"/>
      <c r="FU91" s="26"/>
      <c r="FV91" s="26"/>
      <c r="FW91" s="26"/>
      <c r="FX91" s="26"/>
      <c r="FY91" s="26"/>
      <c r="FZ91" s="26"/>
      <c r="GA91" s="26"/>
      <c r="GB91" s="26"/>
      <c r="GC91" s="26"/>
      <c r="GD91" s="26"/>
      <c r="GE91" s="26"/>
      <c r="GF91" s="26"/>
      <c r="GG91" s="26"/>
      <c r="GH91" s="26"/>
      <c r="GI91" s="26"/>
      <c r="GJ91" s="26"/>
      <c r="GK91" s="26"/>
      <c r="GL91" s="26"/>
      <c r="GM91" s="26"/>
      <c r="GN91" s="26"/>
      <c r="GO91" s="26"/>
      <c r="GP91" s="26"/>
      <c r="GQ91" s="26"/>
      <c r="GR91" s="26"/>
      <c r="GS91" s="26"/>
      <c r="GT91" s="26"/>
      <c r="GU91" s="26"/>
      <c r="GV91" s="26"/>
      <c r="GW91" s="26"/>
      <c r="GX91" s="26"/>
      <c r="GY91" s="26"/>
      <c r="GZ91" s="26"/>
      <c r="HA91" s="26"/>
      <c r="HB91" s="26"/>
      <c r="HC91" s="26"/>
      <c r="HD91" s="26"/>
      <c r="HE91" s="26"/>
      <c r="HF91" s="26"/>
      <c r="HG91" s="26"/>
      <c r="HH91" s="26"/>
      <c r="HI91" s="26"/>
      <c r="HJ91" s="26"/>
      <c r="HK91" s="26"/>
      <c r="HL91" s="26"/>
      <c r="HM91" s="26"/>
      <c r="HN91" s="26"/>
      <c r="HO91" s="26"/>
      <c r="HP91" s="26"/>
      <c r="HQ91" s="26"/>
      <c r="HR91" s="26"/>
      <c r="HS91" s="26"/>
      <c r="HT91" s="26"/>
      <c r="HU91" s="26"/>
      <c r="HV91" s="26"/>
      <c r="HW91" s="26"/>
      <c r="HX91" s="26"/>
      <c r="HY91" s="26"/>
      <c r="HZ91" s="26"/>
      <c r="IA91" s="26"/>
      <c r="IB91" s="26"/>
      <c r="IC91" s="26"/>
      <c r="ID91" s="26"/>
      <c r="IE91" s="26"/>
      <c r="IF91" s="26"/>
      <c r="IG91" s="26"/>
      <c r="IH91" s="26"/>
      <c r="II91" s="26"/>
      <c r="IJ91" s="26"/>
      <c r="IK91" s="26"/>
      <c r="IL91" s="26"/>
      <c r="IM91" s="26"/>
      <c r="IN91" s="26"/>
      <c r="IO91" s="26"/>
      <c r="IP91" s="26"/>
      <c r="IQ91" s="26"/>
      <c r="IR91" s="26"/>
      <c r="IS91" s="26"/>
      <c r="IT91" s="26"/>
      <c r="IU91" s="26"/>
      <c r="IV91" s="26"/>
      <c r="IW91" s="26"/>
      <c r="IX91" s="26"/>
      <c r="IY91" s="26"/>
      <c r="IZ91" s="26"/>
      <c r="JA91" s="26"/>
      <c r="JB91" s="26"/>
      <c r="JC91" s="26"/>
      <c r="JD91" s="26"/>
      <c r="JE91" s="26"/>
      <c r="JF91" s="26"/>
      <c r="JG91" s="26"/>
      <c r="JH91" s="26"/>
      <c r="JI91" s="26"/>
      <c r="JJ91" s="26"/>
      <c r="JK91" s="26"/>
      <c r="JL91" s="26"/>
      <c r="JM91" s="26"/>
      <c r="JN91" s="26"/>
      <c r="JO91" s="26"/>
      <c r="JP91" s="26"/>
      <c r="JQ91" s="26"/>
      <c r="JR91" s="26"/>
      <c r="JS91" s="26"/>
      <c r="JT91" s="26"/>
      <c r="JU91" s="26"/>
      <c r="JV91" s="26"/>
      <c r="JW91" s="26"/>
      <c r="JX91" s="26"/>
      <c r="JY91" s="26"/>
      <c r="JZ91" s="26"/>
      <c r="KA91" s="26"/>
      <c r="KB91" s="26"/>
      <c r="KC91" s="26"/>
      <c r="KD91" s="26"/>
      <c r="KE91" s="26"/>
      <c r="KF91" s="26"/>
      <c r="KG91" s="26"/>
      <c r="KH91" s="26"/>
      <c r="KI91" s="26"/>
      <c r="KJ91" s="26"/>
      <c r="KK91" s="26"/>
      <c r="KL91" s="26"/>
      <c r="KM91" s="26"/>
      <c r="KN91" s="26"/>
      <c r="KO91" s="26"/>
      <c r="KP91" s="26"/>
      <c r="KQ91" s="26"/>
      <c r="KR91" s="26"/>
      <c r="KS91" s="26"/>
      <c r="KT91" s="26"/>
      <c r="KU91" s="26"/>
      <c r="KV91" s="26"/>
      <c r="KW91" s="26"/>
      <c r="KX91" s="26"/>
      <c r="KY91" s="26"/>
      <c r="KZ91" s="26"/>
      <c r="LA91" s="26"/>
      <c r="LB91" s="26"/>
      <c r="LC91" s="26"/>
      <c r="LD91" s="26"/>
      <c r="LE91" s="26"/>
      <c r="LF91" s="26"/>
      <c r="LG91" s="26"/>
      <c r="LH91" s="26"/>
      <c r="LI91" s="26"/>
      <c r="LJ91" s="26"/>
      <c r="LK91" s="26"/>
      <c r="LL91" s="26"/>
      <c r="LM91" s="26"/>
      <c r="LN91" s="26"/>
      <c r="LO91" s="26"/>
      <c r="LP91" s="26"/>
      <c r="LQ91" s="26"/>
      <c r="LR91" s="26"/>
      <c r="LS91" s="26"/>
      <c r="LT91" s="26"/>
      <c r="LU91" s="26"/>
      <c r="LV91" s="26"/>
      <c r="LW91" s="26"/>
      <c r="LX91" s="26"/>
      <c r="LY91" s="26"/>
      <c r="LZ91" s="26"/>
      <c r="MA91" s="26"/>
      <c r="MB91" s="26"/>
      <c r="MC91" s="26"/>
      <c r="MD91" s="26"/>
      <c r="ME91" s="26"/>
      <c r="MF91" s="26"/>
      <c r="MG91" s="26"/>
      <c r="MH91" s="26"/>
      <c r="MI91" s="26"/>
      <c r="MJ91" s="26"/>
      <c r="MK91" s="26"/>
      <c r="ML91" s="26"/>
      <c r="MM91" s="26"/>
      <c r="MN91" s="26"/>
      <c r="MO91" s="26"/>
      <c r="MP91" s="26"/>
      <c r="MQ91" s="26"/>
      <c r="MR91" s="26"/>
      <c r="MS91" s="26"/>
      <c r="MT91" s="26"/>
      <c r="MU91" s="26"/>
      <c r="MV91" s="26"/>
      <c r="MW91" s="26"/>
      <c r="MX91" s="26"/>
    </row>
    <row r="92" spans="1:362" x14ac:dyDescent="0.25">
      <c r="A92" t="s">
        <v>56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  <c r="EK92" s="26"/>
      <c r="EL92" s="26"/>
      <c r="EM92" s="26"/>
      <c r="EN92" s="26"/>
      <c r="EO92" s="26"/>
      <c r="EP92" s="26"/>
      <c r="EQ92" s="26"/>
      <c r="ER92" s="26"/>
      <c r="ES92" s="26"/>
      <c r="ET92" s="26"/>
      <c r="EU92" s="26"/>
      <c r="EV92" s="26"/>
      <c r="EW92" s="26"/>
      <c r="EX92" s="26"/>
      <c r="EY92" s="26"/>
      <c r="EZ92" s="26"/>
      <c r="FA92" s="26"/>
      <c r="FB92" s="26"/>
      <c r="FC92" s="26"/>
      <c r="FD92" s="26"/>
      <c r="FE92" s="26"/>
      <c r="FF92" s="26"/>
      <c r="FG92" s="26"/>
      <c r="FH92" s="26"/>
      <c r="FI92" s="26"/>
      <c r="FJ92" s="26"/>
      <c r="FK92" s="26"/>
      <c r="FL92" s="26"/>
      <c r="FM92" s="26"/>
      <c r="FN92" s="26"/>
      <c r="FO92" s="26"/>
      <c r="FP92" s="26"/>
      <c r="FQ92" s="26"/>
      <c r="FR92" s="26"/>
      <c r="FS92" s="26"/>
      <c r="FT92" s="26"/>
      <c r="FU92" s="26"/>
      <c r="FV92" s="26"/>
      <c r="FW92" s="26"/>
      <c r="FX92" s="26"/>
      <c r="FY92" s="26"/>
      <c r="FZ92" s="26"/>
      <c r="GA92" s="26"/>
      <c r="GB92" s="26"/>
      <c r="GC92" s="26"/>
      <c r="GD92" s="26"/>
      <c r="GE92" s="26"/>
      <c r="GF92" s="26"/>
      <c r="GG92" s="26"/>
      <c r="GH92" s="26"/>
      <c r="GI92" s="26"/>
      <c r="GJ92" s="26"/>
      <c r="GK92" s="26"/>
      <c r="GL92" s="26"/>
      <c r="GM92" s="26"/>
      <c r="GN92" s="26"/>
      <c r="GO92" s="26"/>
      <c r="GP92" s="26"/>
      <c r="GQ92" s="26"/>
      <c r="GR92" s="26"/>
      <c r="GS92" s="26"/>
      <c r="GT92" s="26"/>
      <c r="GU92" s="26"/>
      <c r="GV92" s="26"/>
      <c r="GW92" s="26"/>
      <c r="GX92" s="26"/>
      <c r="GY92" s="26"/>
      <c r="GZ92" s="26"/>
      <c r="HA92" s="26"/>
      <c r="HB92" s="26"/>
      <c r="HC92" s="26"/>
      <c r="HD92" s="26"/>
      <c r="HE92" s="26"/>
      <c r="HF92" s="26"/>
      <c r="HG92" s="26"/>
      <c r="HH92" s="26"/>
      <c r="HI92" s="26"/>
      <c r="HJ92" s="26"/>
      <c r="HK92" s="26"/>
      <c r="HL92" s="26"/>
      <c r="HM92" s="26"/>
      <c r="HN92" s="26"/>
      <c r="HO92" s="26"/>
      <c r="HP92" s="26"/>
      <c r="HQ92" s="26"/>
      <c r="HR92" s="26"/>
      <c r="HS92" s="26"/>
      <c r="HT92" s="26"/>
      <c r="HU92" s="26"/>
      <c r="HV92" s="26"/>
      <c r="HW92" s="26"/>
      <c r="HX92" s="26"/>
      <c r="HY92" s="26"/>
      <c r="HZ92" s="26"/>
      <c r="IA92" s="26"/>
      <c r="IB92" s="26"/>
      <c r="IC92" s="26"/>
      <c r="ID92" s="26"/>
      <c r="IE92" s="26"/>
      <c r="IF92" s="26"/>
      <c r="IG92" s="26"/>
      <c r="IH92" s="26"/>
      <c r="II92" s="26"/>
      <c r="IJ92" s="26"/>
      <c r="IK92" s="26"/>
      <c r="IL92" s="26"/>
      <c r="IM92" s="26"/>
      <c r="IN92" s="26"/>
      <c r="IO92" s="26"/>
      <c r="IP92" s="26"/>
      <c r="IQ92" s="26"/>
      <c r="IR92" s="26"/>
      <c r="IS92" s="26"/>
      <c r="IT92" s="26"/>
      <c r="IU92" s="26"/>
      <c r="IV92" s="26"/>
      <c r="IW92" s="26"/>
      <c r="IX92" s="26"/>
      <c r="IY92" s="26"/>
      <c r="IZ92" s="26"/>
      <c r="JA92" s="26"/>
      <c r="JB92" s="26"/>
      <c r="JC92" s="26"/>
      <c r="JD92" s="26"/>
      <c r="JE92" s="26"/>
      <c r="JF92" s="26"/>
      <c r="JG92" s="26"/>
      <c r="JH92" s="26"/>
      <c r="JI92" s="26"/>
      <c r="JJ92" s="26"/>
      <c r="JK92" s="26"/>
      <c r="JL92" s="26"/>
      <c r="JM92" s="26"/>
      <c r="JN92" s="26"/>
      <c r="JO92" s="26"/>
      <c r="JP92" s="26"/>
      <c r="JQ92" s="26"/>
      <c r="JR92" s="26"/>
      <c r="JS92" s="26"/>
      <c r="JT92" s="26"/>
      <c r="JU92" s="26"/>
      <c r="JV92" s="26"/>
      <c r="JW92" s="26"/>
      <c r="JX92" s="26"/>
      <c r="JY92" s="26"/>
      <c r="JZ92" s="26"/>
      <c r="KA92" s="26"/>
      <c r="KB92" s="26"/>
      <c r="KC92" s="26"/>
      <c r="KD92" s="26"/>
      <c r="KE92" s="26"/>
      <c r="KF92" s="26"/>
      <c r="KG92" s="26"/>
      <c r="KH92" s="26"/>
      <c r="KI92" s="26"/>
      <c r="KJ92" s="26"/>
      <c r="KK92" s="26"/>
      <c r="KL92" s="26"/>
      <c r="KM92" s="26"/>
      <c r="KN92" s="26"/>
      <c r="KO92" s="26"/>
      <c r="KP92" s="26"/>
      <c r="KQ92" s="26"/>
      <c r="KR92" s="26"/>
      <c r="KS92" s="26"/>
      <c r="KT92" s="26"/>
      <c r="KU92" s="26"/>
      <c r="KV92" s="26"/>
      <c r="KW92" s="26"/>
      <c r="KX92" s="26"/>
      <c r="KY92" s="26"/>
      <c r="KZ92" s="26"/>
      <c r="LA92" s="26"/>
      <c r="LB92" s="26"/>
      <c r="LC92" s="26"/>
      <c r="LD92" s="26"/>
      <c r="LE92" s="26"/>
      <c r="LF92" s="26"/>
      <c r="LG92" s="26"/>
      <c r="LH92" s="26"/>
      <c r="LI92" s="26"/>
      <c r="LJ92" s="26"/>
      <c r="LK92" s="26"/>
      <c r="LL92" s="26"/>
      <c r="LM92" s="26"/>
      <c r="LN92" s="26"/>
      <c r="LO92" s="26"/>
      <c r="LP92" s="26"/>
      <c r="LQ92" s="26"/>
      <c r="LR92" s="26"/>
      <c r="LS92" s="26"/>
      <c r="LT92" s="26"/>
      <c r="LU92" s="26"/>
      <c r="LV92" s="26"/>
      <c r="LW92" s="26"/>
      <c r="LX92" s="26"/>
      <c r="LY92" s="26"/>
      <c r="LZ92" s="26"/>
      <c r="MA92" s="26"/>
      <c r="MB92" s="26"/>
      <c r="MC92" s="26"/>
      <c r="MD92" s="26"/>
      <c r="ME92" s="26"/>
      <c r="MF92" s="26"/>
      <c r="MG92" s="26"/>
      <c r="MH92" s="26"/>
      <c r="MI92" s="26"/>
      <c r="MJ92" s="26"/>
      <c r="MK92" s="26"/>
      <c r="ML92" s="26"/>
      <c r="MM92" s="26"/>
      <c r="MN92" s="26"/>
      <c r="MO92" s="26"/>
      <c r="MP92" s="26"/>
      <c r="MQ92" s="26"/>
      <c r="MR92" s="26"/>
      <c r="MS92" s="26"/>
      <c r="MT92" s="26"/>
      <c r="MU92" s="26"/>
      <c r="MV92" s="26"/>
      <c r="MW92" s="26"/>
      <c r="MX92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D99F-228F-4146-9E38-F023B293726E}">
  <dimension ref="B2:R62"/>
  <sheetViews>
    <sheetView workbookViewId="0">
      <selection activeCell="J20" sqref="J20"/>
    </sheetView>
  </sheetViews>
  <sheetFormatPr defaultRowHeight="15.75" x14ac:dyDescent="0.25"/>
  <cols>
    <col min="2" max="2" width="21.75" bestFit="1" customWidth="1"/>
    <col min="3" max="3" width="35.125" bestFit="1" customWidth="1"/>
    <col min="4" max="4" width="5" bestFit="1" customWidth="1"/>
    <col min="5" max="5" width="10.125" bestFit="1" customWidth="1"/>
    <col min="6" max="6" width="8.375" bestFit="1" customWidth="1"/>
    <col min="7" max="7" width="10.25" bestFit="1" customWidth="1"/>
    <col min="8" max="8" width="18.125" bestFit="1" customWidth="1"/>
    <col min="9" max="9" width="16.875" bestFit="1" customWidth="1"/>
    <col min="10" max="10" width="11.375" bestFit="1" customWidth="1"/>
    <col min="11" max="11" width="9.625" bestFit="1" customWidth="1"/>
    <col min="12" max="12" width="8.5" bestFit="1" customWidth="1"/>
    <col min="13" max="13" width="8.375" bestFit="1" customWidth="1"/>
    <col min="14" max="14" width="8.625" bestFit="1" customWidth="1"/>
    <col min="15" max="15" width="11.25" bestFit="1" customWidth="1"/>
    <col min="16" max="16" width="15.375" bestFit="1" customWidth="1"/>
    <col min="17" max="17" width="16.625" bestFit="1" customWidth="1"/>
    <col min="18" max="18" width="13.25" bestFit="1" customWidth="1"/>
  </cols>
  <sheetData>
    <row r="2" spans="2:14" x14ac:dyDescent="0.25">
      <c r="B2" s="114" t="s">
        <v>208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2:14" x14ac:dyDescent="0.25">
      <c r="B3" t="s">
        <v>219</v>
      </c>
      <c r="C3" t="s">
        <v>142</v>
      </c>
      <c r="D3" t="s">
        <v>221</v>
      </c>
      <c r="E3" t="s">
        <v>213</v>
      </c>
      <c r="F3" t="s">
        <v>214</v>
      </c>
      <c r="G3" t="s">
        <v>215</v>
      </c>
      <c r="H3" t="s">
        <v>216</v>
      </c>
      <c r="I3" t="s">
        <v>217</v>
      </c>
      <c r="J3" t="s">
        <v>218</v>
      </c>
      <c r="K3" t="s">
        <v>220</v>
      </c>
    </row>
    <row r="4" spans="2:14" x14ac:dyDescent="0.25">
      <c r="B4">
        <v>1</v>
      </c>
    </row>
    <row r="5" spans="2:14" x14ac:dyDescent="0.25">
      <c r="B5">
        <v>2</v>
      </c>
    </row>
    <row r="6" spans="2:14" x14ac:dyDescent="0.25">
      <c r="B6">
        <v>3</v>
      </c>
    </row>
    <row r="7" spans="2:14" x14ac:dyDescent="0.25">
      <c r="B7">
        <v>4</v>
      </c>
    </row>
    <row r="8" spans="2:14" x14ac:dyDescent="0.25">
      <c r="B8">
        <v>5</v>
      </c>
    </row>
    <row r="15" spans="2:14" x14ac:dyDescent="0.25">
      <c r="B15" s="114" t="s">
        <v>209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22" spans="2:18" x14ac:dyDescent="0.25">
      <c r="B22" s="112" t="s">
        <v>149</v>
      </c>
      <c r="C22" s="113">
        <v>1</v>
      </c>
      <c r="D22" s="215"/>
    </row>
    <row r="24" spans="2:18" x14ac:dyDescent="0.25">
      <c r="B24" s="114" t="s">
        <v>150</v>
      </c>
      <c r="C24" s="114"/>
      <c r="D24" s="114"/>
      <c r="E24" s="114"/>
      <c r="F24" s="114"/>
      <c r="G24" s="114"/>
      <c r="H24" s="114"/>
      <c r="I24" s="114"/>
      <c r="J24" s="114"/>
      <c r="K24" s="114"/>
      <c r="M24" s="114" t="s">
        <v>151</v>
      </c>
      <c r="N24" s="114"/>
      <c r="O24" s="114"/>
      <c r="P24" s="114"/>
      <c r="Q24" s="114"/>
      <c r="R24" s="114"/>
    </row>
    <row r="25" spans="2:18" x14ac:dyDescent="0.25">
      <c r="B25" s="115" t="s">
        <v>152</v>
      </c>
      <c r="C25" s="116" t="s">
        <v>153</v>
      </c>
      <c r="D25" s="116"/>
      <c r="E25" s="116" t="s">
        <v>154</v>
      </c>
      <c r="F25" s="116" t="s">
        <v>155</v>
      </c>
      <c r="G25" s="117" t="s">
        <v>156</v>
      </c>
      <c r="H25" s="117" t="s">
        <v>157</v>
      </c>
      <c r="I25" s="117" t="s">
        <v>158</v>
      </c>
      <c r="J25" s="117" t="s">
        <v>159</v>
      </c>
      <c r="K25" s="117" t="s">
        <v>160</v>
      </c>
      <c r="L25" s="118"/>
      <c r="M25" s="115" t="s">
        <v>161</v>
      </c>
      <c r="N25" s="116" t="s">
        <v>162</v>
      </c>
      <c r="O25" s="116" t="s">
        <v>163</v>
      </c>
      <c r="P25" s="116" t="s">
        <v>164</v>
      </c>
      <c r="Q25" s="116" t="s">
        <v>165</v>
      </c>
      <c r="R25" s="116" t="s">
        <v>166</v>
      </c>
    </row>
    <row r="26" spans="2:18" x14ac:dyDescent="0.25">
      <c r="B26" s="119" t="s">
        <v>167</v>
      </c>
      <c r="C26" s="120">
        <v>1</v>
      </c>
      <c r="D26" s="120"/>
      <c r="E26" s="121" t="s">
        <v>168</v>
      </c>
      <c r="F26" s="103">
        <v>950</v>
      </c>
      <c r="G26" s="122">
        <f>H26/F26</f>
        <v>3.8947368421052633</v>
      </c>
      <c r="H26" s="123">
        <v>3700</v>
      </c>
      <c r="I26" s="35">
        <f>IF($C$22=1,R26,0)</f>
        <v>300</v>
      </c>
      <c r="J26" s="35">
        <f>SUM(H26:I26)</f>
        <v>4000</v>
      </c>
      <c r="K26" s="35">
        <f>J26*12</f>
        <v>48000</v>
      </c>
      <c r="M26" s="124">
        <f>C26</f>
        <v>1</v>
      </c>
      <c r="N26" s="104">
        <f>F26</f>
        <v>950</v>
      </c>
      <c r="O26" s="121">
        <v>50</v>
      </c>
      <c r="P26" s="125">
        <f>O26*N26</f>
        <v>47500</v>
      </c>
      <c r="Q26" s="126">
        <v>4000</v>
      </c>
      <c r="R26" s="126">
        <f>Q26-H26</f>
        <v>300</v>
      </c>
    </row>
    <row r="27" spans="2:18" x14ac:dyDescent="0.25">
      <c r="B27" s="119" t="s">
        <v>167</v>
      </c>
      <c r="C27" s="120">
        <v>2</v>
      </c>
      <c r="D27" s="120"/>
      <c r="E27" s="121" t="s">
        <v>169</v>
      </c>
      <c r="F27" s="103">
        <v>900</v>
      </c>
      <c r="G27" s="122">
        <f>H27/F27</f>
        <v>3.7777777777777777</v>
      </c>
      <c r="H27" s="123">
        <v>3400</v>
      </c>
      <c r="I27" s="35">
        <f>IF($C$22=1,R27,0)</f>
        <v>700</v>
      </c>
      <c r="J27" s="35">
        <f>SUM(H27:I27)</f>
        <v>4100</v>
      </c>
      <c r="K27" s="35">
        <f t="shared" ref="K27:K28" si="0">J27*12</f>
        <v>49200</v>
      </c>
      <c r="M27" s="124">
        <f>C27</f>
        <v>2</v>
      </c>
      <c r="N27" s="104">
        <f t="shared" ref="N27:N28" si="1">F27</f>
        <v>900</v>
      </c>
      <c r="O27" s="121">
        <v>5</v>
      </c>
      <c r="P27" s="125">
        <f t="shared" ref="P27:P28" si="2">O27*N27</f>
        <v>4500</v>
      </c>
      <c r="Q27" s="126">
        <v>4100</v>
      </c>
      <c r="R27" s="126">
        <f t="shared" ref="R27:R28" si="3">Q27-H27</f>
        <v>700</v>
      </c>
    </row>
    <row r="28" spans="2:18" x14ac:dyDescent="0.25">
      <c r="B28" s="127" t="s">
        <v>167</v>
      </c>
      <c r="C28" s="128">
        <v>3</v>
      </c>
      <c r="D28" s="128"/>
      <c r="E28" s="129" t="s">
        <v>170</v>
      </c>
      <c r="F28" s="105">
        <v>875</v>
      </c>
      <c r="G28" s="130">
        <f>H28/F28</f>
        <v>3.7714285714285714</v>
      </c>
      <c r="H28" s="131">
        <v>3300</v>
      </c>
      <c r="I28" s="132">
        <f t="shared" ref="I28" si="4">IF($C$30=1,R28,0)</f>
        <v>0</v>
      </c>
      <c r="J28" s="132">
        <f t="shared" ref="J28" si="5">SUM(H28:I28)</f>
        <v>3300</v>
      </c>
      <c r="K28" s="132">
        <f t="shared" si="0"/>
        <v>39600</v>
      </c>
      <c r="M28" s="133">
        <f>C28</f>
        <v>3</v>
      </c>
      <c r="N28" s="134">
        <f t="shared" si="1"/>
        <v>875</v>
      </c>
      <c r="O28" s="129">
        <v>15</v>
      </c>
      <c r="P28" s="135">
        <f t="shared" si="2"/>
        <v>13125</v>
      </c>
      <c r="Q28" s="136">
        <v>4200</v>
      </c>
      <c r="R28" s="136">
        <f t="shared" si="3"/>
        <v>900</v>
      </c>
    </row>
    <row r="29" spans="2:18" x14ac:dyDescent="0.25">
      <c r="B29" s="137" t="s">
        <v>171</v>
      </c>
      <c r="C29" s="138">
        <f>COUNTA(C26:C28)</f>
        <v>3</v>
      </c>
      <c r="D29" s="138"/>
      <c r="E29" s="139"/>
      <c r="F29" s="138">
        <f>SUM(F26:F28)</f>
        <v>2725</v>
      </c>
      <c r="G29" s="140">
        <f>SUMPRODUCT(G26:G28,F26:F28)/F29</f>
        <v>3.8165137614678901</v>
      </c>
      <c r="H29" s="141">
        <f>SUM(H26:H28)</f>
        <v>10400</v>
      </c>
      <c r="I29" s="141">
        <f>SUM(I26:I28)</f>
        <v>1000</v>
      </c>
      <c r="J29" s="142">
        <f>SUM(J26:J28)</f>
        <v>11400</v>
      </c>
      <c r="K29" s="142">
        <f>SUM(K26:K28)</f>
        <v>136800</v>
      </c>
      <c r="L29" s="37"/>
      <c r="M29" s="137"/>
      <c r="N29" s="138">
        <f>SUM(N26:N28)</f>
        <v>2725</v>
      </c>
      <c r="O29" s="143">
        <f>SUMPRODUCT(O26:O28,N26:N28)/N29</f>
        <v>23.899082568807341</v>
      </c>
      <c r="P29" s="144">
        <f>SUM(P26:P28)</f>
        <v>65125</v>
      </c>
      <c r="Q29" s="144">
        <f>SUMPRODUCT(Q26:Q28,N26:N28)/N29</f>
        <v>4097.2477064220184</v>
      </c>
      <c r="R29" s="138"/>
    </row>
    <row r="30" spans="2:18" x14ac:dyDescent="0.25">
      <c r="C30" s="145"/>
      <c r="D30" s="145"/>
      <c r="F30" s="48"/>
      <c r="G30" s="122"/>
      <c r="H30" s="35"/>
      <c r="I30" s="122"/>
      <c r="J30" s="122"/>
      <c r="K30" s="35"/>
    </row>
    <row r="31" spans="2:18" x14ac:dyDescent="0.25">
      <c r="B31" s="146" t="s">
        <v>172</v>
      </c>
      <c r="C31" s="114"/>
      <c r="D31" s="114"/>
      <c r="E31" s="114"/>
      <c r="F31" s="114"/>
      <c r="G31" s="114"/>
      <c r="H31" s="114"/>
      <c r="I31" s="114"/>
      <c r="J31" s="114"/>
      <c r="K31" s="114"/>
    </row>
    <row r="32" spans="2:18" x14ac:dyDescent="0.25">
      <c r="B32" s="147"/>
      <c r="C32" s="147"/>
      <c r="D32" s="147"/>
      <c r="E32" s="147"/>
      <c r="F32" s="147"/>
      <c r="G32" s="148" t="s">
        <v>173</v>
      </c>
      <c r="H32" s="149"/>
      <c r="I32" s="149"/>
      <c r="J32" s="149" t="s">
        <v>174</v>
      </c>
      <c r="K32" s="149" t="s">
        <v>175</v>
      </c>
    </row>
    <row r="33" spans="2:11" x14ac:dyDescent="0.25">
      <c r="B33" s="150" t="s">
        <v>176</v>
      </c>
      <c r="C33" s="60"/>
      <c r="D33" s="60"/>
      <c r="E33" s="60"/>
      <c r="F33" s="60"/>
      <c r="G33" s="151"/>
      <c r="H33" s="152"/>
      <c r="I33" s="152"/>
      <c r="J33" s="152">
        <f>J29</f>
        <v>11400</v>
      </c>
      <c r="K33" s="132">
        <f>J33*12</f>
        <v>136800</v>
      </c>
    </row>
    <row r="34" spans="2:11" x14ac:dyDescent="0.25">
      <c r="C34" s="153" t="s">
        <v>177</v>
      </c>
      <c r="D34" s="153"/>
      <c r="G34" s="154">
        <v>0.03</v>
      </c>
      <c r="J34" s="155">
        <f>-J33*G34</f>
        <v>-342</v>
      </c>
      <c r="K34" s="88">
        <f>J34*12</f>
        <v>-4104</v>
      </c>
    </row>
    <row r="35" spans="2:11" x14ac:dyDescent="0.25">
      <c r="B35" s="60"/>
      <c r="C35" s="156" t="s">
        <v>178</v>
      </c>
      <c r="D35" s="156"/>
      <c r="E35" s="60"/>
      <c r="F35" s="60"/>
      <c r="G35" s="157">
        <v>1000</v>
      </c>
      <c r="H35" s="60"/>
      <c r="I35" s="60"/>
      <c r="J35" s="60">
        <f>G35</f>
        <v>1000</v>
      </c>
      <c r="K35" s="158">
        <f>J35*12</f>
        <v>12000</v>
      </c>
    </row>
    <row r="36" spans="2:11" x14ac:dyDescent="0.25">
      <c r="B36" t="s">
        <v>179</v>
      </c>
      <c r="G36" s="62"/>
      <c r="J36" s="88">
        <f>SUM(J33:J35)</f>
        <v>12058</v>
      </c>
      <c r="K36" s="88">
        <f>SUM(K33:K35)</f>
        <v>144696</v>
      </c>
    </row>
    <row r="37" spans="2:11" x14ac:dyDescent="0.25">
      <c r="G37" s="62"/>
      <c r="K37" s="88"/>
    </row>
    <row r="38" spans="2:11" x14ac:dyDescent="0.25">
      <c r="B38" s="37" t="s">
        <v>180</v>
      </c>
      <c r="G38" s="62"/>
    </row>
    <row r="39" spans="2:11" x14ac:dyDescent="0.25">
      <c r="C39" t="s">
        <v>181</v>
      </c>
      <c r="G39" s="159">
        <v>-175</v>
      </c>
      <c r="J39" s="155">
        <f t="shared" ref="J39:J45" si="6">G39*$C$37</f>
        <v>0</v>
      </c>
      <c r="K39" s="88">
        <f t="shared" ref="K39:K45" si="7">G39*12</f>
        <v>-2100</v>
      </c>
    </row>
    <row r="40" spans="2:11" x14ac:dyDescent="0.25">
      <c r="C40" t="s">
        <v>182</v>
      </c>
      <c r="G40" s="159">
        <v>-75</v>
      </c>
      <c r="J40" s="155">
        <f t="shared" si="6"/>
        <v>0</v>
      </c>
      <c r="K40" s="88">
        <f t="shared" si="7"/>
        <v>-900</v>
      </c>
    </row>
    <row r="41" spans="2:11" x14ac:dyDescent="0.25">
      <c r="C41" t="s">
        <v>6</v>
      </c>
      <c r="G41" s="159">
        <v>-125</v>
      </c>
      <c r="J41" s="155">
        <f t="shared" si="6"/>
        <v>0</v>
      </c>
      <c r="K41" s="88">
        <f t="shared" si="7"/>
        <v>-1500</v>
      </c>
    </row>
    <row r="42" spans="2:11" x14ac:dyDescent="0.25">
      <c r="C42" t="s">
        <v>183</v>
      </c>
      <c r="G42" s="159">
        <v>-100</v>
      </c>
      <c r="J42" s="155">
        <f t="shared" si="6"/>
        <v>0</v>
      </c>
      <c r="K42" s="88">
        <f t="shared" si="7"/>
        <v>-1200</v>
      </c>
    </row>
    <row r="43" spans="2:11" x14ac:dyDescent="0.25">
      <c r="C43" t="s">
        <v>184</v>
      </c>
      <c r="G43" s="159">
        <v>-294</v>
      </c>
      <c r="J43" s="155">
        <f t="shared" si="6"/>
        <v>0</v>
      </c>
      <c r="K43" s="88">
        <f t="shared" si="7"/>
        <v>-3528</v>
      </c>
    </row>
    <row r="44" spans="2:11" x14ac:dyDescent="0.25">
      <c r="C44" t="s">
        <v>185</v>
      </c>
      <c r="G44" s="159">
        <v>-200</v>
      </c>
      <c r="J44" s="155">
        <f t="shared" si="6"/>
        <v>0</v>
      </c>
      <c r="K44" s="88">
        <f t="shared" si="7"/>
        <v>-2400</v>
      </c>
    </row>
    <row r="45" spans="2:11" x14ac:dyDescent="0.25">
      <c r="B45" s="60"/>
      <c r="C45" s="60" t="s">
        <v>186</v>
      </c>
      <c r="D45" s="60"/>
      <c r="E45" s="60"/>
      <c r="F45" s="60"/>
      <c r="G45" s="160">
        <v>-50</v>
      </c>
      <c r="H45" s="60"/>
      <c r="I45" s="60"/>
      <c r="J45" s="152">
        <f t="shared" si="6"/>
        <v>0</v>
      </c>
      <c r="K45" s="161">
        <f t="shared" si="7"/>
        <v>-600</v>
      </c>
    </row>
    <row r="46" spans="2:11" x14ac:dyDescent="0.25">
      <c r="B46" s="162" t="s">
        <v>187</v>
      </c>
      <c r="C46" s="163"/>
      <c r="D46" s="163"/>
      <c r="E46" s="163"/>
      <c r="F46" s="163"/>
      <c r="G46" s="164"/>
      <c r="H46" s="165"/>
      <c r="I46" s="165"/>
      <c r="J46" s="166">
        <f>SUM(J39:J45)</f>
        <v>0</v>
      </c>
      <c r="K46" s="166">
        <f>SUM(K39:K45)</f>
        <v>-12228</v>
      </c>
    </row>
    <row r="48" spans="2:11" x14ac:dyDescent="0.25">
      <c r="B48" s="167" t="s">
        <v>188</v>
      </c>
      <c r="C48" s="168"/>
      <c r="D48" s="168"/>
      <c r="E48" s="168"/>
      <c r="F48" s="168"/>
      <c r="G48" s="168"/>
      <c r="H48" s="169"/>
      <c r="I48" s="169"/>
      <c r="J48" s="170">
        <f>J36+J46</f>
        <v>12058</v>
      </c>
      <c r="K48" s="171">
        <f>K46+K36</f>
        <v>132468</v>
      </c>
    </row>
    <row r="52" spans="2:18" x14ac:dyDescent="0.25">
      <c r="B52" s="114" t="s">
        <v>189</v>
      </c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</row>
    <row r="53" spans="2:18" ht="45" x14ac:dyDescent="0.25">
      <c r="B53" s="172" t="s">
        <v>190</v>
      </c>
      <c r="C53" s="173" t="s">
        <v>153</v>
      </c>
      <c r="D53" s="173"/>
      <c r="E53" s="174" t="s">
        <v>191</v>
      </c>
      <c r="F53" s="174" t="s">
        <v>192</v>
      </c>
      <c r="G53" s="174" t="s">
        <v>193</v>
      </c>
      <c r="H53" s="173" t="s">
        <v>9</v>
      </c>
      <c r="I53" s="174" t="s">
        <v>194</v>
      </c>
      <c r="J53" s="174" t="s">
        <v>195</v>
      </c>
      <c r="K53" s="173" t="s">
        <v>196</v>
      </c>
      <c r="L53" s="173" t="s">
        <v>197</v>
      </c>
      <c r="M53" s="175" t="s">
        <v>198</v>
      </c>
      <c r="N53" s="176" t="s">
        <v>38</v>
      </c>
      <c r="O53" s="177"/>
      <c r="P53" s="177"/>
      <c r="Q53" s="177"/>
      <c r="R53" s="177"/>
    </row>
    <row r="54" spans="2:18" x14ac:dyDescent="0.25">
      <c r="B54" t="s">
        <v>199</v>
      </c>
      <c r="C54" s="178">
        <v>6</v>
      </c>
      <c r="D54" s="216"/>
      <c r="E54" s="179">
        <v>1234</v>
      </c>
      <c r="F54" s="180">
        <v>2000</v>
      </c>
      <c r="G54" s="181">
        <v>1000</v>
      </c>
      <c r="H54" s="182">
        <f t="shared" ref="H54:H61" si="8">C54*F54*12+G54*12</f>
        <v>156000</v>
      </c>
      <c r="I54" s="183">
        <v>600</v>
      </c>
      <c r="J54" s="184">
        <v>8221</v>
      </c>
      <c r="K54" s="185">
        <v>8221</v>
      </c>
      <c r="L54" s="125">
        <f t="shared" ref="L54:L61" si="9">I54*12*C54+K54+J54</f>
        <v>59642</v>
      </c>
      <c r="M54" s="186">
        <f t="shared" ref="M54:M61" si="10">L54/H54</f>
        <v>0.38232051282051283</v>
      </c>
      <c r="N54" s="187">
        <f t="shared" ref="N54:N61" si="11">H54-L54</f>
        <v>96358</v>
      </c>
    </row>
    <row r="55" spans="2:18" x14ac:dyDescent="0.25">
      <c r="B55" t="s">
        <v>200</v>
      </c>
      <c r="C55" s="188">
        <v>4</v>
      </c>
      <c r="D55" s="121"/>
      <c r="E55" s="189">
        <v>1234</v>
      </c>
      <c r="F55" s="126">
        <v>2500</v>
      </c>
      <c r="G55" s="190">
        <v>1000</v>
      </c>
      <c r="H55" s="125">
        <f t="shared" si="8"/>
        <v>132000</v>
      </c>
      <c r="I55" s="191">
        <v>750</v>
      </c>
      <c r="J55" s="192">
        <v>3614.6000000000004</v>
      </c>
      <c r="K55" s="193">
        <v>3614.6000000000004</v>
      </c>
      <c r="L55" s="125">
        <f t="shared" si="9"/>
        <v>43229.2</v>
      </c>
      <c r="M55" s="186">
        <f t="shared" si="10"/>
        <v>0.32749393939393939</v>
      </c>
      <c r="N55" s="187">
        <f t="shared" si="11"/>
        <v>88770.8</v>
      </c>
    </row>
    <row r="56" spans="2:18" x14ac:dyDescent="0.25">
      <c r="B56" t="s">
        <v>201</v>
      </c>
      <c r="C56" s="188">
        <v>1</v>
      </c>
      <c r="D56" s="121"/>
      <c r="E56" s="189">
        <v>1600</v>
      </c>
      <c r="F56" s="126">
        <v>3500</v>
      </c>
      <c r="G56" s="190">
        <v>1000</v>
      </c>
      <c r="H56" s="125">
        <f t="shared" si="8"/>
        <v>54000</v>
      </c>
      <c r="I56" s="191">
        <v>1050</v>
      </c>
      <c r="J56" s="192">
        <v>1832.4</v>
      </c>
      <c r="K56" s="193">
        <v>1832.4</v>
      </c>
      <c r="L56" s="125">
        <f t="shared" si="9"/>
        <v>16264.8</v>
      </c>
      <c r="M56" s="186">
        <f t="shared" si="10"/>
        <v>0.30119999999999997</v>
      </c>
      <c r="N56" s="194">
        <f t="shared" si="11"/>
        <v>37735.199999999997</v>
      </c>
    </row>
    <row r="57" spans="2:18" x14ac:dyDescent="0.25">
      <c r="B57" t="s">
        <v>202</v>
      </c>
      <c r="C57" s="188">
        <v>1</v>
      </c>
      <c r="D57" s="121"/>
      <c r="E57" s="189">
        <v>1234</v>
      </c>
      <c r="F57" s="126">
        <v>4500</v>
      </c>
      <c r="G57" s="190">
        <v>1000</v>
      </c>
      <c r="H57" s="125">
        <f t="shared" si="8"/>
        <v>66000</v>
      </c>
      <c r="I57" s="191">
        <v>1350</v>
      </c>
      <c r="J57" s="192">
        <v>2585.2000000000003</v>
      </c>
      <c r="K57" s="193">
        <v>2585.2000000000003</v>
      </c>
      <c r="L57" s="125">
        <f t="shared" si="9"/>
        <v>21370.400000000001</v>
      </c>
      <c r="M57" s="186">
        <f t="shared" si="10"/>
        <v>0.32379393939393941</v>
      </c>
      <c r="N57" s="194">
        <f t="shared" si="11"/>
        <v>44629.599999999999</v>
      </c>
    </row>
    <row r="58" spans="2:18" x14ac:dyDescent="0.25">
      <c r="B58" t="s">
        <v>203</v>
      </c>
      <c r="C58" s="188">
        <v>5</v>
      </c>
      <c r="D58" s="121"/>
      <c r="E58" s="189">
        <v>1400</v>
      </c>
      <c r="F58" s="126">
        <v>2500</v>
      </c>
      <c r="G58" s="190">
        <v>1000</v>
      </c>
      <c r="H58" s="125">
        <f t="shared" si="8"/>
        <v>162000</v>
      </c>
      <c r="I58" s="191">
        <v>750</v>
      </c>
      <c r="J58" s="192">
        <v>9223.8000000000011</v>
      </c>
      <c r="K58" s="193">
        <v>9223.8000000000011</v>
      </c>
      <c r="L58" s="125">
        <f t="shared" si="9"/>
        <v>63447.600000000006</v>
      </c>
      <c r="M58" s="186">
        <f t="shared" si="10"/>
        <v>0.39165185185185186</v>
      </c>
      <c r="N58" s="194">
        <f t="shared" si="11"/>
        <v>98552.4</v>
      </c>
    </row>
    <row r="59" spans="2:18" x14ac:dyDescent="0.25">
      <c r="B59" t="s">
        <v>204</v>
      </c>
      <c r="C59" s="188">
        <v>6</v>
      </c>
      <c r="D59" s="121"/>
      <c r="E59" s="189">
        <v>1234</v>
      </c>
      <c r="F59" s="126">
        <v>1800</v>
      </c>
      <c r="G59" s="190">
        <v>1000</v>
      </c>
      <c r="H59" s="125">
        <f t="shared" si="8"/>
        <v>141600</v>
      </c>
      <c r="I59" s="191">
        <v>540</v>
      </c>
      <c r="J59" s="192">
        <v>8073.6</v>
      </c>
      <c r="K59" s="193">
        <v>8073.6</v>
      </c>
      <c r="L59" s="125">
        <f t="shared" si="9"/>
        <v>55027.199999999997</v>
      </c>
      <c r="M59" s="186">
        <f t="shared" si="10"/>
        <v>0.38861016949152538</v>
      </c>
      <c r="N59" s="194">
        <f t="shared" si="11"/>
        <v>86572.800000000003</v>
      </c>
    </row>
    <row r="60" spans="2:18" x14ac:dyDescent="0.25">
      <c r="B60" t="s">
        <v>205</v>
      </c>
      <c r="C60" s="188">
        <v>12</v>
      </c>
      <c r="D60" s="121"/>
      <c r="E60" s="189">
        <v>6000</v>
      </c>
      <c r="F60" s="126">
        <v>1675</v>
      </c>
      <c r="G60" s="190">
        <v>1000</v>
      </c>
      <c r="H60" s="125">
        <f t="shared" si="8"/>
        <v>253200</v>
      </c>
      <c r="I60" s="191">
        <v>502.5</v>
      </c>
      <c r="J60" s="192">
        <v>11877.400000000001</v>
      </c>
      <c r="K60" s="193">
        <v>11877.400000000001</v>
      </c>
      <c r="L60" s="125">
        <f t="shared" si="9"/>
        <v>96114.799999999988</v>
      </c>
      <c r="M60" s="186">
        <f t="shared" si="10"/>
        <v>0.37960031595576615</v>
      </c>
      <c r="N60" s="194">
        <f t="shared" si="11"/>
        <v>157085.20000000001</v>
      </c>
    </row>
    <row r="61" spans="2:18" x14ac:dyDescent="0.25">
      <c r="B61" s="60" t="s">
        <v>206</v>
      </c>
      <c r="C61" s="195">
        <v>3</v>
      </c>
      <c r="D61" s="129"/>
      <c r="E61" s="196">
        <v>1234</v>
      </c>
      <c r="F61" s="136">
        <v>6000</v>
      </c>
      <c r="G61" s="197">
        <v>1000</v>
      </c>
      <c r="H61" s="135">
        <f t="shared" si="8"/>
        <v>228000</v>
      </c>
      <c r="I61" s="198">
        <v>1800</v>
      </c>
      <c r="J61" s="199">
        <v>6299.4000000000005</v>
      </c>
      <c r="K61" s="200">
        <v>6299.4000000000005</v>
      </c>
      <c r="L61" s="135">
        <f t="shared" si="9"/>
        <v>77398.799999999988</v>
      </c>
      <c r="M61" s="201">
        <f t="shared" si="10"/>
        <v>0.33946842105263153</v>
      </c>
      <c r="N61" s="202">
        <f t="shared" si="11"/>
        <v>150601.20000000001</v>
      </c>
    </row>
    <row r="62" spans="2:18" x14ac:dyDescent="0.25">
      <c r="B62" s="203" t="s">
        <v>207</v>
      </c>
      <c r="C62" s="116">
        <f>AVERAGE(C54:C61)</f>
        <v>4.75</v>
      </c>
      <c r="D62" s="116"/>
      <c r="E62" s="204">
        <f>SUMPRODUCT(E54:E61,C54:C61)/C62</f>
        <v>22164.21052631579</v>
      </c>
      <c r="F62" s="205">
        <f>SUMPRODUCT(F54:F61,$C$54:$C$61)/$C$62</f>
        <v>19242.105263157893</v>
      </c>
      <c r="G62" s="205">
        <f>SUMPRODUCT(G54:G61,E54:E61)/E62</f>
        <v>684.43674012158056</v>
      </c>
      <c r="H62" s="205">
        <f>SUMPRODUCT(H54:H61,$C$54:$C$61)/$C$62</f>
        <v>1466526.3157894737</v>
      </c>
      <c r="I62" s="206">
        <f>SUMPRODUCT(I54:I61,$C$54:$C$61)/$C$62</f>
        <v>5772.6315789473683</v>
      </c>
      <c r="J62" s="206">
        <f>SUMPRODUCT(J54:J61,$C$54:$C$61)/$C$62</f>
        <v>68250.442105263166</v>
      </c>
      <c r="K62" s="206">
        <f>SUMPRODUCT(K54:K61,$C$54:$C$61)/$C$62</f>
        <v>68250.442105263166</v>
      </c>
      <c r="L62" s="205">
        <f>SUMPRODUCT(L54:L61,$C$54:$C$61)/$C$62</f>
        <v>547658.77894736838</v>
      </c>
      <c r="M62" s="203"/>
      <c r="N62" s="206">
        <f>SUMPRODUCT(N54:N61,C54:C61)/C62</f>
        <v>918867.53684210521</v>
      </c>
      <c r="O62" s="37"/>
      <c r="P62" s="37"/>
      <c r="Q62" s="37"/>
      <c r="R62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E1D6-93F4-4DC3-B583-EF31B704C874}">
  <sheetPr>
    <tabColor rgb="FF92D050"/>
  </sheetPr>
  <dimension ref="B2:J24"/>
  <sheetViews>
    <sheetView workbookViewId="0">
      <selection activeCell="C14" sqref="C14"/>
    </sheetView>
  </sheetViews>
  <sheetFormatPr defaultRowHeight="15.75" x14ac:dyDescent="0.25"/>
  <cols>
    <col min="2" max="2" width="56.375" bestFit="1" customWidth="1"/>
    <col min="3" max="3" width="19.5" bestFit="1" customWidth="1"/>
    <col min="4" max="4" width="13.875" bestFit="1" customWidth="1"/>
    <col min="5" max="5" width="2" bestFit="1" customWidth="1"/>
    <col min="6" max="6" width="4.5" bestFit="1" customWidth="1"/>
    <col min="7" max="7" width="20.5" bestFit="1" customWidth="1"/>
    <col min="8" max="8" width="14.25" bestFit="1" customWidth="1"/>
    <col min="12" max="12" width="17.875" bestFit="1" customWidth="1"/>
  </cols>
  <sheetData>
    <row r="2" spans="2:10" ht="17.25" x14ac:dyDescent="0.25">
      <c r="B2" s="308" t="s">
        <v>19</v>
      </c>
      <c r="C2" s="315"/>
      <c r="D2" s="315"/>
      <c r="E2" s="315"/>
      <c r="F2" s="315"/>
      <c r="G2" s="315"/>
      <c r="H2" s="309"/>
    </row>
    <row r="3" spans="2:10" ht="17.25" x14ac:dyDescent="0.25">
      <c r="B3" s="308" t="s">
        <v>18</v>
      </c>
      <c r="C3" s="309"/>
      <c r="D3" s="310" t="s">
        <v>17</v>
      </c>
      <c r="E3" s="310"/>
      <c r="F3" s="310"/>
      <c r="G3" s="310"/>
      <c r="H3" s="310"/>
    </row>
    <row r="4" spans="2:10" ht="17.25" x14ac:dyDescent="0.25">
      <c r="B4" s="16"/>
      <c r="C4" s="17">
        <v>0</v>
      </c>
      <c r="D4" s="18"/>
      <c r="E4" s="19"/>
      <c r="F4" s="19"/>
      <c r="G4" s="19"/>
      <c r="H4" s="20"/>
    </row>
    <row r="5" spans="2:10" x14ac:dyDescent="0.25">
      <c r="B5" s="15">
        <v>0</v>
      </c>
      <c r="C5" s="14">
        <v>237100</v>
      </c>
      <c r="D5" s="312">
        <v>0.18</v>
      </c>
      <c r="E5" s="313"/>
      <c r="F5" s="313"/>
      <c r="G5" s="313"/>
      <c r="H5" s="314"/>
      <c r="J5" s="3"/>
    </row>
    <row r="6" spans="2:10" x14ac:dyDescent="0.25">
      <c r="B6" s="15">
        <f t="shared" ref="B6:B11" si="0">C5</f>
        <v>237100</v>
      </c>
      <c r="C6" s="14">
        <v>370500</v>
      </c>
      <c r="D6" s="13">
        <v>42678</v>
      </c>
      <c r="E6" s="11" t="s">
        <v>16</v>
      </c>
      <c r="F6" s="12">
        <v>0.26</v>
      </c>
      <c r="G6" s="11" t="s">
        <v>15</v>
      </c>
      <c r="H6" s="10">
        <f t="shared" ref="H6:H11" si="1">B6</f>
        <v>237100</v>
      </c>
    </row>
    <row r="7" spans="2:10" x14ac:dyDescent="0.25">
      <c r="B7" s="15">
        <f t="shared" si="0"/>
        <v>370500</v>
      </c>
      <c r="C7" s="14">
        <v>512800</v>
      </c>
      <c r="D7" s="13">
        <v>77362</v>
      </c>
      <c r="E7" s="11" t="s">
        <v>16</v>
      </c>
      <c r="F7" s="12">
        <v>0.31</v>
      </c>
      <c r="G7" s="11" t="s">
        <v>15</v>
      </c>
      <c r="H7" s="10">
        <f t="shared" si="1"/>
        <v>370500</v>
      </c>
    </row>
    <row r="8" spans="2:10" x14ac:dyDescent="0.25">
      <c r="B8" s="15">
        <f t="shared" si="0"/>
        <v>512800</v>
      </c>
      <c r="C8" s="14">
        <v>673000</v>
      </c>
      <c r="D8" s="13">
        <v>121475</v>
      </c>
      <c r="E8" s="11" t="s">
        <v>16</v>
      </c>
      <c r="F8" s="12">
        <v>0.36</v>
      </c>
      <c r="G8" s="11" t="s">
        <v>15</v>
      </c>
      <c r="H8" s="10">
        <f t="shared" si="1"/>
        <v>512800</v>
      </c>
    </row>
    <row r="9" spans="2:10" x14ac:dyDescent="0.25">
      <c r="B9" s="15">
        <f t="shared" si="0"/>
        <v>673000</v>
      </c>
      <c r="C9" s="14">
        <v>857900</v>
      </c>
      <c r="D9" s="13">
        <v>179147</v>
      </c>
      <c r="E9" s="11" t="s">
        <v>16</v>
      </c>
      <c r="F9" s="12">
        <v>0.39</v>
      </c>
      <c r="G9" s="11" t="s">
        <v>15</v>
      </c>
      <c r="H9" s="10">
        <f t="shared" si="1"/>
        <v>673000</v>
      </c>
    </row>
    <row r="10" spans="2:10" x14ac:dyDescent="0.25">
      <c r="B10" s="15">
        <f t="shared" si="0"/>
        <v>857900</v>
      </c>
      <c r="C10" s="14">
        <v>1817000</v>
      </c>
      <c r="D10" s="13">
        <v>251258</v>
      </c>
      <c r="E10" s="11" t="s">
        <v>16</v>
      </c>
      <c r="F10" s="12">
        <v>0.41</v>
      </c>
      <c r="G10" s="11" t="s">
        <v>15</v>
      </c>
      <c r="H10" s="10">
        <f t="shared" si="1"/>
        <v>857900</v>
      </c>
    </row>
    <row r="11" spans="2:10" x14ac:dyDescent="0.25">
      <c r="B11" s="15">
        <f t="shared" si="0"/>
        <v>1817000</v>
      </c>
      <c r="C11" s="14">
        <v>9999999999</v>
      </c>
      <c r="D11" s="13">
        <v>644489</v>
      </c>
      <c r="E11" s="11" t="s">
        <v>16</v>
      </c>
      <c r="F11" s="12">
        <v>0.45</v>
      </c>
      <c r="G11" s="11" t="s">
        <v>15</v>
      </c>
      <c r="H11" s="10">
        <f t="shared" si="1"/>
        <v>1817000</v>
      </c>
    </row>
    <row r="13" spans="2:10" x14ac:dyDescent="0.25">
      <c r="B13" s="9" t="s">
        <v>14</v>
      </c>
      <c r="C13" s="8">
        <v>200000</v>
      </c>
    </row>
    <row r="14" spans="2:10" x14ac:dyDescent="0.25">
      <c r="B14" s="6" t="s">
        <v>13</v>
      </c>
      <c r="C14" s="7">
        <f>-CHOOSE(MATCH($C$13,$C$4:$C$11,1),$C$13*$D$5,$D$6+($C$13-$B$6)*$F$6,$D$7+($C$13-$B$7)*$F$7,$D$8+($C$13-$B$8)*$F$8,$D$9+($C$13-$B$9)*$F$9,$D$10+($C$13-$B$10)*$F$10,$D$11+($C$13-$B$11)*$F$11)</f>
        <v>-36000</v>
      </c>
    </row>
    <row r="15" spans="2:10" x14ac:dyDescent="0.25">
      <c r="B15" s="6" t="s">
        <v>12</v>
      </c>
      <c r="C15" s="7">
        <f>-IF($C$13*1%&lt;177.12,$C$13*1%,177.12)</f>
        <v>-177.12</v>
      </c>
      <c r="D15" s="311" t="s">
        <v>11</v>
      </c>
      <c r="E15" s="311"/>
      <c r="F15" s="311"/>
      <c r="G15" s="311"/>
      <c r="H15" s="311"/>
      <c r="I15" s="311"/>
      <c r="J15" s="311"/>
    </row>
    <row r="16" spans="2:10" x14ac:dyDescent="0.25">
      <c r="B16" s="6" t="s">
        <v>10</v>
      </c>
      <c r="C16" s="5">
        <f>SUM(C13:C15)</f>
        <v>163822.88</v>
      </c>
      <c r="D16" s="3"/>
    </row>
    <row r="18" spans="2:3" x14ac:dyDescent="0.25">
      <c r="B18" s="270" t="s">
        <v>266</v>
      </c>
      <c r="C18">
        <f>SUMIF('Cash Flow'!C2:MX2,'Performance Summary'!B20,'Cash Flow'!C44:MX44)</f>
        <v>-12600.902527943657</v>
      </c>
    </row>
    <row r="19" spans="2:3" x14ac:dyDescent="0.25">
      <c r="B19" s="9" t="s">
        <v>267</v>
      </c>
      <c r="C19" s="8">
        <f>C13+C18</f>
        <v>187399.09747205634</v>
      </c>
    </row>
    <row r="20" spans="2:3" x14ac:dyDescent="0.25">
      <c r="B20" s="6" t="s">
        <v>13</v>
      </c>
      <c r="C20" s="7">
        <f>-CHOOSE(MATCH($C$19,$C$4:$C$11,1),$C$19*$D$5,$D$6+($C$19-$B$6)*$F$6,$D$7+($C$19-$B$7)*$F$7,$D$8+($C$19-$B$8)*$F$8,$D$9+($C$19-$B$9)*$F$9,$D$10+($C$19-$B$10)*$F$10,$D$11+($C$19-$B$11)*$F$11)</f>
        <v>-33731.837544970142</v>
      </c>
    </row>
    <row r="21" spans="2:3" x14ac:dyDescent="0.25">
      <c r="B21" s="6" t="s">
        <v>12</v>
      </c>
      <c r="C21" s="7">
        <f>-IF($C$13*1%&lt;177.12,$C$13*1%,177.12)</f>
        <v>-177.12</v>
      </c>
    </row>
    <row r="22" spans="2:3" x14ac:dyDescent="0.25">
      <c r="B22" s="6" t="s">
        <v>10</v>
      </c>
      <c r="C22" s="5">
        <f>SUM(C19:C21)</f>
        <v>153490.13992708619</v>
      </c>
    </row>
    <row r="24" spans="2:3" x14ac:dyDescent="0.25">
      <c r="B24" s="270" t="s">
        <v>268</v>
      </c>
      <c r="C24" s="3">
        <f>C20-C14</f>
        <v>2268.1624550298584</v>
      </c>
    </row>
  </sheetData>
  <mergeCells count="5">
    <mergeCell ref="B3:C3"/>
    <mergeCell ref="D3:H3"/>
    <mergeCell ref="D15:J15"/>
    <mergeCell ref="D5:H5"/>
    <mergeCell ref="B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382C-28F1-4881-8DB4-C376ED4D9041}">
  <dimension ref="A1:Q111"/>
  <sheetViews>
    <sheetView workbookViewId="0">
      <selection activeCell="I10" sqref="I9:I10"/>
    </sheetView>
  </sheetViews>
  <sheetFormatPr defaultRowHeight="15.75" x14ac:dyDescent="0.25"/>
  <cols>
    <col min="1" max="1" width="12.375" style="231" bestFit="1" customWidth="1"/>
    <col min="2" max="2" width="12.375" style="231" customWidth="1"/>
    <col min="3" max="4" width="10.375" style="231" bestFit="1" customWidth="1"/>
    <col min="5" max="5" width="10.5" style="231" bestFit="1" customWidth="1"/>
    <col min="6" max="6" width="9.375" style="231" bestFit="1" customWidth="1"/>
    <col min="7" max="7" width="9.5" style="231" bestFit="1" customWidth="1"/>
    <col min="8" max="8" width="10.375" style="231" bestFit="1" customWidth="1"/>
    <col min="9" max="9" width="10.375" style="231" customWidth="1"/>
    <col min="10" max="10" width="9.5" style="231" bestFit="1" customWidth="1"/>
    <col min="11" max="11" width="10.5" style="231" bestFit="1" customWidth="1"/>
    <col min="12" max="12" width="10.125" style="231" bestFit="1" customWidth="1"/>
    <col min="13" max="13" width="9.375" style="231" bestFit="1" customWidth="1"/>
    <col min="14" max="14" width="9.5" style="231" bestFit="1" customWidth="1"/>
    <col min="15" max="15" width="10.375" style="231" bestFit="1" customWidth="1"/>
    <col min="16" max="16" width="9" style="231"/>
    <col min="17" max="17" width="12.625" style="231" bestFit="1" customWidth="1"/>
    <col min="18" max="16384" width="9" style="231"/>
  </cols>
  <sheetData>
    <row r="1" spans="1:17" x14ac:dyDescent="0.25">
      <c r="A1" s="322" t="s">
        <v>8</v>
      </c>
      <c r="B1" s="260"/>
      <c r="C1" s="319" t="s">
        <v>61</v>
      </c>
      <c r="D1" s="320"/>
      <c r="E1" s="320"/>
      <c r="F1" s="320"/>
      <c r="G1" s="320"/>
      <c r="H1" s="321"/>
      <c r="I1" s="253"/>
      <c r="J1" s="316" t="s">
        <v>62</v>
      </c>
      <c r="K1" s="317"/>
      <c r="L1" s="317"/>
      <c r="M1" s="317"/>
      <c r="N1" s="317"/>
      <c r="O1" s="318"/>
    </row>
    <row r="2" spans="1:17" x14ac:dyDescent="0.25">
      <c r="A2" s="323"/>
      <c r="B2" s="261"/>
      <c r="C2" s="254" t="s">
        <v>63</v>
      </c>
      <c r="D2" s="255" t="s">
        <v>64</v>
      </c>
      <c r="E2" s="255" t="s">
        <v>65</v>
      </c>
      <c r="F2" s="255" t="s">
        <v>66</v>
      </c>
      <c r="G2" s="255" t="s">
        <v>67</v>
      </c>
      <c r="H2" s="256" t="s">
        <v>68</v>
      </c>
      <c r="I2" s="265"/>
      <c r="J2" s="254" t="s">
        <v>69</v>
      </c>
      <c r="K2" s="255" t="s">
        <v>65</v>
      </c>
      <c r="L2" s="255" t="s">
        <v>70</v>
      </c>
      <c r="M2" s="255" t="s">
        <v>66</v>
      </c>
      <c r="N2" s="255" t="s">
        <v>67</v>
      </c>
      <c r="O2" s="256" t="s">
        <v>68</v>
      </c>
    </row>
    <row r="3" spans="1:17" x14ac:dyDescent="0.25">
      <c r="A3" s="257">
        <v>0</v>
      </c>
      <c r="B3" s="262"/>
      <c r="C3" s="243"/>
      <c r="D3" s="244"/>
      <c r="E3" s="244"/>
      <c r="F3" s="244"/>
      <c r="G3" s="244"/>
      <c r="H3" s="245"/>
      <c r="I3" s="244"/>
      <c r="J3" s="243"/>
      <c r="K3" s="244"/>
      <c r="L3" s="244"/>
      <c r="M3" s="244"/>
      <c r="N3" s="244"/>
      <c r="O3" s="245"/>
    </row>
    <row r="4" spans="1:17" x14ac:dyDescent="0.25">
      <c r="A4" s="258">
        <v>80000</v>
      </c>
      <c r="B4" s="263"/>
      <c r="C4" s="246">
        <v>0</v>
      </c>
      <c r="D4" s="247">
        <v>5710</v>
      </c>
      <c r="E4" s="247">
        <v>101</v>
      </c>
      <c r="F4" s="247">
        <v>3150</v>
      </c>
      <c r="G4" s="247">
        <v>1029</v>
      </c>
      <c r="H4" s="248">
        <v>9990</v>
      </c>
      <c r="I4" s="247"/>
      <c r="J4" s="246">
        <v>5710</v>
      </c>
      <c r="K4" s="247">
        <v>496</v>
      </c>
      <c r="L4" s="247">
        <v>1240</v>
      </c>
      <c r="M4" s="247">
        <v>1300</v>
      </c>
      <c r="N4" s="247">
        <v>1237.5</v>
      </c>
      <c r="O4" s="248">
        <v>9983.5</v>
      </c>
      <c r="Q4" s="249"/>
    </row>
    <row r="5" spans="1:17" x14ac:dyDescent="0.25">
      <c r="A5" s="258">
        <v>90000</v>
      </c>
      <c r="B5" s="263"/>
      <c r="C5" s="246">
        <v>0</v>
      </c>
      <c r="D5" s="247">
        <v>5710</v>
      </c>
      <c r="E5" s="247">
        <v>101</v>
      </c>
      <c r="F5" s="247">
        <v>3150</v>
      </c>
      <c r="G5" s="247">
        <v>1029</v>
      </c>
      <c r="H5" s="248">
        <v>9990</v>
      </c>
      <c r="I5" s="247"/>
      <c r="J5" s="246">
        <v>5710</v>
      </c>
      <c r="K5" s="247">
        <v>496</v>
      </c>
      <c r="L5" s="247">
        <v>1270</v>
      </c>
      <c r="M5" s="247">
        <v>1300</v>
      </c>
      <c r="N5" s="247">
        <v>1242</v>
      </c>
      <c r="O5" s="248">
        <v>10018</v>
      </c>
    </row>
    <row r="6" spans="1:17" x14ac:dyDescent="0.25">
      <c r="A6" s="258">
        <v>100000</v>
      </c>
      <c r="B6" s="263"/>
      <c r="C6" s="246">
        <v>0</v>
      </c>
      <c r="D6" s="247">
        <v>5710</v>
      </c>
      <c r="E6" s="247">
        <v>101</v>
      </c>
      <c r="F6" s="247">
        <v>3150</v>
      </c>
      <c r="G6" s="247">
        <v>1029</v>
      </c>
      <c r="H6" s="248">
        <v>9990</v>
      </c>
      <c r="I6" s="247"/>
      <c r="J6" s="246">
        <v>5710</v>
      </c>
      <c r="K6" s="247">
        <v>496</v>
      </c>
      <c r="L6" s="247">
        <v>1300</v>
      </c>
      <c r="M6" s="247">
        <v>1300</v>
      </c>
      <c r="N6" s="247">
        <v>1246.5</v>
      </c>
      <c r="O6" s="248">
        <v>10052.5</v>
      </c>
    </row>
    <row r="7" spans="1:17" x14ac:dyDescent="0.25">
      <c r="A7" s="258">
        <v>125000</v>
      </c>
      <c r="B7" s="263"/>
      <c r="C7" s="246">
        <v>0</v>
      </c>
      <c r="D7" s="247">
        <v>6620</v>
      </c>
      <c r="E7" s="247">
        <v>101</v>
      </c>
      <c r="F7" s="247">
        <v>3150</v>
      </c>
      <c r="G7" s="247">
        <v>1165.5</v>
      </c>
      <c r="H7" s="248">
        <v>11036.5</v>
      </c>
      <c r="I7" s="247"/>
      <c r="J7" s="246">
        <v>6620</v>
      </c>
      <c r="K7" s="247">
        <v>496</v>
      </c>
      <c r="L7" s="247">
        <v>1375</v>
      </c>
      <c r="M7" s="247">
        <v>1300</v>
      </c>
      <c r="N7" s="247">
        <v>1394.25</v>
      </c>
      <c r="O7" s="248">
        <v>11185.25</v>
      </c>
    </row>
    <row r="8" spans="1:17" x14ac:dyDescent="0.25">
      <c r="A8" s="258">
        <v>150000</v>
      </c>
      <c r="B8" s="263"/>
      <c r="C8" s="246">
        <v>0</v>
      </c>
      <c r="D8" s="247">
        <v>6620</v>
      </c>
      <c r="E8" s="247">
        <v>101</v>
      </c>
      <c r="F8" s="247">
        <v>3150</v>
      </c>
      <c r="G8" s="247">
        <v>1165.5</v>
      </c>
      <c r="H8" s="248">
        <v>11036.5</v>
      </c>
      <c r="I8" s="247"/>
      <c r="J8" s="246">
        <v>6620</v>
      </c>
      <c r="K8" s="247">
        <v>496</v>
      </c>
      <c r="L8" s="247">
        <v>1450</v>
      </c>
      <c r="M8" s="247">
        <v>1300</v>
      </c>
      <c r="N8" s="247">
        <v>1405.5</v>
      </c>
      <c r="O8" s="248">
        <v>11271.5</v>
      </c>
    </row>
    <row r="9" spans="1:17" x14ac:dyDescent="0.25">
      <c r="A9" s="258">
        <v>175000</v>
      </c>
      <c r="B9" s="263"/>
      <c r="C9" s="246">
        <v>0</v>
      </c>
      <c r="D9" s="247">
        <v>7530</v>
      </c>
      <c r="E9" s="247">
        <v>101</v>
      </c>
      <c r="F9" s="247">
        <v>3150</v>
      </c>
      <c r="G9" s="247">
        <v>1302</v>
      </c>
      <c r="H9" s="248">
        <v>12083</v>
      </c>
      <c r="I9" s="247"/>
      <c r="J9" s="246">
        <v>7530</v>
      </c>
      <c r="K9" s="247">
        <v>496</v>
      </c>
      <c r="L9" s="247">
        <v>1525</v>
      </c>
      <c r="M9" s="247">
        <v>1300</v>
      </c>
      <c r="N9" s="247">
        <v>1553.25</v>
      </c>
      <c r="O9" s="248">
        <v>12404.25</v>
      </c>
    </row>
    <row r="10" spans="1:17" x14ac:dyDescent="0.25">
      <c r="A10" s="258">
        <v>200000</v>
      </c>
      <c r="B10" s="263"/>
      <c r="C10" s="246">
        <v>0</v>
      </c>
      <c r="D10" s="247">
        <v>7530</v>
      </c>
      <c r="E10" s="247">
        <v>101</v>
      </c>
      <c r="F10" s="247">
        <v>3150</v>
      </c>
      <c r="G10" s="247">
        <v>1302</v>
      </c>
      <c r="H10" s="248">
        <v>12083</v>
      </c>
      <c r="I10" s="247"/>
      <c r="J10" s="246">
        <v>7530</v>
      </c>
      <c r="K10" s="247">
        <v>496</v>
      </c>
      <c r="L10" s="247">
        <v>1600</v>
      </c>
      <c r="M10" s="247">
        <v>1300</v>
      </c>
      <c r="N10" s="247">
        <v>1564.5</v>
      </c>
      <c r="O10" s="248">
        <v>12490.5</v>
      </c>
    </row>
    <row r="11" spans="1:17" x14ac:dyDescent="0.25">
      <c r="A11" s="258">
        <v>250000</v>
      </c>
      <c r="B11" s="263"/>
      <c r="C11" s="246">
        <v>0</v>
      </c>
      <c r="D11" s="247">
        <v>8440</v>
      </c>
      <c r="E11" s="247">
        <v>642</v>
      </c>
      <c r="F11" s="247">
        <v>3150</v>
      </c>
      <c r="G11" s="247">
        <v>1438.5</v>
      </c>
      <c r="H11" s="248">
        <v>13670.5</v>
      </c>
      <c r="I11" s="247"/>
      <c r="J11" s="246">
        <v>8440</v>
      </c>
      <c r="K11" s="247">
        <v>642</v>
      </c>
      <c r="L11" s="247">
        <v>1750</v>
      </c>
      <c r="M11" s="247">
        <v>1300</v>
      </c>
      <c r="N11" s="247">
        <v>1723.5</v>
      </c>
      <c r="O11" s="248">
        <v>13855.5</v>
      </c>
    </row>
    <row r="12" spans="1:17" x14ac:dyDescent="0.25">
      <c r="A12" s="258">
        <v>300000</v>
      </c>
      <c r="B12" s="263"/>
      <c r="C12" s="246">
        <v>0</v>
      </c>
      <c r="D12" s="247">
        <v>9350</v>
      </c>
      <c r="E12" s="247">
        <v>642</v>
      </c>
      <c r="F12" s="247">
        <v>3150</v>
      </c>
      <c r="G12" s="247">
        <v>1575</v>
      </c>
      <c r="H12" s="248">
        <v>14717</v>
      </c>
      <c r="I12" s="247"/>
      <c r="J12" s="246">
        <v>9350</v>
      </c>
      <c r="K12" s="247">
        <v>642</v>
      </c>
      <c r="L12" s="247">
        <v>1900</v>
      </c>
      <c r="M12" s="247">
        <v>1300</v>
      </c>
      <c r="N12" s="247">
        <v>1882.5</v>
      </c>
      <c r="O12" s="248">
        <v>15074.5</v>
      </c>
    </row>
    <row r="13" spans="1:17" x14ac:dyDescent="0.25">
      <c r="A13" s="258">
        <v>350000</v>
      </c>
      <c r="B13" s="263"/>
      <c r="C13" s="246">
        <v>0</v>
      </c>
      <c r="D13" s="247">
        <v>10260</v>
      </c>
      <c r="E13" s="247">
        <v>800</v>
      </c>
      <c r="F13" s="247">
        <v>3150</v>
      </c>
      <c r="G13" s="247">
        <v>1711.5</v>
      </c>
      <c r="H13" s="248">
        <v>15921.5</v>
      </c>
      <c r="I13" s="247"/>
      <c r="J13" s="246">
        <v>10260</v>
      </c>
      <c r="K13" s="247">
        <v>800</v>
      </c>
      <c r="L13" s="247">
        <v>2050</v>
      </c>
      <c r="M13" s="247">
        <v>1300</v>
      </c>
      <c r="N13" s="247">
        <v>2041.5</v>
      </c>
      <c r="O13" s="248">
        <v>16451.5</v>
      </c>
    </row>
    <row r="14" spans="1:17" x14ac:dyDescent="0.25">
      <c r="A14" s="258">
        <v>400000</v>
      </c>
      <c r="B14" s="263"/>
      <c r="C14" s="246">
        <v>0</v>
      </c>
      <c r="D14" s="247">
        <v>11170</v>
      </c>
      <c r="E14" s="247">
        <v>800</v>
      </c>
      <c r="F14" s="247">
        <v>3150</v>
      </c>
      <c r="G14" s="247">
        <v>1848</v>
      </c>
      <c r="H14" s="248">
        <v>16968</v>
      </c>
      <c r="I14" s="247"/>
      <c r="J14" s="246">
        <v>11170</v>
      </c>
      <c r="K14" s="247">
        <v>800</v>
      </c>
      <c r="L14" s="247">
        <v>2200</v>
      </c>
      <c r="M14" s="247">
        <v>1300</v>
      </c>
      <c r="N14" s="247">
        <v>2200.5</v>
      </c>
      <c r="O14" s="248">
        <v>17670.5</v>
      </c>
    </row>
    <row r="15" spans="1:17" x14ac:dyDescent="0.25">
      <c r="A15" s="258">
        <v>450000</v>
      </c>
      <c r="B15" s="263"/>
      <c r="C15" s="246">
        <v>0</v>
      </c>
      <c r="D15" s="247">
        <v>12080</v>
      </c>
      <c r="E15" s="247">
        <v>800</v>
      </c>
      <c r="F15" s="247">
        <v>3150</v>
      </c>
      <c r="G15" s="247">
        <v>1984.5</v>
      </c>
      <c r="H15" s="248">
        <v>18014.5</v>
      </c>
      <c r="I15" s="247"/>
      <c r="J15" s="246">
        <v>12080</v>
      </c>
      <c r="K15" s="247">
        <v>800</v>
      </c>
      <c r="L15" s="247">
        <v>2350</v>
      </c>
      <c r="M15" s="247">
        <v>1300</v>
      </c>
      <c r="N15" s="247">
        <v>2359.5</v>
      </c>
      <c r="O15" s="248">
        <v>18889.5</v>
      </c>
    </row>
    <row r="16" spans="1:17" x14ac:dyDescent="0.25">
      <c r="A16" s="258">
        <v>500000</v>
      </c>
      <c r="B16" s="263"/>
      <c r="C16" s="246">
        <v>0</v>
      </c>
      <c r="D16" s="247">
        <v>12990</v>
      </c>
      <c r="E16" s="247">
        <v>800</v>
      </c>
      <c r="F16" s="247">
        <v>3150</v>
      </c>
      <c r="G16" s="247">
        <v>2121</v>
      </c>
      <c r="H16" s="248">
        <v>19061</v>
      </c>
      <c r="I16" s="247"/>
      <c r="J16" s="246">
        <v>12990</v>
      </c>
      <c r="K16" s="247">
        <v>800</v>
      </c>
      <c r="L16" s="247">
        <v>2500</v>
      </c>
      <c r="M16" s="247">
        <v>1300</v>
      </c>
      <c r="N16" s="247">
        <v>2518.5</v>
      </c>
      <c r="O16" s="248">
        <v>20108.5</v>
      </c>
    </row>
    <row r="17" spans="1:15" x14ac:dyDescent="0.25">
      <c r="A17" s="258">
        <v>600000</v>
      </c>
      <c r="B17" s="263"/>
      <c r="C17" s="246">
        <v>0</v>
      </c>
      <c r="D17" s="247">
        <v>14750</v>
      </c>
      <c r="E17" s="247">
        <v>800</v>
      </c>
      <c r="F17" s="247">
        <v>3150</v>
      </c>
      <c r="G17" s="247">
        <v>2385</v>
      </c>
      <c r="H17" s="248">
        <v>21085</v>
      </c>
      <c r="I17" s="247"/>
      <c r="J17" s="246">
        <v>14750</v>
      </c>
      <c r="K17" s="247">
        <v>800</v>
      </c>
      <c r="L17" s="247">
        <v>2800</v>
      </c>
      <c r="M17" s="247">
        <v>1300</v>
      </c>
      <c r="N17" s="247">
        <v>2827.5</v>
      </c>
      <c r="O17" s="248">
        <v>22477.5</v>
      </c>
    </row>
    <row r="18" spans="1:15" x14ac:dyDescent="0.25">
      <c r="A18" s="258">
        <v>700000</v>
      </c>
      <c r="B18" s="263"/>
      <c r="C18" s="246">
        <v>0</v>
      </c>
      <c r="D18" s="247">
        <v>16510</v>
      </c>
      <c r="E18" s="247">
        <v>1126</v>
      </c>
      <c r="F18" s="247">
        <v>3150</v>
      </c>
      <c r="G18" s="247">
        <v>2649</v>
      </c>
      <c r="H18" s="248">
        <v>23435</v>
      </c>
      <c r="I18" s="247"/>
      <c r="J18" s="246">
        <v>16510</v>
      </c>
      <c r="K18" s="247">
        <v>1126</v>
      </c>
      <c r="L18" s="247">
        <v>3100</v>
      </c>
      <c r="M18" s="247">
        <v>1300</v>
      </c>
      <c r="N18" s="247">
        <v>3136.5</v>
      </c>
      <c r="O18" s="248">
        <v>25172.5</v>
      </c>
    </row>
    <row r="19" spans="1:15" x14ac:dyDescent="0.25">
      <c r="A19" s="258">
        <v>800000</v>
      </c>
      <c r="B19" s="263"/>
      <c r="C19" s="246">
        <v>0</v>
      </c>
      <c r="D19" s="247">
        <v>18270</v>
      </c>
      <c r="E19" s="247">
        <v>1126</v>
      </c>
      <c r="F19" s="247">
        <v>3150</v>
      </c>
      <c r="G19" s="247">
        <v>2913</v>
      </c>
      <c r="H19" s="248">
        <v>25459</v>
      </c>
      <c r="I19" s="247"/>
      <c r="J19" s="246">
        <v>18270</v>
      </c>
      <c r="K19" s="247">
        <v>1126</v>
      </c>
      <c r="L19" s="247">
        <v>3400</v>
      </c>
      <c r="M19" s="247">
        <v>1300</v>
      </c>
      <c r="N19" s="247">
        <v>3445.5</v>
      </c>
      <c r="O19" s="248">
        <v>27541.5</v>
      </c>
    </row>
    <row r="20" spans="1:15" x14ac:dyDescent="0.25">
      <c r="A20" s="258">
        <v>900000</v>
      </c>
      <c r="B20" s="263"/>
      <c r="C20" s="246">
        <v>0</v>
      </c>
      <c r="D20" s="247">
        <v>20030</v>
      </c>
      <c r="E20" s="247">
        <v>1293</v>
      </c>
      <c r="F20" s="247">
        <v>3150</v>
      </c>
      <c r="G20" s="247">
        <v>3177</v>
      </c>
      <c r="H20" s="248">
        <v>27650</v>
      </c>
      <c r="I20" s="247"/>
      <c r="J20" s="246">
        <v>20030</v>
      </c>
      <c r="K20" s="247">
        <v>1293</v>
      </c>
      <c r="L20" s="247">
        <v>3700</v>
      </c>
      <c r="M20" s="247">
        <v>1300</v>
      </c>
      <c r="N20" s="247">
        <v>3754.5</v>
      </c>
      <c r="O20" s="248">
        <v>30077.5</v>
      </c>
    </row>
    <row r="21" spans="1:15" x14ac:dyDescent="0.25">
      <c r="A21" s="258">
        <v>1000000</v>
      </c>
      <c r="B21" s="263"/>
      <c r="C21" s="246">
        <v>0</v>
      </c>
      <c r="D21" s="247">
        <v>21790</v>
      </c>
      <c r="E21" s="247">
        <v>1293</v>
      </c>
      <c r="F21" s="247">
        <v>3150</v>
      </c>
      <c r="G21" s="247">
        <v>3441</v>
      </c>
      <c r="H21" s="248">
        <v>29674</v>
      </c>
      <c r="I21" s="247"/>
      <c r="J21" s="246">
        <v>21790</v>
      </c>
      <c r="K21" s="247">
        <v>1293</v>
      </c>
      <c r="L21" s="247">
        <v>4000</v>
      </c>
      <c r="M21" s="247">
        <v>1300</v>
      </c>
      <c r="N21" s="247">
        <v>4063.5</v>
      </c>
      <c r="O21" s="248">
        <v>32446.5</v>
      </c>
    </row>
    <row r="22" spans="1:15" x14ac:dyDescent="0.25">
      <c r="A22" s="258">
        <v>1100000</v>
      </c>
      <c r="B22" s="263"/>
      <c r="C22" s="246">
        <v>0</v>
      </c>
      <c r="D22" s="247">
        <v>23550</v>
      </c>
      <c r="E22" s="247">
        <v>1453</v>
      </c>
      <c r="F22" s="247">
        <v>3150</v>
      </c>
      <c r="G22" s="247">
        <v>3705</v>
      </c>
      <c r="H22" s="248">
        <v>31858</v>
      </c>
      <c r="I22" s="247"/>
      <c r="J22" s="246">
        <v>23550</v>
      </c>
      <c r="K22" s="247">
        <v>1453</v>
      </c>
      <c r="L22" s="247">
        <v>4300</v>
      </c>
      <c r="M22" s="247">
        <v>1300</v>
      </c>
      <c r="N22" s="247">
        <v>4372.5</v>
      </c>
      <c r="O22" s="248">
        <v>34975.5</v>
      </c>
    </row>
    <row r="23" spans="1:15" x14ac:dyDescent="0.25">
      <c r="A23" s="258">
        <v>1200000</v>
      </c>
      <c r="B23" s="263"/>
      <c r="C23" s="246">
        <v>3000</v>
      </c>
      <c r="D23" s="247">
        <v>23550</v>
      </c>
      <c r="E23" s="247">
        <v>1453</v>
      </c>
      <c r="F23" s="247">
        <v>3150</v>
      </c>
      <c r="G23" s="247">
        <v>3705</v>
      </c>
      <c r="H23" s="248">
        <v>34858</v>
      </c>
      <c r="I23" s="247"/>
      <c r="J23" s="246">
        <v>23550</v>
      </c>
      <c r="K23" s="247">
        <v>1453</v>
      </c>
      <c r="L23" s="247">
        <v>4600</v>
      </c>
      <c r="M23" s="247">
        <v>1300</v>
      </c>
      <c r="N23" s="247">
        <v>4417.5</v>
      </c>
      <c r="O23" s="248">
        <v>35320.5</v>
      </c>
    </row>
    <row r="24" spans="1:15" x14ac:dyDescent="0.25">
      <c r="A24" s="258">
        <v>1300000</v>
      </c>
      <c r="B24" s="263"/>
      <c r="C24" s="246">
        <v>6000</v>
      </c>
      <c r="D24" s="247">
        <v>25310</v>
      </c>
      <c r="E24" s="247">
        <v>1453</v>
      </c>
      <c r="F24" s="247">
        <v>3150</v>
      </c>
      <c r="G24" s="247">
        <v>3969</v>
      </c>
      <c r="H24" s="248">
        <v>39882</v>
      </c>
      <c r="I24" s="247"/>
      <c r="J24" s="246">
        <v>25310</v>
      </c>
      <c r="K24" s="247">
        <v>1453</v>
      </c>
      <c r="L24" s="247">
        <v>4900</v>
      </c>
      <c r="M24" s="247">
        <v>1300</v>
      </c>
      <c r="N24" s="247">
        <v>4726.5</v>
      </c>
      <c r="O24" s="248">
        <v>37689.5</v>
      </c>
    </row>
    <row r="25" spans="1:15" x14ac:dyDescent="0.25">
      <c r="A25" s="258">
        <v>1400000</v>
      </c>
      <c r="B25" s="263"/>
      <c r="C25" s="246">
        <v>9000</v>
      </c>
      <c r="D25" s="247">
        <v>25310</v>
      </c>
      <c r="E25" s="247">
        <v>1453</v>
      </c>
      <c r="F25" s="247">
        <v>3150</v>
      </c>
      <c r="G25" s="247">
        <v>3969</v>
      </c>
      <c r="H25" s="248">
        <v>42882</v>
      </c>
      <c r="I25" s="247"/>
      <c r="J25" s="246">
        <v>25310</v>
      </c>
      <c r="K25" s="247">
        <v>1453</v>
      </c>
      <c r="L25" s="247">
        <v>5000</v>
      </c>
      <c r="M25" s="247">
        <v>1300</v>
      </c>
      <c r="N25" s="247">
        <v>4741.5</v>
      </c>
      <c r="O25" s="248">
        <v>37804.5</v>
      </c>
    </row>
    <row r="26" spans="1:15" x14ac:dyDescent="0.25">
      <c r="A26" s="258">
        <v>1500000</v>
      </c>
      <c r="B26" s="263"/>
      <c r="C26" s="246">
        <v>12000</v>
      </c>
      <c r="D26" s="247">
        <v>27070</v>
      </c>
      <c r="E26" s="247">
        <v>1453</v>
      </c>
      <c r="F26" s="247">
        <v>3150</v>
      </c>
      <c r="G26" s="247">
        <v>4233</v>
      </c>
      <c r="H26" s="248">
        <v>47906</v>
      </c>
      <c r="I26" s="247"/>
      <c r="J26" s="246">
        <v>27070</v>
      </c>
      <c r="K26" s="247">
        <v>1453</v>
      </c>
      <c r="L26" s="247">
        <v>5000</v>
      </c>
      <c r="M26" s="247">
        <v>1300</v>
      </c>
      <c r="N26" s="247">
        <v>5005.5</v>
      </c>
      <c r="O26" s="248">
        <v>39828.5</v>
      </c>
    </row>
    <row r="27" spans="1:15" x14ac:dyDescent="0.25">
      <c r="A27" s="258">
        <v>1600000</v>
      </c>
      <c r="B27" s="263"/>
      <c r="C27" s="246">
        <v>17625</v>
      </c>
      <c r="D27" s="247">
        <v>27070</v>
      </c>
      <c r="E27" s="247">
        <v>1453</v>
      </c>
      <c r="F27" s="247">
        <v>3150</v>
      </c>
      <c r="G27" s="247">
        <v>4233</v>
      </c>
      <c r="H27" s="248">
        <v>53531</v>
      </c>
      <c r="I27" s="247"/>
      <c r="J27" s="246">
        <v>27070</v>
      </c>
      <c r="K27" s="247">
        <v>1453</v>
      </c>
      <c r="L27" s="247">
        <v>5000</v>
      </c>
      <c r="M27" s="247">
        <v>1300</v>
      </c>
      <c r="N27" s="247">
        <v>5005.5</v>
      </c>
      <c r="O27" s="248">
        <v>39828.5</v>
      </c>
    </row>
    <row r="28" spans="1:15" x14ac:dyDescent="0.25">
      <c r="A28" s="258">
        <v>1700000</v>
      </c>
      <c r="B28" s="263"/>
      <c r="C28" s="246">
        <v>23625</v>
      </c>
      <c r="D28" s="247">
        <v>28830</v>
      </c>
      <c r="E28" s="247">
        <v>1453</v>
      </c>
      <c r="F28" s="247">
        <v>3150</v>
      </c>
      <c r="G28" s="247">
        <v>4497</v>
      </c>
      <c r="H28" s="248">
        <v>61555</v>
      </c>
      <c r="I28" s="247"/>
      <c r="J28" s="246">
        <v>28830</v>
      </c>
      <c r="K28" s="247">
        <v>1453</v>
      </c>
      <c r="L28" s="247">
        <v>5000</v>
      </c>
      <c r="M28" s="247">
        <v>1300</v>
      </c>
      <c r="N28" s="247">
        <v>5269.5</v>
      </c>
      <c r="O28" s="248">
        <v>41852.5</v>
      </c>
    </row>
    <row r="29" spans="1:15" x14ac:dyDescent="0.25">
      <c r="A29" s="258">
        <v>1800000</v>
      </c>
      <c r="B29" s="263"/>
      <c r="C29" s="246">
        <v>29625</v>
      </c>
      <c r="D29" s="247">
        <v>28830</v>
      </c>
      <c r="E29" s="247">
        <v>1453</v>
      </c>
      <c r="F29" s="247">
        <v>3150</v>
      </c>
      <c r="G29" s="247">
        <v>4497</v>
      </c>
      <c r="H29" s="248">
        <v>67555</v>
      </c>
      <c r="I29" s="247"/>
      <c r="J29" s="246">
        <v>28830</v>
      </c>
      <c r="K29" s="247">
        <v>1453</v>
      </c>
      <c r="L29" s="247">
        <v>5000</v>
      </c>
      <c r="M29" s="247">
        <v>1300</v>
      </c>
      <c r="N29" s="247">
        <v>5269.5</v>
      </c>
      <c r="O29" s="248">
        <v>41852.5</v>
      </c>
    </row>
    <row r="30" spans="1:15" x14ac:dyDescent="0.25">
      <c r="A30" s="258">
        <v>1900000</v>
      </c>
      <c r="B30" s="263"/>
      <c r="C30" s="246">
        <v>35625</v>
      </c>
      <c r="D30" s="247">
        <v>30590</v>
      </c>
      <c r="E30" s="247">
        <v>1453</v>
      </c>
      <c r="F30" s="247">
        <v>3150</v>
      </c>
      <c r="G30" s="247">
        <v>4761</v>
      </c>
      <c r="H30" s="248">
        <v>75579</v>
      </c>
      <c r="I30" s="247"/>
      <c r="J30" s="246">
        <v>30590</v>
      </c>
      <c r="K30" s="247">
        <v>1453</v>
      </c>
      <c r="L30" s="247">
        <v>5000</v>
      </c>
      <c r="M30" s="247">
        <v>1300</v>
      </c>
      <c r="N30" s="247">
        <v>5533.5</v>
      </c>
      <c r="O30" s="248">
        <v>43876.5</v>
      </c>
    </row>
    <row r="31" spans="1:15" x14ac:dyDescent="0.25">
      <c r="A31" s="258">
        <v>2000000</v>
      </c>
      <c r="B31" s="263"/>
      <c r="C31" s="246">
        <v>41625</v>
      </c>
      <c r="D31" s="247">
        <v>30590</v>
      </c>
      <c r="E31" s="247">
        <v>1453</v>
      </c>
      <c r="F31" s="247">
        <v>3150</v>
      </c>
      <c r="G31" s="247">
        <v>4761</v>
      </c>
      <c r="H31" s="248">
        <v>81579</v>
      </c>
      <c r="I31" s="247"/>
      <c r="J31" s="246">
        <v>30590</v>
      </c>
      <c r="K31" s="247">
        <v>1453</v>
      </c>
      <c r="L31" s="247">
        <v>5000</v>
      </c>
      <c r="M31" s="247">
        <v>1300</v>
      </c>
      <c r="N31" s="247">
        <v>5533.5</v>
      </c>
      <c r="O31" s="248">
        <v>43876.5</v>
      </c>
    </row>
    <row r="32" spans="1:15" x14ac:dyDescent="0.25">
      <c r="A32" s="258">
        <v>2100000</v>
      </c>
      <c r="B32" s="263"/>
      <c r="C32" s="246">
        <v>47625</v>
      </c>
      <c r="D32" s="247">
        <v>32350</v>
      </c>
      <c r="E32" s="247">
        <v>2014</v>
      </c>
      <c r="F32" s="247">
        <v>3150</v>
      </c>
      <c r="G32" s="247">
        <v>5025</v>
      </c>
      <c r="H32" s="248">
        <v>90164</v>
      </c>
      <c r="I32" s="247"/>
      <c r="J32" s="246">
        <v>32350</v>
      </c>
      <c r="K32" s="247">
        <v>2014</v>
      </c>
      <c r="L32" s="247">
        <v>5000</v>
      </c>
      <c r="M32" s="247">
        <v>1300</v>
      </c>
      <c r="N32" s="247">
        <v>5797.5</v>
      </c>
      <c r="O32" s="248">
        <v>46461.5</v>
      </c>
    </row>
    <row r="33" spans="1:15" x14ac:dyDescent="0.25">
      <c r="A33" s="258">
        <v>2200000</v>
      </c>
      <c r="B33" s="263"/>
      <c r="C33" s="246">
        <v>55275</v>
      </c>
      <c r="D33" s="247">
        <v>32350</v>
      </c>
      <c r="E33" s="247">
        <v>2014</v>
      </c>
      <c r="F33" s="247">
        <v>3150</v>
      </c>
      <c r="G33" s="247">
        <v>5025</v>
      </c>
      <c r="H33" s="248">
        <v>97814</v>
      </c>
      <c r="I33" s="247"/>
      <c r="J33" s="246">
        <v>32350</v>
      </c>
      <c r="K33" s="247">
        <v>2014</v>
      </c>
      <c r="L33" s="247">
        <v>5000</v>
      </c>
      <c r="M33" s="247">
        <v>1300</v>
      </c>
      <c r="N33" s="247">
        <v>5797.5</v>
      </c>
      <c r="O33" s="248">
        <v>46461.5</v>
      </c>
    </row>
    <row r="34" spans="1:15" x14ac:dyDescent="0.25">
      <c r="A34" s="258">
        <v>2300000</v>
      </c>
      <c r="B34" s="263"/>
      <c r="C34" s="246">
        <v>63275</v>
      </c>
      <c r="D34" s="247">
        <v>34110</v>
      </c>
      <c r="E34" s="247">
        <v>2014</v>
      </c>
      <c r="F34" s="247">
        <v>3150</v>
      </c>
      <c r="G34" s="247">
        <v>5289</v>
      </c>
      <c r="H34" s="248">
        <v>107838</v>
      </c>
      <c r="I34" s="247"/>
      <c r="J34" s="246">
        <v>34110</v>
      </c>
      <c r="K34" s="247">
        <v>2014</v>
      </c>
      <c r="L34" s="247">
        <v>5000</v>
      </c>
      <c r="M34" s="247">
        <v>1300</v>
      </c>
      <c r="N34" s="247">
        <v>6061.5</v>
      </c>
      <c r="O34" s="248">
        <v>48485.5</v>
      </c>
    </row>
    <row r="35" spans="1:15" x14ac:dyDescent="0.25">
      <c r="A35" s="258">
        <v>2400000</v>
      </c>
      <c r="B35" s="263"/>
      <c r="C35" s="246">
        <v>71275</v>
      </c>
      <c r="D35" s="247">
        <v>34110</v>
      </c>
      <c r="E35" s="247">
        <v>2014</v>
      </c>
      <c r="F35" s="247">
        <v>3150</v>
      </c>
      <c r="G35" s="247">
        <v>5289</v>
      </c>
      <c r="H35" s="248">
        <v>115838</v>
      </c>
      <c r="I35" s="247"/>
      <c r="J35" s="246">
        <v>34110</v>
      </c>
      <c r="K35" s="247">
        <v>2014</v>
      </c>
      <c r="L35" s="247">
        <v>5000</v>
      </c>
      <c r="M35" s="247">
        <v>1300</v>
      </c>
      <c r="N35" s="247">
        <v>6061.5</v>
      </c>
      <c r="O35" s="248">
        <v>48485.5</v>
      </c>
    </row>
    <row r="36" spans="1:15" x14ac:dyDescent="0.25">
      <c r="A36" s="258">
        <v>2500000</v>
      </c>
      <c r="B36" s="263"/>
      <c r="C36" s="246">
        <v>79275</v>
      </c>
      <c r="D36" s="247">
        <v>35870</v>
      </c>
      <c r="E36" s="247">
        <v>2014</v>
      </c>
      <c r="F36" s="247">
        <v>3150</v>
      </c>
      <c r="G36" s="247">
        <v>5553</v>
      </c>
      <c r="H36" s="248">
        <v>125862</v>
      </c>
      <c r="I36" s="247"/>
      <c r="J36" s="246">
        <v>35870</v>
      </c>
      <c r="K36" s="247">
        <v>2014</v>
      </c>
      <c r="L36" s="247">
        <v>5000</v>
      </c>
      <c r="M36" s="247">
        <v>1300</v>
      </c>
      <c r="N36" s="247">
        <v>6325.5</v>
      </c>
      <c r="O36" s="248">
        <v>50509.5</v>
      </c>
    </row>
    <row r="37" spans="1:15" x14ac:dyDescent="0.25">
      <c r="A37" s="258">
        <v>2600000</v>
      </c>
      <c r="B37" s="263"/>
      <c r="C37" s="246">
        <v>87275</v>
      </c>
      <c r="D37" s="247">
        <v>35870</v>
      </c>
      <c r="E37" s="247">
        <v>2014</v>
      </c>
      <c r="F37" s="247">
        <v>3150</v>
      </c>
      <c r="G37" s="247">
        <v>5553</v>
      </c>
      <c r="H37" s="248">
        <v>133862</v>
      </c>
      <c r="I37" s="247"/>
      <c r="J37" s="246">
        <v>35870</v>
      </c>
      <c r="K37" s="247">
        <v>2014</v>
      </c>
      <c r="L37" s="247">
        <v>5000</v>
      </c>
      <c r="M37" s="247">
        <v>1300</v>
      </c>
      <c r="N37" s="247">
        <v>6325.5</v>
      </c>
      <c r="O37" s="248">
        <v>50509.5</v>
      </c>
    </row>
    <row r="38" spans="1:15" x14ac:dyDescent="0.25">
      <c r="A38" s="258">
        <v>2700000</v>
      </c>
      <c r="B38" s="263"/>
      <c r="C38" s="246">
        <v>95275</v>
      </c>
      <c r="D38" s="247">
        <v>37630</v>
      </c>
      <c r="E38" s="247">
        <v>2014</v>
      </c>
      <c r="F38" s="247">
        <v>3150</v>
      </c>
      <c r="G38" s="247">
        <v>5817</v>
      </c>
      <c r="H38" s="248">
        <v>143886</v>
      </c>
      <c r="I38" s="247"/>
      <c r="J38" s="246">
        <v>37630</v>
      </c>
      <c r="K38" s="247">
        <v>2014</v>
      </c>
      <c r="L38" s="247">
        <v>5000</v>
      </c>
      <c r="M38" s="247">
        <v>1300</v>
      </c>
      <c r="N38" s="247">
        <v>6589.5</v>
      </c>
      <c r="O38" s="248">
        <v>52533.5</v>
      </c>
    </row>
    <row r="39" spans="1:15" x14ac:dyDescent="0.25">
      <c r="A39" s="258">
        <v>2800000</v>
      </c>
      <c r="B39" s="263"/>
      <c r="C39" s="246">
        <v>105600</v>
      </c>
      <c r="D39" s="247">
        <v>37630</v>
      </c>
      <c r="E39" s="247">
        <v>2014</v>
      </c>
      <c r="F39" s="247">
        <v>3150</v>
      </c>
      <c r="G39" s="247">
        <v>5817</v>
      </c>
      <c r="H39" s="248">
        <v>154211</v>
      </c>
      <c r="I39" s="247"/>
      <c r="J39" s="246">
        <v>37630</v>
      </c>
      <c r="K39" s="247">
        <v>2014</v>
      </c>
      <c r="L39" s="247">
        <v>5000</v>
      </c>
      <c r="M39" s="247">
        <v>1300</v>
      </c>
      <c r="N39" s="247">
        <v>6589.5</v>
      </c>
      <c r="O39" s="248">
        <v>52533.5</v>
      </c>
    </row>
    <row r="40" spans="1:15" x14ac:dyDescent="0.25">
      <c r="A40" s="258">
        <v>2900000</v>
      </c>
      <c r="B40" s="263"/>
      <c r="C40" s="246">
        <v>116600</v>
      </c>
      <c r="D40" s="247">
        <v>39390</v>
      </c>
      <c r="E40" s="247">
        <v>2014</v>
      </c>
      <c r="F40" s="247">
        <v>3150</v>
      </c>
      <c r="G40" s="247">
        <v>6081</v>
      </c>
      <c r="H40" s="248">
        <v>167235</v>
      </c>
      <c r="I40" s="247"/>
      <c r="J40" s="246">
        <v>39390</v>
      </c>
      <c r="K40" s="247">
        <v>2014</v>
      </c>
      <c r="L40" s="247">
        <v>5000</v>
      </c>
      <c r="M40" s="247">
        <v>1300</v>
      </c>
      <c r="N40" s="247">
        <v>6853.5</v>
      </c>
      <c r="O40" s="248">
        <v>54557.5</v>
      </c>
    </row>
    <row r="41" spans="1:15" x14ac:dyDescent="0.25">
      <c r="A41" s="258">
        <v>3000000</v>
      </c>
      <c r="B41" s="263"/>
      <c r="C41" s="246">
        <v>127600</v>
      </c>
      <c r="D41" s="247">
        <v>39390</v>
      </c>
      <c r="E41" s="247">
        <v>2014</v>
      </c>
      <c r="F41" s="247">
        <v>3150</v>
      </c>
      <c r="G41" s="247">
        <v>6081</v>
      </c>
      <c r="H41" s="248">
        <v>178235</v>
      </c>
      <c r="I41" s="247"/>
      <c r="J41" s="246">
        <v>39390</v>
      </c>
      <c r="K41" s="247">
        <v>2014</v>
      </c>
      <c r="L41" s="247">
        <v>5000</v>
      </c>
      <c r="M41" s="247">
        <v>1300</v>
      </c>
      <c r="N41" s="247">
        <v>6853.5</v>
      </c>
      <c r="O41" s="248">
        <v>54557.5</v>
      </c>
    </row>
    <row r="42" spans="1:15" x14ac:dyDescent="0.25">
      <c r="A42" s="258">
        <v>3100000</v>
      </c>
      <c r="B42" s="263"/>
      <c r="C42" s="246">
        <v>138600</v>
      </c>
      <c r="D42" s="247">
        <v>41150</v>
      </c>
      <c r="E42" s="247">
        <v>2014</v>
      </c>
      <c r="F42" s="247">
        <v>3150</v>
      </c>
      <c r="G42" s="247">
        <v>6345</v>
      </c>
      <c r="H42" s="248">
        <v>191259</v>
      </c>
      <c r="I42" s="247"/>
      <c r="J42" s="246">
        <v>41150</v>
      </c>
      <c r="K42" s="247">
        <v>2014</v>
      </c>
      <c r="L42" s="247">
        <v>5000</v>
      </c>
      <c r="M42" s="247">
        <v>1300</v>
      </c>
      <c r="N42" s="247">
        <v>7117.5</v>
      </c>
      <c r="O42" s="248">
        <v>56581.5</v>
      </c>
    </row>
    <row r="43" spans="1:15" x14ac:dyDescent="0.25">
      <c r="A43" s="258">
        <v>3200000</v>
      </c>
      <c r="B43" s="263"/>
      <c r="C43" s="246">
        <v>149600</v>
      </c>
      <c r="D43" s="247">
        <v>41150</v>
      </c>
      <c r="E43" s="247">
        <v>2014</v>
      </c>
      <c r="F43" s="247">
        <v>3150</v>
      </c>
      <c r="G43" s="247">
        <v>6345</v>
      </c>
      <c r="H43" s="248">
        <v>202259</v>
      </c>
      <c r="I43" s="247"/>
      <c r="J43" s="246">
        <v>41150</v>
      </c>
      <c r="K43" s="247">
        <v>2014</v>
      </c>
      <c r="L43" s="247">
        <v>5000</v>
      </c>
      <c r="M43" s="247">
        <v>1300</v>
      </c>
      <c r="N43" s="247">
        <v>7117.5</v>
      </c>
      <c r="O43" s="248">
        <v>56581.5</v>
      </c>
    </row>
    <row r="44" spans="1:15" x14ac:dyDescent="0.25">
      <c r="A44" s="258">
        <v>3300000</v>
      </c>
      <c r="B44" s="263"/>
      <c r="C44" s="246">
        <v>160600</v>
      </c>
      <c r="D44" s="247">
        <v>42910</v>
      </c>
      <c r="E44" s="247">
        <v>2014</v>
      </c>
      <c r="F44" s="247">
        <v>3150</v>
      </c>
      <c r="G44" s="247">
        <v>6609</v>
      </c>
      <c r="H44" s="248">
        <v>215283</v>
      </c>
      <c r="I44" s="247"/>
      <c r="J44" s="246">
        <v>42910</v>
      </c>
      <c r="K44" s="247">
        <v>2014</v>
      </c>
      <c r="L44" s="247">
        <v>5000</v>
      </c>
      <c r="M44" s="247">
        <v>1300</v>
      </c>
      <c r="N44" s="247">
        <v>7381.5</v>
      </c>
      <c r="O44" s="248">
        <v>58605.5</v>
      </c>
    </row>
    <row r="45" spans="1:15" x14ac:dyDescent="0.25">
      <c r="A45" s="258">
        <v>3400000</v>
      </c>
      <c r="B45" s="263"/>
      <c r="C45" s="246">
        <v>171600</v>
      </c>
      <c r="D45" s="247">
        <v>42910</v>
      </c>
      <c r="E45" s="247">
        <v>2014</v>
      </c>
      <c r="F45" s="247">
        <v>3150</v>
      </c>
      <c r="G45" s="247">
        <v>6609</v>
      </c>
      <c r="H45" s="248">
        <v>226283</v>
      </c>
      <c r="I45" s="247"/>
      <c r="J45" s="246">
        <v>42910</v>
      </c>
      <c r="K45" s="247">
        <v>2014</v>
      </c>
      <c r="L45" s="247">
        <v>5000</v>
      </c>
      <c r="M45" s="247">
        <v>1300</v>
      </c>
      <c r="N45" s="247">
        <v>7381.5</v>
      </c>
      <c r="O45" s="248">
        <v>58605.5</v>
      </c>
    </row>
    <row r="46" spans="1:15" x14ac:dyDescent="0.25">
      <c r="A46" s="258">
        <v>3500000</v>
      </c>
      <c r="B46" s="263"/>
      <c r="C46" s="246">
        <v>182600</v>
      </c>
      <c r="D46" s="247">
        <v>44670</v>
      </c>
      <c r="E46" s="247">
        <v>2014</v>
      </c>
      <c r="F46" s="247">
        <v>3150</v>
      </c>
      <c r="G46" s="247">
        <v>6873</v>
      </c>
      <c r="H46" s="248">
        <v>239307</v>
      </c>
      <c r="I46" s="247"/>
      <c r="J46" s="246">
        <v>44670</v>
      </c>
      <c r="K46" s="247">
        <v>2014</v>
      </c>
      <c r="L46" s="247">
        <v>5000</v>
      </c>
      <c r="M46" s="247">
        <v>1300</v>
      </c>
      <c r="N46" s="247">
        <v>7645.5</v>
      </c>
      <c r="O46" s="248">
        <v>60629.5</v>
      </c>
    </row>
    <row r="47" spans="1:15" x14ac:dyDescent="0.25">
      <c r="A47" s="258">
        <v>3600000</v>
      </c>
      <c r="B47" s="263"/>
      <c r="C47" s="246">
        <v>193600</v>
      </c>
      <c r="D47" s="247">
        <v>44670</v>
      </c>
      <c r="E47" s="247">
        <v>2014</v>
      </c>
      <c r="F47" s="247">
        <v>3150</v>
      </c>
      <c r="G47" s="247">
        <v>6873</v>
      </c>
      <c r="H47" s="248">
        <v>250307</v>
      </c>
      <c r="I47" s="247"/>
      <c r="J47" s="246">
        <v>44670</v>
      </c>
      <c r="K47" s="247">
        <v>2014</v>
      </c>
      <c r="L47" s="247">
        <v>5000</v>
      </c>
      <c r="M47" s="247">
        <v>1300</v>
      </c>
      <c r="N47" s="247">
        <v>7645.5</v>
      </c>
      <c r="O47" s="248">
        <v>60629.5</v>
      </c>
    </row>
    <row r="48" spans="1:15" x14ac:dyDescent="0.25">
      <c r="A48" s="258">
        <v>3700000</v>
      </c>
      <c r="B48" s="263"/>
      <c r="C48" s="246">
        <v>204600</v>
      </c>
      <c r="D48" s="247">
        <v>46430</v>
      </c>
      <c r="E48" s="247">
        <v>2014</v>
      </c>
      <c r="F48" s="247">
        <v>3150</v>
      </c>
      <c r="G48" s="247">
        <v>7137</v>
      </c>
      <c r="H48" s="248">
        <v>263331</v>
      </c>
      <c r="I48" s="247"/>
      <c r="J48" s="246">
        <v>46430</v>
      </c>
      <c r="K48" s="247">
        <v>2014</v>
      </c>
      <c r="L48" s="247">
        <v>5000</v>
      </c>
      <c r="M48" s="247">
        <v>1300</v>
      </c>
      <c r="N48" s="247">
        <v>7909.5</v>
      </c>
      <c r="O48" s="248">
        <v>62653.5</v>
      </c>
    </row>
    <row r="49" spans="1:15" x14ac:dyDescent="0.25">
      <c r="A49" s="258">
        <v>3800000</v>
      </c>
      <c r="B49" s="263"/>
      <c r="C49" s="246">
        <v>215600</v>
      </c>
      <c r="D49" s="247">
        <v>46430</v>
      </c>
      <c r="E49" s="247">
        <v>2014</v>
      </c>
      <c r="F49" s="247">
        <v>3150</v>
      </c>
      <c r="G49" s="247">
        <v>7137</v>
      </c>
      <c r="H49" s="248">
        <v>274331</v>
      </c>
      <c r="I49" s="247"/>
      <c r="J49" s="246">
        <v>46430</v>
      </c>
      <c r="K49" s="247">
        <v>2014</v>
      </c>
      <c r="L49" s="247">
        <v>5000</v>
      </c>
      <c r="M49" s="247">
        <v>1300</v>
      </c>
      <c r="N49" s="247">
        <v>7909.5</v>
      </c>
      <c r="O49" s="248">
        <v>62653.5</v>
      </c>
    </row>
    <row r="50" spans="1:15" x14ac:dyDescent="0.25">
      <c r="A50" s="258">
        <v>3900000</v>
      </c>
      <c r="B50" s="263"/>
      <c r="C50" s="246">
        <v>226600</v>
      </c>
      <c r="D50" s="247">
        <v>48190</v>
      </c>
      <c r="E50" s="247">
        <v>2014</v>
      </c>
      <c r="F50" s="247">
        <v>3150</v>
      </c>
      <c r="G50" s="247">
        <v>7401</v>
      </c>
      <c r="H50" s="248">
        <v>287355</v>
      </c>
      <c r="I50" s="247"/>
      <c r="J50" s="246">
        <v>48190</v>
      </c>
      <c r="K50" s="247">
        <v>2014</v>
      </c>
      <c r="L50" s="247">
        <v>5000</v>
      </c>
      <c r="M50" s="247">
        <v>1300</v>
      </c>
      <c r="N50" s="247">
        <v>8173.5</v>
      </c>
      <c r="O50" s="248">
        <v>64677.5</v>
      </c>
    </row>
    <row r="51" spans="1:15" x14ac:dyDescent="0.25">
      <c r="A51" s="258">
        <v>4000000</v>
      </c>
      <c r="B51" s="263"/>
      <c r="C51" s="246">
        <v>237600</v>
      </c>
      <c r="D51" s="247">
        <v>48190</v>
      </c>
      <c r="E51" s="247">
        <v>2014</v>
      </c>
      <c r="F51" s="247">
        <v>3150</v>
      </c>
      <c r="G51" s="247">
        <v>7401</v>
      </c>
      <c r="H51" s="248">
        <v>298355</v>
      </c>
      <c r="I51" s="247"/>
      <c r="J51" s="246">
        <v>48190</v>
      </c>
      <c r="K51" s="247">
        <v>2014</v>
      </c>
      <c r="L51" s="247">
        <v>5000</v>
      </c>
      <c r="M51" s="247">
        <v>1300</v>
      </c>
      <c r="N51" s="247">
        <v>8173.5</v>
      </c>
      <c r="O51" s="248">
        <v>64677.5</v>
      </c>
    </row>
    <row r="52" spans="1:15" x14ac:dyDescent="0.25">
      <c r="A52" s="258">
        <v>4100000</v>
      </c>
      <c r="B52" s="263"/>
      <c r="C52" s="246">
        <v>248600</v>
      </c>
      <c r="D52" s="247">
        <v>49950</v>
      </c>
      <c r="E52" s="247">
        <v>2443</v>
      </c>
      <c r="F52" s="247">
        <v>3150</v>
      </c>
      <c r="G52" s="247">
        <v>7665</v>
      </c>
      <c r="H52" s="248">
        <v>311808</v>
      </c>
      <c r="I52" s="247"/>
      <c r="J52" s="246">
        <v>49950</v>
      </c>
      <c r="K52" s="247">
        <v>2443</v>
      </c>
      <c r="L52" s="247">
        <v>5000</v>
      </c>
      <c r="M52" s="247">
        <v>1300</v>
      </c>
      <c r="N52" s="247">
        <v>8437.5</v>
      </c>
      <c r="O52" s="248">
        <v>67130.5</v>
      </c>
    </row>
    <row r="53" spans="1:15" x14ac:dyDescent="0.25">
      <c r="A53" s="258">
        <v>4200000</v>
      </c>
      <c r="B53" s="263"/>
      <c r="C53" s="246">
        <v>259600</v>
      </c>
      <c r="D53" s="247">
        <v>49950</v>
      </c>
      <c r="E53" s="247">
        <v>2443</v>
      </c>
      <c r="F53" s="247">
        <v>3150</v>
      </c>
      <c r="G53" s="247">
        <v>7665</v>
      </c>
      <c r="H53" s="248">
        <v>322808</v>
      </c>
      <c r="I53" s="247"/>
      <c r="J53" s="246">
        <v>49950</v>
      </c>
      <c r="K53" s="247">
        <v>2443</v>
      </c>
      <c r="L53" s="247">
        <v>5000</v>
      </c>
      <c r="M53" s="247">
        <v>1300</v>
      </c>
      <c r="N53" s="247">
        <v>8437.5</v>
      </c>
      <c r="O53" s="248">
        <v>67130.5</v>
      </c>
    </row>
    <row r="54" spans="1:15" x14ac:dyDescent="0.25">
      <c r="A54" s="258">
        <v>4300000</v>
      </c>
      <c r="B54" s="263"/>
      <c r="C54" s="246">
        <v>270600</v>
      </c>
      <c r="D54" s="247">
        <v>51710</v>
      </c>
      <c r="E54" s="247">
        <v>2443</v>
      </c>
      <c r="F54" s="247">
        <v>3150</v>
      </c>
      <c r="G54" s="247">
        <v>7929</v>
      </c>
      <c r="H54" s="248">
        <v>335832</v>
      </c>
      <c r="I54" s="247"/>
      <c r="J54" s="246">
        <v>51710</v>
      </c>
      <c r="K54" s="247">
        <v>2443</v>
      </c>
      <c r="L54" s="247">
        <v>5000</v>
      </c>
      <c r="M54" s="247">
        <v>1300</v>
      </c>
      <c r="N54" s="247">
        <v>8701.5</v>
      </c>
      <c r="O54" s="248">
        <v>69154.5</v>
      </c>
    </row>
    <row r="55" spans="1:15" x14ac:dyDescent="0.25">
      <c r="A55" s="258">
        <v>4400000</v>
      </c>
      <c r="B55" s="263"/>
      <c r="C55" s="246">
        <v>281600</v>
      </c>
      <c r="D55" s="247">
        <v>51710</v>
      </c>
      <c r="E55" s="247">
        <v>2443</v>
      </c>
      <c r="F55" s="247">
        <v>3150</v>
      </c>
      <c r="G55" s="247">
        <v>7929</v>
      </c>
      <c r="H55" s="248">
        <v>346832</v>
      </c>
      <c r="I55" s="247"/>
      <c r="J55" s="246">
        <v>51710</v>
      </c>
      <c r="K55" s="247">
        <v>2443</v>
      </c>
      <c r="L55" s="247">
        <v>5000</v>
      </c>
      <c r="M55" s="247">
        <v>1300</v>
      </c>
      <c r="N55" s="247">
        <v>8701.5</v>
      </c>
      <c r="O55" s="248">
        <v>69154.5</v>
      </c>
    </row>
    <row r="56" spans="1:15" x14ac:dyDescent="0.25">
      <c r="A56" s="258">
        <v>4500000</v>
      </c>
      <c r="B56" s="263"/>
      <c r="C56" s="246">
        <v>292600</v>
      </c>
      <c r="D56" s="247">
        <v>53470</v>
      </c>
      <c r="E56" s="247">
        <v>2443</v>
      </c>
      <c r="F56" s="247">
        <v>3150</v>
      </c>
      <c r="G56" s="247">
        <v>8193</v>
      </c>
      <c r="H56" s="248">
        <v>359856</v>
      </c>
      <c r="I56" s="247"/>
      <c r="J56" s="246">
        <v>53470</v>
      </c>
      <c r="K56" s="247">
        <v>2443</v>
      </c>
      <c r="L56" s="247">
        <v>5000</v>
      </c>
      <c r="M56" s="247">
        <v>1300</v>
      </c>
      <c r="N56" s="247">
        <v>8965.5</v>
      </c>
      <c r="O56" s="248">
        <v>71178.5</v>
      </c>
    </row>
    <row r="57" spans="1:15" x14ac:dyDescent="0.25">
      <c r="A57" s="258">
        <v>4600000</v>
      </c>
      <c r="B57" s="263"/>
      <c r="C57" s="246">
        <v>303600</v>
      </c>
      <c r="D57" s="247">
        <v>53470</v>
      </c>
      <c r="E57" s="247">
        <v>2443</v>
      </c>
      <c r="F57" s="247">
        <v>3150</v>
      </c>
      <c r="G57" s="247">
        <v>8193</v>
      </c>
      <c r="H57" s="248">
        <v>370856</v>
      </c>
      <c r="I57" s="247"/>
      <c r="J57" s="246">
        <v>53470</v>
      </c>
      <c r="K57" s="247">
        <v>2443</v>
      </c>
      <c r="L57" s="247">
        <v>5000</v>
      </c>
      <c r="M57" s="247">
        <v>1300</v>
      </c>
      <c r="N57" s="247">
        <v>8965.5</v>
      </c>
      <c r="O57" s="248">
        <v>71178.5</v>
      </c>
    </row>
    <row r="58" spans="1:15" x14ac:dyDescent="0.25">
      <c r="A58" s="258">
        <v>4700000</v>
      </c>
      <c r="B58" s="263"/>
      <c r="C58" s="246">
        <v>314600</v>
      </c>
      <c r="D58" s="247">
        <v>55230</v>
      </c>
      <c r="E58" s="247">
        <v>2443</v>
      </c>
      <c r="F58" s="247">
        <v>3150</v>
      </c>
      <c r="G58" s="247">
        <v>8457</v>
      </c>
      <c r="H58" s="248">
        <v>383880</v>
      </c>
      <c r="I58" s="247"/>
      <c r="J58" s="246">
        <v>55230</v>
      </c>
      <c r="K58" s="247">
        <v>2443</v>
      </c>
      <c r="L58" s="247">
        <v>5000</v>
      </c>
      <c r="M58" s="247">
        <v>1300</v>
      </c>
      <c r="N58" s="247">
        <v>9229.5</v>
      </c>
      <c r="O58" s="248">
        <v>73202.5</v>
      </c>
    </row>
    <row r="59" spans="1:15" x14ac:dyDescent="0.25">
      <c r="A59" s="258">
        <v>4800000</v>
      </c>
      <c r="B59" s="263"/>
      <c r="C59" s="246">
        <v>325600</v>
      </c>
      <c r="D59" s="247">
        <v>55230</v>
      </c>
      <c r="E59" s="247">
        <v>2443</v>
      </c>
      <c r="F59" s="247">
        <v>3150</v>
      </c>
      <c r="G59" s="247">
        <v>8457</v>
      </c>
      <c r="H59" s="248">
        <v>394880</v>
      </c>
      <c r="I59" s="247"/>
      <c r="J59" s="246">
        <v>55230</v>
      </c>
      <c r="K59" s="247">
        <v>2443</v>
      </c>
      <c r="L59" s="247">
        <v>5000</v>
      </c>
      <c r="M59" s="247">
        <v>1300</v>
      </c>
      <c r="N59" s="247">
        <v>9229.5</v>
      </c>
      <c r="O59" s="248">
        <v>73202.5</v>
      </c>
    </row>
    <row r="60" spans="1:15" x14ac:dyDescent="0.25">
      <c r="A60" s="258">
        <v>4900000</v>
      </c>
      <c r="B60" s="263"/>
      <c r="C60" s="246">
        <v>336600</v>
      </c>
      <c r="D60" s="247">
        <v>56990</v>
      </c>
      <c r="E60" s="247">
        <v>2443</v>
      </c>
      <c r="F60" s="247">
        <v>3150</v>
      </c>
      <c r="G60" s="247">
        <v>8721</v>
      </c>
      <c r="H60" s="248">
        <v>407904</v>
      </c>
      <c r="I60" s="247"/>
      <c r="J60" s="246">
        <v>56990</v>
      </c>
      <c r="K60" s="247">
        <v>2443</v>
      </c>
      <c r="L60" s="247">
        <v>5000</v>
      </c>
      <c r="M60" s="247">
        <v>1300</v>
      </c>
      <c r="N60" s="247">
        <v>9493.5</v>
      </c>
      <c r="O60" s="248">
        <v>75226.5</v>
      </c>
    </row>
    <row r="61" spans="1:15" x14ac:dyDescent="0.25">
      <c r="A61" s="258">
        <v>5000000</v>
      </c>
      <c r="B61" s="263"/>
      <c r="C61" s="246">
        <v>347600</v>
      </c>
      <c r="D61" s="247">
        <v>56990</v>
      </c>
      <c r="E61" s="247">
        <v>2443</v>
      </c>
      <c r="F61" s="247">
        <v>3150</v>
      </c>
      <c r="G61" s="247">
        <v>8721</v>
      </c>
      <c r="H61" s="248">
        <v>418904</v>
      </c>
      <c r="I61" s="247"/>
      <c r="J61" s="246">
        <v>56990</v>
      </c>
      <c r="K61" s="247">
        <v>2443</v>
      </c>
      <c r="L61" s="247">
        <v>5000</v>
      </c>
      <c r="M61" s="247">
        <v>1300</v>
      </c>
      <c r="N61" s="247">
        <v>9493.5</v>
      </c>
      <c r="O61" s="248">
        <v>75226.5</v>
      </c>
    </row>
    <row r="62" spans="1:15" x14ac:dyDescent="0.25">
      <c r="A62" s="258">
        <v>5100000</v>
      </c>
      <c r="B62" s="263"/>
      <c r="C62" s="246">
        <v>358600</v>
      </c>
      <c r="D62" s="247">
        <v>59210</v>
      </c>
      <c r="E62" s="247">
        <v>2443</v>
      </c>
      <c r="F62" s="247">
        <v>3150</v>
      </c>
      <c r="G62" s="247">
        <v>9054</v>
      </c>
      <c r="H62" s="248">
        <v>432457</v>
      </c>
      <c r="I62" s="247"/>
      <c r="J62" s="246">
        <v>59210</v>
      </c>
      <c r="K62" s="247">
        <v>2443</v>
      </c>
      <c r="L62" s="247">
        <v>5000</v>
      </c>
      <c r="M62" s="247">
        <v>1300</v>
      </c>
      <c r="N62" s="247">
        <v>9826.5</v>
      </c>
      <c r="O62" s="248">
        <v>77779.5</v>
      </c>
    </row>
    <row r="63" spans="1:15" x14ac:dyDescent="0.25">
      <c r="A63" s="258">
        <v>5200000</v>
      </c>
      <c r="B63" s="263"/>
      <c r="C63" s="246">
        <v>369600</v>
      </c>
      <c r="D63" s="247">
        <v>59210</v>
      </c>
      <c r="E63" s="247">
        <v>2443</v>
      </c>
      <c r="F63" s="247">
        <v>3150</v>
      </c>
      <c r="G63" s="247">
        <v>9054</v>
      </c>
      <c r="H63" s="248">
        <v>443457</v>
      </c>
      <c r="I63" s="247"/>
      <c r="J63" s="246">
        <v>59210</v>
      </c>
      <c r="K63" s="247">
        <v>2443</v>
      </c>
      <c r="L63" s="247">
        <v>5000</v>
      </c>
      <c r="M63" s="247">
        <v>1300</v>
      </c>
      <c r="N63" s="247">
        <v>9826.5</v>
      </c>
      <c r="O63" s="248">
        <v>77779.5</v>
      </c>
    </row>
    <row r="64" spans="1:15" x14ac:dyDescent="0.25">
      <c r="A64" s="258">
        <v>5300000</v>
      </c>
      <c r="B64" s="263"/>
      <c r="C64" s="246">
        <v>380600</v>
      </c>
      <c r="D64" s="247">
        <v>59210</v>
      </c>
      <c r="E64" s="247">
        <v>2443</v>
      </c>
      <c r="F64" s="247">
        <v>3150</v>
      </c>
      <c r="G64" s="247">
        <v>9054</v>
      </c>
      <c r="H64" s="248">
        <v>454457</v>
      </c>
      <c r="I64" s="247"/>
      <c r="J64" s="246">
        <v>59210</v>
      </c>
      <c r="K64" s="247">
        <v>2443</v>
      </c>
      <c r="L64" s="247">
        <v>5000</v>
      </c>
      <c r="M64" s="247">
        <v>1300</v>
      </c>
      <c r="N64" s="247">
        <v>9826.5</v>
      </c>
      <c r="O64" s="248">
        <v>77779.5</v>
      </c>
    </row>
    <row r="65" spans="1:15" x14ac:dyDescent="0.25">
      <c r="A65" s="258">
        <v>5400000</v>
      </c>
      <c r="B65" s="263"/>
      <c r="C65" s="246">
        <v>391600</v>
      </c>
      <c r="D65" s="247">
        <v>59210</v>
      </c>
      <c r="E65" s="247">
        <v>2443</v>
      </c>
      <c r="F65" s="247">
        <v>3150</v>
      </c>
      <c r="G65" s="247">
        <v>9054</v>
      </c>
      <c r="H65" s="248">
        <v>465457</v>
      </c>
      <c r="I65" s="247"/>
      <c r="J65" s="246">
        <v>59210</v>
      </c>
      <c r="K65" s="247">
        <v>2443</v>
      </c>
      <c r="L65" s="247">
        <v>5000</v>
      </c>
      <c r="M65" s="247">
        <v>1300</v>
      </c>
      <c r="N65" s="247">
        <v>9826.5</v>
      </c>
      <c r="O65" s="248">
        <v>77779.5</v>
      </c>
    </row>
    <row r="66" spans="1:15" x14ac:dyDescent="0.25">
      <c r="A66" s="258">
        <v>5500000</v>
      </c>
      <c r="B66" s="263"/>
      <c r="C66" s="246">
        <v>402600</v>
      </c>
      <c r="D66" s="247">
        <v>59210</v>
      </c>
      <c r="E66" s="247">
        <v>2443</v>
      </c>
      <c r="F66" s="247">
        <v>3150</v>
      </c>
      <c r="G66" s="247">
        <v>9054</v>
      </c>
      <c r="H66" s="248">
        <v>476457</v>
      </c>
      <c r="I66" s="247"/>
      <c r="J66" s="246">
        <v>59210</v>
      </c>
      <c r="K66" s="247">
        <v>2443</v>
      </c>
      <c r="L66" s="247">
        <v>5000</v>
      </c>
      <c r="M66" s="247">
        <v>1300</v>
      </c>
      <c r="N66" s="247">
        <v>9826.5</v>
      </c>
      <c r="O66" s="248">
        <v>77779.5</v>
      </c>
    </row>
    <row r="67" spans="1:15" x14ac:dyDescent="0.25">
      <c r="A67" s="258">
        <v>5600000</v>
      </c>
      <c r="B67" s="263"/>
      <c r="C67" s="246">
        <v>413600</v>
      </c>
      <c r="D67" s="247">
        <v>61430</v>
      </c>
      <c r="E67" s="247">
        <v>2443</v>
      </c>
      <c r="F67" s="247">
        <v>3150</v>
      </c>
      <c r="G67" s="247">
        <v>9387</v>
      </c>
      <c r="H67" s="248">
        <v>490010</v>
      </c>
      <c r="I67" s="247"/>
      <c r="J67" s="246">
        <v>61430</v>
      </c>
      <c r="K67" s="247">
        <v>2443</v>
      </c>
      <c r="L67" s="247">
        <v>5000</v>
      </c>
      <c r="M67" s="247">
        <v>1300</v>
      </c>
      <c r="N67" s="247">
        <v>10159.5</v>
      </c>
      <c r="O67" s="248">
        <v>80332.5</v>
      </c>
    </row>
    <row r="68" spans="1:15" x14ac:dyDescent="0.25">
      <c r="A68" s="258">
        <v>5700000</v>
      </c>
      <c r="B68" s="263"/>
      <c r="C68" s="246">
        <v>424600</v>
      </c>
      <c r="D68" s="247">
        <v>61430</v>
      </c>
      <c r="E68" s="247">
        <v>2443</v>
      </c>
      <c r="F68" s="247">
        <v>3150</v>
      </c>
      <c r="G68" s="247">
        <v>9387</v>
      </c>
      <c r="H68" s="248">
        <v>501010</v>
      </c>
      <c r="I68" s="247"/>
      <c r="J68" s="246">
        <v>61430</v>
      </c>
      <c r="K68" s="247">
        <v>2443</v>
      </c>
      <c r="L68" s="247">
        <v>5000</v>
      </c>
      <c r="M68" s="247">
        <v>1300</v>
      </c>
      <c r="N68" s="247">
        <v>10159.5</v>
      </c>
      <c r="O68" s="248">
        <v>80332.5</v>
      </c>
    </row>
    <row r="69" spans="1:15" x14ac:dyDescent="0.25">
      <c r="A69" s="258">
        <v>5800000</v>
      </c>
      <c r="B69" s="263"/>
      <c r="C69" s="246">
        <v>435600</v>
      </c>
      <c r="D69" s="247">
        <v>61430</v>
      </c>
      <c r="E69" s="247">
        <v>2443</v>
      </c>
      <c r="F69" s="247">
        <v>3150</v>
      </c>
      <c r="G69" s="247">
        <v>9387</v>
      </c>
      <c r="H69" s="248">
        <v>512010</v>
      </c>
      <c r="I69" s="247"/>
      <c r="J69" s="246">
        <v>61430</v>
      </c>
      <c r="K69" s="247">
        <v>2443</v>
      </c>
      <c r="L69" s="247">
        <v>5000</v>
      </c>
      <c r="M69" s="247">
        <v>1300</v>
      </c>
      <c r="N69" s="247">
        <v>10159.5</v>
      </c>
      <c r="O69" s="248">
        <v>80332.5</v>
      </c>
    </row>
    <row r="70" spans="1:15" x14ac:dyDescent="0.25">
      <c r="A70" s="258">
        <v>5900000</v>
      </c>
      <c r="B70" s="263"/>
      <c r="C70" s="246">
        <v>446600</v>
      </c>
      <c r="D70" s="247">
        <v>61430</v>
      </c>
      <c r="E70" s="247">
        <v>2443</v>
      </c>
      <c r="F70" s="247">
        <v>3150</v>
      </c>
      <c r="G70" s="247">
        <v>9387</v>
      </c>
      <c r="H70" s="248">
        <v>523010</v>
      </c>
      <c r="I70" s="247"/>
      <c r="J70" s="246">
        <v>61430</v>
      </c>
      <c r="K70" s="247">
        <v>2443</v>
      </c>
      <c r="L70" s="247">
        <v>5000</v>
      </c>
      <c r="M70" s="247">
        <v>1300</v>
      </c>
      <c r="N70" s="247">
        <v>10159.5</v>
      </c>
      <c r="O70" s="248">
        <v>80332.5</v>
      </c>
    </row>
    <row r="71" spans="1:15" x14ac:dyDescent="0.25">
      <c r="A71" s="258">
        <v>6000000</v>
      </c>
      <c r="B71" s="263"/>
      <c r="C71" s="246">
        <v>457600</v>
      </c>
      <c r="D71" s="247">
        <v>61430</v>
      </c>
      <c r="E71" s="247">
        <v>2443</v>
      </c>
      <c r="F71" s="247">
        <v>3150</v>
      </c>
      <c r="G71" s="247">
        <v>9387</v>
      </c>
      <c r="H71" s="248">
        <v>534010</v>
      </c>
      <c r="I71" s="247"/>
      <c r="J71" s="246">
        <v>61430</v>
      </c>
      <c r="K71" s="247">
        <v>2443</v>
      </c>
      <c r="L71" s="247">
        <v>5000</v>
      </c>
      <c r="M71" s="247">
        <v>1300</v>
      </c>
      <c r="N71" s="247">
        <v>10159.5</v>
      </c>
      <c r="O71" s="248">
        <v>80332.5</v>
      </c>
    </row>
    <row r="72" spans="1:15" x14ac:dyDescent="0.25">
      <c r="A72" s="258">
        <v>6100000</v>
      </c>
      <c r="B72" s="263"/>
      <c r="C72" s="246">
        <v>468600</v>
      </c>
      <c r="D72" s="247">
        <v>63650</v>
      </c>
      <c r="E72" s="247">
        <v>2909</v>
      </c>
      <c r="F72" s="247">
        <v>3150</v>
      </c>
      <c r="G72" s="247">
        <v>9720</v>
      </c>
      <c r="H72" s="248">
        <v>548029</v>
      </c>
      <c r="I72" s="247"/>
      <c r="J72" s="246">
        <v>63650</v>
      </c>
      <c r="K72" s="247">
        <v>2909</v>
      </c>
      <c r="L72" s="247">
        <v>5000</v>
      </c>
      <c r="M72" s="247">
        <v>1300</v>
      </c>
      <c r="N72" s="247">
        <v>10492.5</v>
      </c>
      <c r="O72" s="248">
        <v>83351.5</v>
      </c>
    </row>
    <row r="73" spans="1:15" x14ac:dyDescent="0.25">
      <c r="A73" s="258">
        <v>6200000</v>
      </c>
      <c r="B73" s="263"/>
      <c r="C73" s="246">
        <v>479600</v>
      </c>
      <c r="D73" s="247">
        <v>63650</v>
      </c>
      <c r="E73" s="247">
        <v>2909</v>
      </c>
      <c r="F73" s="247">
        <v>3150</v>
      </c>
      <c r="G73" s="247">
        <v>9720</v>
      </c>
      <c r="H73" s="248">
        <v>559029</v>
      </c>
      <c r="I73" s="247"/>
      <c r="J73" s="246">
        <v>63650</v>
      </c>
      <c r="K73" s="247">
        <v>2909</v>
      </c>
      <c r="L73" s="247">
        <v>5000</v>
      </c>
      <c r="M73" s="247">
        <v>1300</v>
      </c>
      <c r="N73" s="247">
        <v>10492.5</v>
      </c>
      <c r="O73" s="248">
        <v>83351.5</v>
      </c>
    </row>
    <row r="74" spans="1:15" x14ac:dyDescent="0.25">
      <c r="A74" s="258">
        <v>6300000</v>
      </c>
      <c r="B74" s="263"/>
      <c r="C74" s="246">
        <v>490600</v>
      </c>
      <c r="D74" s="247">
        <v>63650</v>
      </c>
      <c r="E74" s="247">
        <v>2909</v>
      </c>
      <c r="F74" s="247">
        <v>3150</v>
      </c>
      <c r="G74" s="247">
        <v>9720</v>
      </c>
      <c r="H74" s="248">
        <v>570029</v>
      </c>
      <c r="I74" s="247"/>
      <c r="J74" s="246">
        <v>63650</v>
      </c>
      <c r="K74" s="247">
        <v>2909</v>
      </c>
      <c r="L74" s="247">
        <v>5000</v>
      </c>
      <c r="M74" s="247">
        <v>1300</v>
      </c>
      <c r="N74" s="247">
        <v>10492.5</v>
      </c>
      <c r="O74" s="248">
        <v>83351.5</v>
      </c>
    </row>
    <row r="75" spans="1:15" x14ac:dyDescent="0.25">
      <c r="A75" s="258">
        <v>6400000</v>
      </c>
      <c r="B75" s="263"/>
      <c r="C75" s="246">
        <v>501600</v>
      </c>
      <c r="D75" s="247">
        <v>63650</v>
      </c>
      <c r="E75" s="247">
        <v>2909</v>
      </c>
      <c r="F75" s="247">
        <v>3150</v>
      </c>
      <c r="G75" s="247">
        <v>9720</v>
      </c>
      <c r="H75" s="248">
        <v>581029</v>
      </c>
      <c r="I75" s="247"/>
      <c r="J75" s="246">
        <v>63650</v>
      </c>
      <c r="K75" s="247">
        <v>2909</v>
      </c>
      <c r="L75" s="247">
        <v>5000</v>
      </c>
      <c r="M75" s="247">
        <v>1300</v>
      </c>
      <c r="N75" s="247">
        <v>10492.5</v>
      </c>
      <c r="O75" s="248">
        <v>83351.5</v>
      </c>
    </row>
    <row r="76" spans="1:15" x14ac:dyDescent="0.25">
      <c r="A76" s="258">
        <v>6500000</v>
      </c>
      <c r="B76" s="263"/>
      <c r="C76" s="246">
        <v>512600</v>
      </c>
      <c r="D76" s="247">
        <v>63650</v>
      </c>
      <c r="E76" s="247">
        <v>2909</v>
      </c>
      <c r="F76" s="247">
        <v>3150</v>
      </c>
      <c r="G76" s="247">
        <v>9720</v>
      </c>
      <c r="H76" s="248">
        <v>592029</v>
      </c>
      <c r="I76" s="247"/>
      <c r="J76" s="246">
        <v>63650</v>
      </c>
      <c r="K76" s="247">
        <v>2909</v>
      </c>
      <c r="L76" s="247">
        <v>5000</v>
      </c>
      <c r="M76" s="247">
        <v>1300</v>
      </c>
      <c r="N76" s="247">
        <v>10492.5</v>
      </c>
      <c r="O76" s="248">
        <v>83351.5</v>
      </c>
    </row>
    <row r="77" spans="1:15" x14ac:dyDescent="0.25">
      <c r="A77" s="258">
        <v>6600000</v>
      </c>
      <c r="B77" s="263"/>
      <c r="C77" s="246">
        <v>523600</v>
      </c>
      <c r="D77" s="247">
        <v>65870</v>
      </c>
      <c r="E77" s="247">
        <v>2909</v>
      </c>
      <c r="F77" s="247">
        <v>3150</v>
      </c>
      <c r="G77" s="247">
        <v>10053</v>
      </c>
      <c r="H77" s="248">
        <v>605582</v>
      </c>
      <c r="I77" s="247"/>
      <c r="J77" s="246">
        <v>65870</v>
      </c>
      <c r="K77" s="247">
        <v>2909</v>
      </c>
      <c r="L77" s="247">
        <v>5000</v>
      </c>
      <c r="M77" s="247">
        <v>1300</v>
      </c>
      <c r="N77" s="247">
        <v>10825.5</v>
      </c>
      <c r="O77" s="248">
        <v>85904.5</v>
      </c>
    </row>
    <row r="78" spans="1:15" x14ac:dyDescent="0.25">
      <c r="A78" s="258">
        <v>6700000</v>
      </c>
      <c r="B78" s="263"/>
      <c r="C78" s="246">
        <v>534600</v>
      </c>
      <c r="D78" s="247">
        <v>65870</v>
      </c>
      <c r="E78" s="247">
        <v>2909</v>
      </c>
      <c r="F78" s="247">
        <v>3150</v>
      </c>
      <c r="G78" s="247">
        <v>10053</v>
      </c>
      <c r="H78" s="248">
        <v>616582</v>
      </c>
      <c r="I78" s="247"/>
      <c r="J78" s="246">
        <v>65870</v>
      </c>
      <c r="K78" s="247">
        <v>2909</v>
      </c>
      <c r="L78" s="247">
        <v>5000</v>
      </c>
      <c r="M78" s="247">
        <v>1300</v>
      </c>
      <c r="N78" s="247">
        <v>10825.5</v>
      </c>
      <c r="O78" s="248">
        <v>85904.5</v>
      </c>
    </row>
    <row r="79" spans="1:15" x14ac:dyDescent="0.25">
      <c r="A79" s="258">
        <v>6800000</v>
      </c>
      <c r="B79" s="263"/>
      <c r="C79" s="246">
        <v>545600</v>
      </c>
      <c r="D79" s="247">
        <v>65870</v>
      </c>
      <c r="E79" s="247">
        <v>2909</v>
      </c>
      <c r="F79" s="247">
        <v>3150</v>
      </c>
      <c r="G79" s="247">
        <v>10053</v>
      </c>
      <c r="H79" s="248">
        <v>627582</v>
      </c>
      <c r="I79" s="247"/>
      <c r="J79" s="246">
        <v>65870</v>
      </c>
      <c r="K79" s="247">
        <v>2909</v>
      </c>
      <c r="L79" s="247">
        <v>5000</v>
      </c>
      <c r="M79" s="247">
        <v>1300</v>
      </c>
      <c r="N79" s="247">
        <v>10825.5</v>
      </c>
      <c r="O79" s="248">
        <v>85904.5</v>
      </c>
    </row>
    <row r="80" spans="1:15" x14ac:dyDescent="0.25">
      <c r="A80" s="258">
        <v>6900000</v>
      </c>
      <c r="B80" s="263"/>
      <c r="C80" s="246">
        <v>556600</v>
      </c>
      <c r="D80" s="247">
        <v>65870</v>
      </c>
      <c r="E80" s="247">
        <v>2909</v>
      </c>
      <c r="F80" s="247">
        <v>3150</v>
      </c>
      <c r="G80" s="247">
        <v>10053</v>
      </c>
      <c r="H80" s="248">
        <v>638582</v>
      </c>
      <c r="I80" s="247"/>
      <c r="J80" s="246">
        <v>65870</v>
      </c>
      <c r="K80" s="247">
        <v>2909</v>
      </c>
      <c r="L80" s="247">
        <v>5000</v>
      </c>
      <c r="M80" s="247">
        <v>1300</v>
      </c>
      <c r="N80" s="247">
        <v>10825.5</v>
      </c>
      <c r="O80" s="248">
        <v>85904.5</v>
      </c>
    </row>
    <row r="81" spans="1:15" x14ac:dyDescent="0.25">
      <c r="A81" s="258">
        <v>7000000</v>
      </c>
      <c r="B81" s="263"/>
      <c r="C81" s="246">
        <v>567600</v>
      </c>
      <c r="D81" s="247">
        <v>65870</v>
      </c>
      <c r="E81" s="247">
        <v>2909</v>
      </c>
      <c r="F81" s="247">
        <v>3150</v>
      </c>
      <c r="G81" s="247">
        <v>10053</v>
      </c>
      <c r="H81" s="248">
        <v>649582</v>
      </c>
      <c r="I81" s="247"/>
      <c r="J81" s="246">
        <v>65870</v>
      </c>
      <c r="K81" s="247">
        <v>2909</v>
      </c>
      <c r="L81" s="247">
        <v>5000</v>
      </c>
      <c r="M81" s="247">
        <v>1300</v>
      </c>
      <c r="N81" s="247">
        <v>10825.5</v>
      </c>
      <c r="O81" s="248">
        <v>85904.5</v>
      </c>
    </row>
    <row r="82" spans="1:15" x14ac:dyDescent="0.25">
      <c r="A82" s="258">
        <v>7100000</v>
      </c>
      <c r="B82" s="263"/>
      <c r="C82" s="246">
        <v>578600</v>
      </c>
      <c r="D82" s="247">
        <v>68090</v>
      </c>
      <c r="E82" s="247">
        <v>2909</v>
      </c>
      <c r="F82" s="247">
        <v>3150</v>
      </c>
      <c r="G82" s="247">
        <v>10386</v>
      </c>
      <c r="H82" s="248">
        <v>663135</v>
      </c>
      <c r="I82" s="247"/>
      <c r="J82" s="246">
        <v>68090</v>
      </c>
      <c r="K82" s="247">
        <v>2909</v>
      </c>
      <c r="L82" s="247">
        <v>5000</v>
      </c>
      <c r="M82" s="247">
        <v>1300</v>
      </c>
      <c r="N82" s="247">
        <v>11158.5</v>
      </c>
      <c r="O82" s="248">
        <v>88457.5</v>
      </c>
    </row>
    <row r="83" spans="1:15" x14ac:dyDescent="0.25">
      <c r="A83" s="258">
        <v>7200000</v>
      </c>
      <c r="B83" s="263"/>
      <c r="C83" s="246">
        <v>589600</v>
      </c>
      <c r="D83" s="247">
        <v>68090</v>
      </c>
      <c r="E83" s="247">
        <v>2909</v>
      </c>
      <c r="F83" s="247">
        <v>3150</v>
      </c>
      <c r="G83" s="247">
        <v>10386</v>
      </c>
      <c r="H83" s="248">
        <v>674135</v>
      </c>
      <c r="I83" s="247"/>
      <c r="J83" s="246">
        <v>68090</v>
      </c>
      <c r="K83" s="247">
        <v>2909</v>
      </c>
      <c r="L83" s="247">
        <v>5000</v>
      </c>
      <c r="M83" s="247">
        <v>1300</v>
      </c>
      <c r="N83" s="247">
        <v>11158.5</v>
      </c>
      <c r="O83" s="248">
        <v>88457.5</v>
      </c>
    </row>
    <row r="84" spans="1:15" x14ac:dyDescent="0.25">
      <c r="A84" s="258">
        <v>7300000</v>
      </c>
      <c r="B84" s="263"/>
      <c r="C84" s="246">
        <v>600600</v>
      </c>
      <c r="D84" s="247">
        <v>68090</v>
      </c>
      <c r="E84" s="247">
        <v>2909</v>
      </c>
      <c r="F84" s="247">
        <v>3150</v>
      </c>
      <c r="G84" s="247">
        <v>10386</v>
      </c>
      <c r="H84" s="248">
        <v>685135</v>
      </c>
      <c r="I84" s="247"/>
      <c r="J84" s="246">
        <v>68090</v>
      </c>
      <c r="K84" s="247">
        <v>2909</v>
      </c>
      <c r="L84" s="247">
        <v>5000</v>
      </c>
      <c r="M84" s="247">
        <v>1300</v>
      </c>
      <c r="N84" s="247">
        <v>11158.5</v>
      </c>
      <c r="O84" s="248">
        <v>88457.5</v>
      </c>
    </row>
    <row r="85" spans="1:15" x14ac:dyDescent="0.25">
      <c r="A85" s="258">
        <v>7400000</v>
      </c>
      <c r="B85" s="263"/>
      <c r="C85" s="246">
        <v>611600</v>
      </c>
      <c r="D85" s="247">
        <v>68090</v>
      </c>
      <c r="E85" s="247">
        <v>2909</v>
      </c>
      <c r="F85" s="247">
        <v>3150</v>
      </c>
      <c r="G85" s="247">
        <v>10386</v>
      </c>
      <c r="H85" s="248">
        <v>696135</v>
      </c>
      <c r="I85" s="247"/>
      <c r="J85" s="246">
        <v>68090</v>
      </c>
      <c r="K85" s="247">
        <v>2909</v>
      </c>
      <c r="L85" s="247">
        <v>5000</v>
      </c>
      <c r="M85" s="247">
        <v>1300</v>
      </c>
      <c r="N85" s="247">
        <v>11158.5</v>
      </c>
      <c r="O85" s="248">
        <v>88457.5</v>
      </c>
    </row>
    <row r="86" spans="1:15" x14ac:dyDescent="0.25">
      <c r="A86" s="258">
        <v>7500000</v>
      </c>
      <c r="B86" s="263"/>
      <c r="C86" s="246">
        <v>622600</v>
      </c>
      <c r="D86" s="247">
        <v>68090</v>
      </c>
      <c r="E86" s="247">
        <v>2909</v>
      </c>
      <c r="F86" s="247">
        <v>3150</v>
      </c>
      <c r="G86" s="247">
        <v>10386</v>
      </c>
      <c r="H86" s="248">
        <v>707135</v>
      </c>
      <c r="I86" s="247"/>
      <c r="J86" s="246">
        <v>68090</v>
      </c>
      <c r="K86" s="247">
        <v>2909</v>
      </c>
      <c r="L86" s="247">
        <v>5000</v>
      </c>
      <c r="M86" s="247">
        <v>1300</v>
      </c>
      <c r="N86" s="247">
        <v>11158.5</v>
      </c>
      <c r="O86" s="248">
        <v>88457.5</v>
      </c>
    </row>
    <row r="87" spans="1:15" x14ac:dyDescent="0.25">
      <c r="A87" s="258">
        <v>7600000</v>
      </c>
      <c r="B87" s="263"/>
      <c r="C87" s="246">
        <v>633600</v>
      </c>
      <c r="D87" s="247">
        <v>70310</v>
      </c>
      <c r="E87" s="247">
        <v>2909</v>
      </c>
      <c r="F87" s="247">
        <v>3150</v>
      </c>
      <c r="G87" s="247">
        <v>10719</v>
      </c>
      <c r="H87" s="248">
        <v>720688</v>
      </c>
      <c r="I87" s="247"/>
      <c r="J87" s="246">
        <v>70310</v>
      </c>
      <c r="K87" s="247">
        <v>2909</v>
      </c>
      <c r="L87" s="247">
        <v>5000</v>
      </c>
      <c r="M87" s="247">
        <v>1300</v>
      </c>
      <c r="N87" s="247">
        <v>11491.5</v>
      </c>
      <c r="O87" s="248">
        <v>91010.5</v>
      </c>
    </row>
    <row r="88" spans="1:15" x14ac:dyDescent="0.25">
      <c r="A88" s="258">
        <v>7700000</v>
      </c>
      <c r="B88" s="263"/>
      <c r="C88" s="246">
        <v>644600</v>
      </c>
      <c r="D88" s="247">
        <v>70310</v>
      </c>
      <c r="E88" s="247">
        <v>2909</v>
      </c>
      <c r="F88" s="247">
        <v>3150</v>
      </c>
      <c r="G88" s="247">
        <v>10719</v>
      </c>
      <c r="H88" s="248">
        <v>731688</v>
      </c>
      <c r="I88" s="247"/>
      <c r="J88" s="246">
        <v>70310</v>
      </c>
      <c r="K88" s="247">
        <v>2909</v>
      </c>
      <c r="L88" s="247">
        <v>5000</v>
      </c>
      <c r="M88" s="247">
        <v>1300</v>
      </c>
      <c r="N88" s="247">
        <v>11491.5</v>
      </c>
      <c r="O88" s="248">
        <v>91010.5</v>
      </c>
    </row>
    <row r="89" spans="1:15" x14ac:dyDescent="0.25">
      <c r="A89" s="258">
        <v>7800000</v>
      </c>
      <c r="B89" s="263"/>
      <c r="C89" s="246">
        <v>655600</v>
      </c>
      <c r="D89" s="247">
        <v>70310</v>
      </c>
      <c r="E89" s="247">
        <v>2909</v>
      </c>
      <c r="F89" s="247">
        <v>3150</v>
      </c>
      <c r="G89" s="247">
        <v>10719</v>
      </c>
      <c r="H89" s="248">
        <v>742688</v>
      </c>
      <c r="I89" s="247"/>
      <c r="J89" s="246">
        <v>70310</v>
      </c>
      <c r="K89" s="247">
        <v>2909</v>
      </c>
      <c r="L89" s="247">
        <v>5000</v>
      </c>
      <c r="M89" s="247">
        <v>1300</v>
      </c>
      <c r="N89" s="247">
        <v>11491.5</v>
      </c>
      <c r="O89" s="248">
        <v>91010.5</v>
      </c>
    </row>
    <row r="90" spans="1:15" x14ac:dyDescent="0.25">
      <c r="A90" s="258">
        <v>7900000</v>
      </c>
      <c r="B90" s="263"/>
      <c r="C90" s="246">
        <v>666600</v>
      </c>
      <c r="D90" s="247">
        <v>70310</v>
      </c>
      <c r="E90" s="247">
        <v>2909</v>
      </c>
      <c r="F90" s="247">
        <v>3150</v>
      </c>
      <c r="G90" s="247">
        <v>10719</v>
      </c>
      <c r="H90" s="248">
        <v>753688</v>
      </c>
      <c r="I90" s="247"/>
      <c r="J90" s="246">
        <v>70310</v>
      </c>
      <c r="K90" s="247">
        <v>2909</v>
      </c>
      <c r="L90" s="247">
        <v>5000</v>
      </c>
      <c r="M90" s="247">
        <v>1300</v>
      </c>
      <c r="N90" s="247">
        <v>11491.5</v>
      </c>
      <c r="O90" s="248">
        <v>91010.5</v>
      </c>
    </row>
    <row r="91" spans="1:15" x14ac:dyDescent="0.25">
      <c r="A91" s="258">
        <v>8000000</v>
      </c>
      <c r="B91" s="263"/>
      <c r="C91" s="246">
        <v>677600</v>
      </c>
      <c r="D91" s="247">
        <v>70310</v>
      </c>
      <c r="E91" s="247">
        <v>2909</v>
      </c>
      <c r="F91" s="247">
        <v>3150</v>
      </c>
      <c r="G91" s="247">
        <v>10719</v>
      </c>
      <c r="H91" s="248">
        <v>764688</v>
      </c>
      <c r="I91" s="247"/>
      <c r="J91" s="246">
        <v>70310</v>
      </c>
      <c r="K91" s="247">
        <v>2909</v>
      </c>
      <c r="L91" s="247">
        <v>5000</v>
      </c>
      <c r="M91" s="247">
        <v>1300</v>
      </c>
      <c r="N91" s="247">
        <v>11491.5</v>
      </c>
      <c r="O91" s="248">
        <v>91010.5</v>
      </c>
    </row>
    <row r="92" spans="1:15" x14ac:dyDescent="0.25">
      <c r="A92" s="258">
        <v>8100000</v>
      </c>
      <c r="B92" s="263"/>
      <c r="C92" s="246">
        <v>688600</v>
      </c>
      <c r="D92" s="247">
        <v>72530</v>
      </c>
      <c r="E92" s="247">
        <v>3401</v>
      </c>
      <c r="F92" s="247">
        <v>3150</v>
      </c>
      <c r="G92" s="247">
        <v>11052</v>
      </c>
      <c r="H92" s="248">
        <v>778733</v>
      </c>
      <c r="I92" s="247"/>
      <c r="J92" s="246">
        <v>72530</v>
      </c>
      <c r="K92" s="247">
        <v>3401</v>
      </c>
      <c r="L92" s="247">
        <v>5000</v>
      </c>
      <c r="M92" s="247">
        <v>1300</v>
      </c>
      <c r="N92" s="247">
        <v>11824.5</v>
      </c>
      <c r="O92" s="248">
        <v>94055.5</v>
      </c>
    </row>
    <row r="93" spans="1:15" x14ac:dyDescent="0.25">
      <c r="A93" s="258">
        <v>8200000</v>
      </c>
      <c r="B93" s="263"/>
      <c r="C93" s="246">
        <v>699600</v>
      </c>
      <c r="D93" s="247">
        <v>72530</v>
      </c>
      <c r="E93" s="247">
        <v>3401</v>
      </c>
      <c r="F93" s="247">
        <v>3150</v>
      </c>
      <c r="G93" s="247">
        <v>11052</v>
      </c>
      <c r="H93" s="248">
        <v>789733</v>
      </c>
      <c r="I93" s="247"/>
      <c r="J93" s="246">
        <v>72530</v>
      </c>
      <c r="K93" s="247">
        <v>3401</v>
      </c>
      <c r="L93" s="247">
        <v>5000</v>
      </c>
      <c r="M93" s="247">
        <v>1300</v>
      </c>
      <c r="N93" s="247">
        <v>11824.5</v>
      </c>
      <c r="O93" s="248">
        <v>94055.5</v>
      </c>
    </row>
    <row r="94" spans="1:15" x14ac:dyDescent="0.25">
      <c r="A94" s="258">
        <v>8300000</v>
      </c>
      <c r="B94" s="263"/>
      <c r="C94" s="246">
        <v>710600</v>
      </c>
      <c r="D94" s="247">
        <v>72530</v>
      </c>
      <c r="E94" s="247">
        <v>3401</v>
      </c>
      <c r="F94" s="247">
        <v>3150</v>
      </c>
      <c r="G94" s="247">
        <v>11052</v>
      </c>
      <c r="H94" s="248">
        <v>800733</v>
      </c>
      <c r="I94" s="247"/>
      <c r="J94" s="246">
        <v>72530</v>
      </c>
      <c r="K94" s="247">
        <v>3401</v>
      </c>
      <c r="L94" s="247">
        <v>5000</v>
      </c>
      <c r="M94" s="247">
        <v>1300</v>
      </c>
      <c r="N94" s="247">
        <v>11824.5</v>
      </c>
      <c r="O94" s="248">
        <v>94055.5</v>
      </c>
    </row>
    <row r="95" spans="1:15" x14ac:dyDescent="0.25">
      <c r="A95" s="258">
        <v>8400000</v>
      </c>
      <c r="B95" s="263"/>
      <c r="C95" s="246">
        <v>721600</v>
      </c>
      <c r="D95" s="247">
        <v>72530</v>
      </c>
      <c r="E95" s="247">
        <v>3401</v>
      </c>
      <c r="F95" s="247">
        <v>3150</v>
      </c>
      <c r="G95" s="247">
        <v>11052</v>
      </c>
      <c r="H95" s="248">
        <v>811733</v>
      </c>
      <c r="I95" s="247"/>
      <c r="J95" s="246">
        <v>72530</v>
      </c>
      <c r="K95" s="247">
        <v>3401</v>
      </c>
      <c r="L95" s="247">
        <v>5000</v>
      </c>
      <c r="M95" s="247">
        <v>1300</v>
      </c>
      <c r="N95" s="247">
        <v>11824.5</v>
      </c>
      <c r="O95" s="248">
        <v>94055.5</v>
      </c>
    </row>
    <row r="96" spans="1:15" x14ac:dyDescent="0.25">
      <c r="A96" s="258">
        <v>8500000</v>
      </c>
      <c r="B96" s="263"/>
      <c r="C96" s="246">
        <v>732600</v>
      </c>
      <c r="D96" s="247">
        <v>72530</v>
      </c>
      <c r="E96" s="247">
        <v>3401</v>
      </c>
      <c r="F96" s="247">
        <v>3150</v>
      </c>
      <c r="G96" s="247">
        <v>11052</v>
      </c>
      <c r="H96" s="248">
        <v>822733</v>
      </c>
      <c r="I96" s="247"/>
      <c r="J96" s="246">
        <v>72530</v>
      </c>
      <c r="K96" s="247">
        <v>3401</v>
      </c>
      <c r="L96" s="247">
        <v>5000</v>
      </c>
      <c r="M96" s="247">
        <v>1300</v>
      </c>
      <c r="N96" s="247">
        <v>11824.5</v>
      </c>
      <c r="O96" s="248">
        <v>94055.5</v>
      </c>
    </row>
    <row r="97" spans="1:15" x14ac:dyDescent="0.25">
      <c r="A97" s="258">
        <v>8600000</v>
      </c>
      <c r="B97" s="263"/>
      <c r="C97" s="246">
        <v>743600</v>
      </c>
      <c r="D97" s="247">
        <v>74750</v>
      </c>
      <c r="E97" s="247">
        <v>3401</v>
      </c>
      <c r="F97" s="247">
        <v>3150</v>
      </c>
      <c r="G97" s="247">
        <v>11385</v>
      </c>
      <c r="H97" s="248">
        <v>836286</v>
      </c>
      <c r="I97" s="247"/>
      <c r="J97" s="246">
        <v>74750</v>
      </c>
      <c r="K97" s="247">
        <v>3401</v>
      </c>
      <c r="L97" s="247">
        <v>5000</v>
      </c>
      <c r="M97" s="247">
        <v>1300</v>
      </c>
      <c r="N97" s="247">
        <v>12157.5</v>
      </c>
      <c r="O97" s="248">
        <v>96608.5</v>
      </c>
    </row>
    <row r="98" spans="1:15" x14ac:dyDescent="0.25">
      <c r="A98" s="258">
        <v>8700000</v>
      </c>
      <c r="B98" s="263"/>
      <c r="C98" s="246">
        <v>754600</v>
      </c>
      <c r="D98" s="247">
        <v>74750</v>
      </c>
      <c r="E98" s="247">
        <v>3401</v>
      </c>
      <c r="F98" s="247">
        <v>3150</v>
      </c>
      <c r="G98" s="247">
        <v>11385</v>
      </c>
      <c r="H98" s="248">
        <v>847286</v>
      </c>
      <c r="I98" s="247"/>
      <c r="J98" s="246">
        <v>74750</v>
      </c>
      <c r="K98" s="247">
        <v>3401</v>
      </c>
      <c r="L98" s="247">
        <v>5000</v>
      </c>
      <c r="M98" s="247">
        <v>1300</v>
      </c>
      <c r="N98" s="247">
        <v>12157.5</v>
      </c>
      <c r="O98" s="248">
        <v>96608.5</v>
      </c>
    </row>
    <row r="99" spans="1:15" x14ac:dyDescent="0.25">
      <c r="A99" s="258">
        <v>8800000</v>
      </c>
      <c r="B99" s="263"/>
      <c r="C99" s="246">
        <v>765600</v>
      </c>
      <c r="D99" s="247">
        <v>74750</v>
      </c>
      <c r="E99" s="247">
        <v>3401</v>
      </c>
      <c r="F99" s="247">
        <v>3150</v>
      </c>
      <c r="G99" s="247">
        <v>11385</v>
      </c>
      <c r="H99" s="248">
        <v>858286</v>
      </c>
      <c r="I99" s="247"/>
      <c r="J99" s="246">
        <v>74750</v>
      </c>
      <c r="K99" s="247">
        <v>3401</v>
      </c>
      <c r="L99" s="247">
        <v>5000</v>
      </c>
      <c r="M99" s="247">
        <v>1300</v>
      </c>
      <c r="N99" s="247">
        <v>12157.5</v>
      </c>
      <c r="O99" s="248">
        <v>96608.5</v>
      </c>
    </row>
    <row r="100" spans="1:15" x14ac:dyDescent="0.25">
      <c r="A100" s="258">
        <v>8900000</v>
      </c>
      <c r="B100" s="263"/>
      <c r="C100" s="246">
        <v>776600</v>
      </c>
      <c r="D100" s="247">
        <v>74750</v>
      </c>
      <c r="E100" s="247">
        <v>3401</v>
      </c>
      <c r="F100" s="247">
        <v>3150</v>
      </c>
      <c r="G100" s="247">
        <v>11385</v>
      </c>
      <c r="H100" s="248">
        <v>869286</v>
      </c>
      <c r="I100" s="247"/>
      <c r="J100" s="246">
        <v>74750</v>
      </c>
      <c r="K100" s="247">
        <v>3401</v>
      </c>
      <c r="L100" s="247">
        <v>5000</v>
      </c>
      <c r="M100" s="247">
        <v>1300</v>
      </c>
      <c r="N100" s="247">
        <v>12157.5</v>
      </c>
      <c r="O100" s="248">
        <v>96608.5</v>
      </c>
    </row>
    <row r="101" spans="1:15" x14ac:dyDescent="0.25">
      <c r="A101" s="258">
        <v>9000000</v>
      </c>
      <c r="B101" s="263"/>
      <c r="C101" s="246">
        <v>787600</v>
      </c>
      <c r="D101" s="247">
        <v>74750</v>
      </c>
      <c r="E101" s="247">
        <v>3401</v>
      </c>
      <c r="F101" s="247">
        <v>3150</v>
      </c>
      <c r="G101" s="247">
        <v>11385</v>
      </c>
      <c r="H101" s="248">
        <v>880286</v>
      </c>
      <c r="I101" s="247"/>
      <c r="J101" s="246">
        <v>74750</v>
      </c>
      <c r="K101" s="247">
        <v>3401</v>
      </c>
      <c r="L101" s="247">
        <v>5000</v>
      </c>
      <c r="M101" s="247">
        <v>1300</v>
      </c>
      <c r="N101" s="247">
        <v>12157.5</v>
      </c>
      <c r="O101" s="248">
        <v>96608.5</v>
      </c>
    </row>
    <row r="102" spans="1:15" x14ac:dyDescent="0.25">
      <c r="A102" s="258">
        <v>9100000</v>
      </c>
      <c r="B102" s="263"/>
      <c r="C102" s="246">
        <v>798600</v>
      </c>
      <c r="D102" s="247">
        <v>76970</v>
      </c>
      <c r="E102" s="247">
        <v>3401</v>
      </c>
      <c r="F102" s="247">
        <v>3150</v>
      </c>
      <c r="G102" s="247">
        <v>11718</v>
      </c>
      <c r="H102" s="248">
        <v>893839</v>
      </c>
      <c r="I102" s="247"/>
      <c r="J102" s="246">
        <v>76970</v>
      </c>
      <c r="K102" s="247">
        <v>3401</v>
      </c>
      <c r="L102" s="247">
        <v>5000</v>
      </c>
      <c r="M102" s="247">
        <v>1300</v>
      </c>
      <c r="N102" s="247">
        <v>12490.5</v>
      </c>
      <c r="O102" s="248">
        <v>99161.5</v>
      </c>
    </row>
    <row r="103" spans="1:15" x14ac:dyDescent="0.25">
      <c r="A103" s="258">
        <v>9200000</v>
      </c>
      <c r="B103" s="263"/>
      <c r="C103" s="246">
        <v>809600</v>
      </c>
      <c r="D103" s="247">
        <v>76970</v>
      </c>
      <c r="E103" s="247">
        <v>3401</v>
      </c>
      <c r="F103" s="247">
        <v>3150</v>
      </c>
      <c r="G103" s="247">
        <v>11718</v>
      </c>
      <c r="H103" s="248">
        <v>904839</v>
      </c>
      <c r="I103" s="247"/>
      <c r="J103" s="246">
        <v>76970</v>
      </c>
      <c r="K103" s="247">
        <v>3401</v>
      </c>
      <c r="L103" s="247">
        <v>5000</v>
      </c>
      <c r="M103" s="247">
        <v>1300</v>
      </c>
      <c r="N103" s="247">
        <v>12490.5</v>
      </c>
      <c r="O103" s="248">
        <v>99161.5</v>
      </c>
    </row>
    <row r="104" spans="1:15" x14ac:dyDescent="0.25">
      <c r="A104" s="258">
        <v>9300000</v>
      </c>
      <c r="B104" s="263"/>
      <c r="C104" s="246">
        <v>820600</v>
      </c>
      <c r="D104" s="247">
        <v>76970</v>
      </c>
      <c r="E104" s="247">
        <v>3401</v>
      </c>
      <c r="F104" s="247">
        <v>3150</v>
      </c>
      <c r="G104" s="247">
        <v>11718</v>
      </c>
      <c r="H104" s="248">
        <v>915839</v>
      </c>
      <c r="I104" s="247"/>
      <c r="J104" s="246">
        <v>76970</v>
      </c>
      <c r="K104" s="247">
        <v>3401</v>
      </c>
      <c r="L104" s="247">
        <v>5000</v>
      </c>
      <c r="M104" s="247">
        <v>1300</v>
      </c>
      <c r="N104" s="247">
        <v>12490.5</v>
      </c>
      <c r="O104" s="248">
        <v>99161.5</v>
      </c>
    </row>
    <row r="105" spans="1:15" x14ac:dyDescent="0.25">
      <c r="A105" s="258">
        <v>9400000</v>
      </c>
      <c r="B105" s="263"/>
      <c r="C105" s="246">
        <v>831600</v>
      </c>
      <c r="D105" s="247">
        <v>76970</v>
      </c>
      <c r="E105" s="247">
        <v>3401</v>
      </c>
      <c r="F105" s="247">
        <v>3150</v>
      </c>
      <c r="G105" s="247">
        <v>11718</v>
      </c>
      <c r="H105" s="248">
        <v>926839</v>
      </c>
      <c r="I105" s="247"/>
      <c r="J105" s="246">
        <v>76970</v>
      </c>
      <c r="K105" s="247">
        <v>3401</v>
      </c>
      <c r="L105" s="247">
        <v>5000</v>
      </c>
      <c r="M105" s="247">
        <v>1300</v>
      </c>
      <c r="N105" s="247">
        <v>12490.5</v>
      </c>
      <c r="O105" s="248">
        <v>99161.5</v>
      </c>
    </row>
    <row r="106" spans="1:15" x14ac:dyDescent="0.25">
      <c r="A106" s="258">
        <v>9500000</v>
      </c>
      <c r="B106" s="263"/>
      <c r="C106" s="246">
        <v>842600</v>
      </c>
      <c r="D106" s="247">
        <v>76970</v>
      </c>
      <c r="E106" s="247">
        <v>3401</v>
      </c>
      <c r="F106" s="247">
        <v>3150</v>
      </c>
      <c r="G106" s="247">
        <v>11718</v>
      </c>
      <c r="H106" s="248">
        <v>937839</v>
      </c>
      <c r="I106" s="247"/>
      <c r="J106" s="246">
        <v>76970</v>
      </c>
      <c r="K106" s="247">
        <v>3401</v>
      </c>
      <c r="L106" s="247">
        <v>5000</v>
      </c>
      <c r="M106" s="247">
        <v>1300</v>
      </c>
      <c r="N106" s="247">
        <v>12490.5</v>
      </c>
      <c r="O106" s="248">
        <v>99161.5</v>
      </c>
    </row>
    <row r="107" spans="1:15" x14ac:dyDescent="0.25">
      <c r="A107" s="258">
        <v>9600000</v>
      </c>
      <c r="B107" s="263"/>
      <c r="C107" s="246">
        <v>853600</v>
      </c>
      <c r="D107" s="247">
        <v>79190</v>
      </c>
      <c r="E107" s="247">
        <v>3401</v>
      </c>
      <c r="F107" s="247">
        <v>3150</v>
      </c>
      <c r="G107" s="247">
        <v>12051</v>
      </c>
      <c r="H107" s="248">
        <v>951392</v>
      </c>
      <c r="I107" s="247"/>
      <c r="J107" s="246">
        <v>79190</v>
      </c>
      <c r="K107" s="247">
        <v>3401</v>
      </c>
      <c r="L107" s="247">
        <v>5000</v>
      </c>
      <c r="M107" s="247">
        <v>1300</v>
      </c>
      <c r="N107" s="247">
        <v>12823.5</v>
      </c>
      <c r="O107" s="248">
        <v>101714.5</v>
      </c>
    </row>
    <row r="108" spans="1:15" x14ac:dyDescent="0.25">
      <c r="A108" s="258">
        <v>9700000</v>
      </c>
      <c r="B108" s="263"/>
      <c r="C108" s="246">
        <v>864600</v>
      </c>
      <c r="D108" s="247">
        <v>79190</v>
      </c>
      <c r="E108" s="247">
        <v>3401</v>
      </c>
      <c r="F108" s="247">
        <v>3150</v>
      </c>
      <c r="G108" s="247">
        <v>12051</v>
      </c>
      <c r="H108" s="248">
        <v>962392</v>
      </c>
      <c r="I108" s="247"/>
      <c r="J108" s="246">
        <v>79190</v>
      </c>
      <c r="K108" s="247">
        <v>3401</v>
      </c>
      <c r="L108" s="247">
        <v>5000</v>
      </c>
      <c r="M108" s="247">
        <v>1300</v>
      </c>
      <c r="N108" s="247">
        <v>12823.5</v>
      </c>
      <c r="O108" s="248">
        <v>101714.5</v>
      </c>
    </row>
    <row r="109" spans="1:15" x14ac:dyDescent="0.25">
      <c r="A109" s="258">
        <v>9800000</v>
      </c>
      <c r="B109" s="263"/>
      <c r="C109" s="246">
        <v>875600</v>
      </c>
      <c r="D109" s="247">
        <v>79190</v>
      </c>
      <c r="E109" s="247">
        <v>3401</v>
      </c>
      <c r="F109" s="247">
        <v>3150</v>
      </c>
      <c r="G109" s="247">
        <v>12051</v>
      </c>
      <c r="H109" s="248">
        <v>973392</v>
      </c>
      <c r="I109" s="247"/>
      <c r="J109" s="246">
        <v>79190</v>
      </c>
      <c r="K109" s="247">
        <v>3401</v>
      </c>
      <c r="L109" s="247">
        <v>5000</v>
      </c>
      <c r="M109" s="247">
        <v>1300</v>
      </c>
      <c r="N109" s="247">
        <v>12823.5</v>
      </c>
      <c r="O109" s="248">
        <v>101714.5</v>
      </c>
    </row>
    <row r="110" spans="1:15" x14ac:dyDescent="0.25">
      <c r="A110" s="258">
        <v>9900000</v>
      </c>
      <c r="B110" s="263"/>
      <c r="C110" s="246">
        <v>886600</v>
      </c>
      <c r="D110" s="247">
        <v>79190</v>
      </c>
      <c r="E110" s="247">
        <v>3401</v>
      </c>
      <c r="F110" s="247">
        <v>3150</v>
      </c>
      <c r="G110" s="247">
        <v>12051</v>
      </c>
      <c r="H110" s="248">
        <v>984392</v>
      </c>
      <c r="I110" s="247"/>
      <c r="J110" s="246">
        <v>79190</v>
      </c>
      <c r="K110" s="247">
        <v>3401</v>
      </c>
      <c r="L110" s="247">
        <v>5000</v>
      </c>
      <c r="M110" s="247">
        <v>1300</v>
      </c>
      <c r="N110" s="247">
        <v>12823.5</v>
      </c>
      <c r="O110" s="248">
        <v>101714.5</v>
      </c>
    </row>
    <row r="111" spans="1:15" ht="16.5" thickBot="1" x14ac:dyDescent="0.3">
      <c r="A111" s="259">
        <v>10000000</v>
      </c>
      <c r="B111" s="264"/>
      <c r="C111" s="250">
        <v>897600</v>
      </c>
      <c r="D111" s="251">
        <v>79190</v>
      </c>
      <c r="E111" s="251">
        <v>3401</v>
      </c>
      <c r="F111" s="251">
        <v>3150</v>
      </c>
      <c r="G111" s="251">
        <v>12051</v>
      </c>
      <c r="H111" s="252">
        <v>995392</v>
      </c>
      <c r="I111" s="251"/>
      <c r="J111" s="250">
        <v>79190</v>
      </c>
      <c r="K111" s="251">
        <v>3401</v>
      </c>
      <c r="L111" s="251">
        <v>5000</v>
      </c>
      <c r="M111" s="251">
        <v>1300</v>
      </c>
      <c r="N111" s="251">
        <v>12823.5</v>
      </c>
      <c r="O111" s="252">
        <v>101714.5</v>
      </c>
    </row>
  </sheetData>
  <mergeCells count="3">
    <mergeCell ref="J1:O1"/>
    <mergeCell ref="C1:H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Summary</vt:lpstr>
      <vt:lpstr>Performance Summary</vt:lpstr>
      <vt:lpstr>Cash Flow</vt:lpstr>
      <vt:lpstr>Property Investigation</vt:lpstr>
      <vt:lpstr>Taxation</vt:lpstr>
      <vt:lpstr>Bond and Transfer Cost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Renier Van Niekerk</dc:creator>
  <cp:lastModifiedBy>Renier Van Niekerk</cp:lastModifiedBy>
  <dcterms:created xsi:type="dcterms:W3CDTF">2024-05-06T07:34:28Z</dcterms:created>
  <dcterms:modified xsi:type="dcterms:W3CDTF">2024-06-07T18:10:30Z</dcterms:modified>
</cp:coreProperties>
</file>