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ell\OneDrive\Desktop\Codes\Java\assignment-two-throwing-darts-2024\pi_dart\"/>
    </mc:Choice>
  </mc:AlternateContent>
  <xr:revisionPtr revIDLastSave="0" documentId="13_ncr:1_{7E853AC4-4DB8-43CF-8415-E27F880138A3}" xr6:coauthVersionLast="47" xr6:coauthVersionMax="47" xr10:uidLastSave="{00000000-0000-0000-0000-000000000000}"/>
  <bookViews>
    <workbookView xWindow="-110" yWindow="-110" windowWidth="22780" windowHeight="14540" tabRatio="991" xr2:uid="{00000000-000D-0000-FFFF-FFFF00000000}"/>
  </bookViews>
  <sheets>
    <sheet name="Questions 1-3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4" i="1" l="1"/>
  <c r="C52" i="1"/>
  <c r="D52" i="1"/>
  <c r="E52" i="1"/>
  <c r="F52" i="1"/>
  <c r="G52" i="1"/>
  <c r="H52" i="1"/>
  <c r="I52" i="1"/>
  <c r="B52" i="1"/>
  <c r="I51" i="1"/>
  <c r="H51" i="1"/>
  <c r="G51" i="1"/>
  <c r="F51" i="1"/>
  <c r="E51" i="1"/>
  <c r="D51" i="1"/>
  <c r="C51" i="1"/>
  <c r="B51" i="1"/>
  <c r="I38" i="1"/>
  <c r="I39" i="1"/>
  <c r="I40" i="1"/>
  <c r="I41" i="1"/>
  <c r="I42" i="1"/>
  <c r="I43" i="1"/>
  <c r="I44" i="1"/>
  <c r="I45" i="1"/>
  <c r="I50" i="1"/>
  <c r="H50" i="1"/>
  <c r="G50" i="1"/>
  <c r="F50" i="1"/>
  <c r="E50" i="1"/>
  <c r="D50" i="1"/>
  <c r="C50" i="1"/>
  <c r="B50" i="1"/>
  <c r="I24" i="1"/>
  <c r="I25" i="1"/>
  <c r="I26" i="1"/>
  <c r="I27" i="1"/>
  <c r="I28" i="1"/>
  <c r="I29" i="1"/>
  <c r="I30" i="1"/>
  <c r="I31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A39" i="1"/>
  <c r="A40" i="1" s="1"/>
  <c r="A41" i="1" s="1"/>
  <c r="A42" i="1" s="1"/>
  <c r="A43" i="1" s="1"/>
  <c r="A44" i="1" s="1"/>
  <c r="A45" i="1" s="1"/>
  <c r="H38" i="1"/>
  <c r="G38" i="1"/>
  <c r="B35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A25" i="1"/>
  <c r="A26" i="1" s="1"/>
  <c r="A27" i="1" s="1"/>
  <c r="A28" i="1" s="1"/>
  <c r="A29" i="1" s="1"/>
  <c r="A30" i="1" s="1"/>
  <c r="A31" i="1" s="1"/>
  <c r="H24" i="1"/>
  <c r="G24" i="1"/>
  <c r="B21" i="1"/>
  <c r="H15" i="1"/>
  <c r="G15" i="1"/>
  <c r="H14" i="1"/>
  <c r="G14" i="1"/>
  <c r="A14" i="1"/>
  <c r="A15" i="1" s="1"/>
  <c r="A16" i="1" s="1"/>
  <c r="H13" i="1"/>
  <c r="G13" i="1"/>
  <c r="H12" i="1"/>
  <c r="G12" i="1"/>
  <c r="H11" i="1"/>
  <c r="G11" i="1"/>
  <c r="H10" i="1"/>
  <c r="G10" i="1"/>
  <c r="H9" i="1"/>
  <c r="G9" i="1"/>
  <c r="H8" i="1"/>
  <c r="G8" i="1"/>
</calcChain>
</file>

<file path=xl/sharedStrings.xml><?xml version="1.0" encoding="utf-8"?>
<sst xmlns="http://schemas.openxmlformats.org/spreadsheetml/2006/main" count="63" uniqueCount="27">
  <si>
    <t>Name:</t>
  </si>
  <si>
    <t>(Note: fill in all the grey cells with your measurements and answers)</t>
  </si>
  <si>
    <t>Question 1: What is the optimal workgroup size?</t>
  </si>
  <si>
    <t>Answer:</t>
  </si>
  <si>
    <t xml:space="preserve"> </t>
  </si>
  <si>
    <t>Work Group</t>
  </si>
  <si>
    <t>Run 1</t>
  </si>
  <si>
    <t>Run 2</t>
  </si>
  <si>
    <t>Run 3</t>
  </si>
  <si>
    <t>Run 4</t>
  </si>
  <si>
    <t>Run 5</t>
  </si>
  <si>
    <t>Average (secs)</t>
  </si>
  <si>
    <t>StdDev</t>
  </si>
  <si>
    <t>TODO: add a graph here to show your results.</t>
  </si>
  <si>
    <t>workgroup size:</t>
  </si>
  <si>
    <t>Question 3: Are ints faster than floats?  What speedup do they give?</t>
  </si>
  <si>
    <t>times faster</t>
  </si>
  <si>
    <t>Repeats/work-item:</t>
  </si>
  <si>
    <t>repeats/work-item:</t>
  </si>
  <si>
    <t>Work-item size</t>
  </si>
  <si>
    <t>Work-item size:</t>
  </si>
  <si>
    <t>Question 2: Over what range of work-item size is your time/dart roughly constant?</t>
  </si>
  <si>
    <t>-</t>
  </si>
  <si>
    <t>256 - 1024</t>
  </si>
  <si>
    <t>Nanoseconds/ Dart</t>
  </si>
  <si>
    <t>Float</t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</si>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</sst>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0"/>
      <name val="Arial"/>
      <family val="2"/>
      <charset val="1"/>
    </font>
    <font>
      <b/>
      <sz val="14"/>
      <name val="Arial"/>
      <family val="2"/>
      <charset val="1"/>
    </font>
    <font>
      <sz val="14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Monospace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FF"/>
        <bgColor rgb="FFFFFFCC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0" fillId="2" borderId="0" xfId="0" applyFill="1"/>
    <xf numFmtId="0" fontId="4" fillId="2" borderId="0" xfId="0" applyFont="1" applyFill="1"/>
    <xf numFmtId="0" fontId="0" fillId="0" borderId="0" xfId="0" applyAlignment="1">
      <alignment horizontal="left" indent="15"/>
    </xf>
    <xf numFmtId="0" fontId="4" fillId="3" borderId="0" xfId="0" applyFont="1" applyFill="1"/>
    <xf numFmtId="0" fontId="0" fillId="0" borderId="0" xfId="0" applyAlignment="1">
      <alignment horizontal="left"/>
    </xf>
    <xf numFmtId="0" fontId="4" fillId="0" borderId="0" xfId="0" applyFont="1" applyFill="1"/>
    <xf numFmtId="49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Nanoseconds/Dart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'Questions 1-3'!$A$50</c:f>
              <c:strCache>
                <c:ptCount val="1"/>
                <c:pt idx="0">
                  <c:v>Float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'Questions 1-3'!$B$49:$I$49</c:f>
              <c:numCache>
                <c:formatCode>General</c:formatCode>
                <c:ptCount val="8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 formatCode="0.0">
                  <c:v>8192</c:v>
                </c:pt>
                <c:pt idx="6" formatCode="0.0">
                  <c:v>16384</c:v>
                </c:pt>
                <c:pt idx="7" formatCode="0.0">
                  <c:v>32768</c:v>
                </c:pt>
              </c:numCache>
            </c:numRef>
          </c:cat>
          <c:val>
            <c:numRef>
              <c:f>'Questions 1-3'!$B$50:$I$50</c:f>
              <c:numCache>
                <c:formatCode>0.0</c:formatCode>
                <c:ptCount val="8"/>
                <c:pt idx="0">
                  <c:v>230.44039999999998</c:v>
                </c:pt>
                <c:pt idx="1">
                  <c:v>226.83359999999999</c:v>
                </c:pt>
                <c:pt idx="2">
                  <c:v>225.43800000000002</c:v>
                </c:pt>
                <c:pt idx="3">
                  <c:v>332.45240000000001</c:v>
                </c:pt>
                <c:pt idx="4">
                  <c:v>438.70440000000008</c:v>
                </c:pt>
                <c:pt idx="5">
                  <c:v>659.23040000000003</c:v>
                </c:pt>
                <c:pt idx="6">
                  <c:v>1211.1348</c:v>
                </c:pt>
                <c:pt idx="7">
                  <c:v>2315.2916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7-4EFE-8EF3-99B59145B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328815"/>
        <c:axId val="892329295"/>
      </c:lineChart>
      <c:catAx>
        <c:axId val="89232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329295"/>
        <c:crosses val="autoZero"/>
        <c:auto val="1"/>
        <c:lblAlgn val="ctr"/>
        <c:lblOffset val="100"/>
        <c:noMultiLvlLbl val="0"/>
      </c:catAx>
      <c:valAx>
        <c:axId val="89232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32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Nanoseconds/Dart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'Questions 1-3'!$A$50</c:f>
              <c:strCache>
                <c:ptCount val="1"/>
                <c:pt idx="0">
                  <c:v>Float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'Questions 1-3'!$B$49:$I$49</c:f>
              <c:numCache>
                <c:formatCode>General</c:formatCode>
                <c:ptCount val="8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 formatCode="0.0">
                  <c:v>8192</c:v>
                </c:pt>
                <c:pt idx="6" formatCode="0.0">
                  <c:v>16384</c:v>
                </c:pt>
                <c:pt idx="7" formatCode="0.0">
                  <c:v>32768</c:v>
                </c:pt>
              </c:numCache>
            </c:numRef>
          </c:cat>
          <c:val>
            <c:numRef>
              <c:f>'Questions 1-3'!$B$50:$I$50</c:f>
              <c:numCache>
                <c:formatCode>0.0</c:formatCode>
                <c:ptCount val="8"/>
                <c:pt idx="0">
                  <c:v>230.44039999999998</c:v>
                </c:pt>
                <c:pt idx="1">
                  <c:v>226.83359999999999</c:v>
                </c:pt>
                <c:pt idx="2">
                  <c:v>225.43800000000002</c:v>
                </c:pt>
                <c:pt idx="3">
                  <c:v>332.45240000000001</c:v>
                </c:pt>
                <c:pt idx="4">
                  <c:v>438.70440000000008</c:v>
                </c:pt>
                <c:pt idx="5">
                  <c:v>659.23040000000003</c:v>
                </c:pt>
                <c:pt idx="6">
                  <c:v>1211.1348</c:v>
                </c:pt>
                <c:pt idx="7">
                  <c:v>2315.2916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9-4928-9B87-83CF736CF461}"/>
            </c:ext>
          </c:extLst>
        </c:ser>
        <c:ser>
          <c:idx val="1"/>
          <c:order val="1"/>
          <c:tx>
            <c:strRef>
              <c:f>'Questions 1-3'!$A$51</c:f>
              <c:strCache>
                <c:ptCount val="1"/>
                <c:pt idx="0">
                  <c:v>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'Questions 1-3'!$B$49:$I$49</c:f>
              <c:numCache>
                <c:formatCode>General</c:formatCode>
                <c:ptCount val="8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 formatCode="0.0">
                  <c:v>8192</c:v>
                </c:pt>
                <c:pt idx="6" formatCode="0.0">
                  <c:v>16384</c:v>
                </c:pt>
                <c:pt idx="7" formatCode="0.0">
                  <c:v>32768</c:v>
                </c:pt>
              </c:numCache>
            </c:numRef>
          </c:cat>
          <c:val>
            <c:numRef>
              <c:f>'Questions 1-3'!$B$51:$I$51</c:f>
              <c:numCache>
                <c:formatCode>0.0</c:formatCode>
                <c:ptCount val="8"/>
                <c:pt idx="0">
                  <c:v>267.88240000000002</c:v>
                </c:pt>
                <c:pt idx="1">
                  <c:v>267.25479999999999</c:v>
                </c:pt>
                <c:pt idx="2">
                  <c:v>268.24040000000002</c:v>
                </c:pt>
                <c:pt idx="3">
                  <c:v>396.54360000000003</c:v>
                </c:pt>
                <c:pt idx="4">
                  <c:v>536.56200000000001</c:v>
                </c:pt>
                <c:pt idx="5">
                  <c:v>839.24800000000005</c:v>
                </c:pt>
                <c:pt idx="6">
                  <c:v>1586.0675999999999</c:v>
                </c:pt>
                <c:pt idx="7">
                  <c:v>3170.4540000000002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E9-4928-9B87-83CF736CF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069359"/>
        <c:axId val="900064079"/>
      </c:lineChart>
      <c:catAx>
        <c:axId val="90006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64079"/>
        <c:crosses val="autoZero"/>
        <c:auto val="1"/>
        <c:lblAlgn val="ctr"/>
        <c:lblOffset val="100"/>
        <c:noMultiLvlLbl val="0"/>
      </c:catAx>
      <c:valAx>
        <c:axId val="90006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6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53975</xdr:colOff>
      <xdr:row>13</xdr:row>
      <xdr:rowOff>114300</xdr:rowOff>
    </xdr:from>
    <xdr:to>
      <xdr:col>15</xdr:col>
      <xdr:colOff>15875</xdr:colOff>
      <xdr:row>30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664C01-DB25-DD76-10EB-95C4D5982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41275</xdr:colOff>
      <xdr:row>32</xdr:row>
      <xdr:rowOff>158750</xdr:rowOff>
    </xdr:from>
    <xdr:to>
      <xdr:col>15</xdr:col>
      <xdr:colOff>3175</xdr:colOff>
      <xdr:row>50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3730D6-99E7-C67A-A079-18FCFD7AD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"/>
  <sheetViews>
    <sheetView tabSelected="1" topLeftCell="A15" zoomScaleNormal="100" workbookViewId="0">
      <selection activeCell="C46" sqref="C46"/>
    </sheetView>
  </sheetViews>
  <sheetFormatPr defaultColWidth="8.81640625" defaultRowHeight="12.5"/>
  <cols>
    <col min="1" max="1" width="15.6328125"/>
    <col min="2" max="2" width="10.1796875"/>
    <col min="3" max="4" width="9.36328125"/>
    <col min="5" max="5" width="9"/>
    <col min="6" max="6" width="9.6328125"/>
    <col min="7" max="7" width="10.81640625" style="1"/>
    <col min="8" max="8" width="7.453125" style="1"/>
    <col min="9" max="9" width="16.1796875" style="1" bestFit="1" customWidth="1"/>
    <col min="10" max="1026" width="11"/>
  </cols>
  <sheetData>
    <row r="1" spans="1:9" s="3" customFormat="1" ht="18">
      <c r="A1" s="2" t="s">
        <v>0</v>
      </c>
      <c r="F1" s="3" t="s">
        <v>1</v>
      </c>
      <c r="G1" s="4"/>
      <c r="H1" s="4"/>
      <c r="I1" s="4"/>
    </row>
    <row r="2" spans="1:9">
      <c r="G2"/>
      <c r="H2"/>
      <c r="I2"/>
    </row>
    <row r="3" spans="1:9" ht="13">
      <c r="A3" s="5" t="s">
        <v>2</v>
      </c>
      <c r="B3" s="5"/>
      <c r="G3"/>
      <c r="H3"/>
      <c r="I3"/>
    </row>
    <row r="4" spans="1:9" ht="13">
      <c r="A4" s="5" t="s">
        <v>3</v>
      </c>
      <c r="B4" s="6">
        <v>64</v>
      </c>
      <c r="G4"/>
      <c r="H4"/>
      <c r="I4"/>
    </row>
    <row r="5" spans="1:9">
      <c r="A5" t="s">
        <v>20</v>
      </c>
      <c r="B5" s="7">
        <v>25600</v>
      </c>
      <c r="G5"/>
      <c r="H5"/>
      <c r="I5"/>
    </row>
    <row r="6" spans="1:9">
      <c r="A6" t="s">
        <v>17</v>
      </c>
      <c r="B6" s="7">
        <v>100000</v>
      </c>
      <c r="D6" t="s">
        <v>4</v>
      </c>
      <c r="G6"/>
      <c r="H6"/>
      <c r="I6"/>
    </row>
    <row r="7" spans="1:9">
      <c r="A7" t="s">
        <v>5</v>
      </c>
      <c r="B7" t="s">
        <v>6</v>
      </c>
      <c r="C7" t="s">
        <v>7</v>
      </c>
      <c r="D7" t="s">
        <v>8</v>
      </c>
      <c r="E7" t="s">
        <v>9</v>
      </c>
      <c r="F7" t="s">
        <v>10</v>
      </c>
      <c r="G7" s="1" t="s">
        <v>11</v>
      </c>
      <c r="H7" s="1" t="s">
        <v>12</v>
      </c>
    </row>
    <row r="8" spans="1:9">
      <c r="A8">
        <v>2</v>
      </c>
      <c r="B8" s="8">
        <v>4720307</v>
      </c>
      <c r="C8" s="8">
        <v>4717847</v>
      </c>
      <c r="D8" s="8">
        <v>4696819</v>
      </c>
      <c r="E8" s="8">
        <v>4692378</v>
      </c>
      <c r="F8" s="8">
        <v>4690651</v>
      </c>
      <c r="G8" s="1">
        <f t="shared" ref="G8:G15" si="0">AVERAGE(B8:F8)/1000000</f>
        <v>4.7036004</v>
      </c>
      <c r="H8" s="1">
        <f t="shared" ref="H8:H15" si="1">STDEV(B8:F8)/1000000</f>
        <v>1.4332591384672905E-2</v>
      </c>
    </row>
    <row r="9" spans="1:9">
      <c r="A9">
        <v>4</v>
      </c>
      <c r="B9" s="8">
        <v>2632111</v>
      </c>
      <c r="C9" s="8">
        <v>2600118</v>
      </c>
      <c r="D9" s="8">
        <v>2621135</v>
      </c>
      <c r="E9" s="8">
        <v>2629799</v>
      </c>
      <c r="F9" s="8">
        <v>2633197</v>
      </c>
      <c r="G9" s="1">
        <f t="shared" si="0"/>
        <v>2.623272</v>
      </c>
      <c r="H9" s="1">
        <f t="shared" si="1"/>
        <v>1.3783230390586961E-2</v>
      </c>
    </row>
    <row r="10" spans="1:9">
      <c r="A10">
        <v>8</v>
      </c>
      <c r="B10" s="8">
        <v>1301603</v>
      </c>
      <c r="C10" s="8">
        <v>1309377</v>
      </c>
      <c r="D10" s="8">
        <v>1310422</v>
      </c>
      <c r="E10" s="8">
        <v>1296699</v>
      </c>
      <c r="F10" s="8">
        <v>1300245</v>
      </c>
      <c r="G10" s="1">
        <f t="shared" si="0"/>
        <v>1.3036691999999999</v>
      </c>
      <c r="H10" s="1">
        <f t="shared" si="1"/>
        <v>5.9740544189017903E-3</v>
      </c>
    </row>
    <row r="11" spans="1:9">
      <c r="A11">
        <v>16</v>
      </c>
      <c r="B11" s="8">
        <v>692118</v>
      </c>
      <c r="C11" s="8">
        <v>659093</v>
      </c>
      <c r="D11" s="8">
        <v>671565</v>
      </c>
      <c r="E11" s="8">
        <v>728291</v>
      </c>
      <c r="F11" s="8">
        <v>670120</v>
      </c>
      <c r="G11" s="1">
        <f t="shared" si="0"/>
        <v>0.6842374</v>
      </c>
      <c r="H11" s="1">
        <f t="shared" si="1"/>
        <v>2.7363091406125882E-2</v>
      </c>
    </row>
    <row r="12" spans="1:9">
      <c r="A12">
        <v>32</v>
      </c>
      <c r="B12" s="8">
        <v>371767</v>
      </c>
      <c r="C12" s="8">
        <v>349232</v>
      </c>
      <c r="D12" s="8">
        <v>337899</v>
      </c>
      <c r="E12" s="8">
        <v>359100</v>
      </c>
      <c r="F12" s="8">
        <v>349434</v>
      </c>
      <c r="G12" s="1">
        <f t="shared" si="0"/>
        <v>0.35348640000000003</v>
      </c>
      <c r="H12" s="1">
        <f t="shared" si="1"/>
        <v>1.2680514039265128E-2</v>
      </c>
    </row>
    <row r="13" spans="1:9">
      <c r="A13">
        <v>64</v>
      </c>
      <c r="B13" s="8">
        <v>184111</v>
      </c>
      <c r="C13" s="8">
        <v>183359</v>
      </c>
      <c r="D13" s="8">
        <v>194789</v>
      </c>
      <c r="E13" s="8">
        <v>182844</v>
      </c>
      <c r="F13" s="8">
        <v>184036</v>
      </c>
      <c r="G13" s="1">
        <f t="shared" si="0"/>
        <v>0.18582779999999999</v>
      </c>
      <c r="H13" s="1">
        <f t="shared" si="1"/>
        <v>5.0363451728411149E-3</v>
      </c>
    </row>
    <row r="14" spans="1:9">
      <c r="A14">
        <f>A13*2</f>
        <v>128</v>
      </c>
      <c r="B14" s="8">
        <v>192984</v>
      </c>
      <c r="C14" s="8">
        <v>194738</v>
      </c>
      <c r="D14" s="8">
        <v>194891</v>
      </c>
      <c r="E14" s="8">
        <v>194014</v>
      </c>
      <c r="F14" s="8">
        <v>194287</v>
      </c>
      <c r="G14" s="1">
        <f t="shared" si="0"/>
        <v>0.19418279999999999</v>
      </c>
      <c r="H14" s="1">
        <f t="shared" si="1"/>
        <v>7.5602030396015147E-4</v>
      </c>
    </row>
    <row r="15" spans="1:9">
      <c r="A15">
        <f>A14*2</f>
        <v>256</v>
      </c>
      <c r="B15" s="8">
        <v>183355</v>
      </c>
      <c r="C15" s="8">
        <v>183105</v>
      </c>
      <c r="D15" s="8">
        <v>183809</v>
      </c>
      <c r="E15" s="8">
        <v>183653</v>
      </c>
      <c r="F15" s="8">
        <v>183958</v>
      </c>
      <c r="G15" s="1">
        <f t="shared" si="0"/>
        <v>0.18357599999999999</v>
      </c>
      <c r="H15" s="1">
        <f t="shared" si="1"/>
        <v>3.4526221918999476E-4</v>
      </c>
    </row>
    <row r="16" spans="1:9">
      <c r="A16">
        <f>A15*2</f>
        <v>512</v>
      </c>
      <c r="B16" s="8" t="s">
        <v>22</v>
      </c>
      <c r="C16" s="8" t="s">
        <v>22</v>
      </c>
      <c r="D16" s="8" t="s">
        <v>22</v>
      </c>
      <c r="E16" s="8" t="s">
        <v>22</v>
      </c>
      <c r="F16" s="8" t="s">
        <v>22</v>
      </c>
      <c r="G16" s="12" t="s">
        <v>22</v>
      </c>
      <c r="H16" s="12" t="s">
        <v>22</v>
      </c>
      <c r="I16" s="12"/>
    </row>
    <row r="17" spans="1:13">
      <c r="A17">
        <v>1024</v>
      </c>
      <c r="B17" s="8" t="s">
        <v>22</v>
      </c>
      <c r="C17" s="8" t="s">
        <v>22</v>
      </c>
      <c r="D17" s="8" t="s">
        <v>22</v>
      </c>
      <c r="E17" s="8" t="s">
        <v>22</v>
      </c>
      <c r="F17" s="8" t="s">
        <v>22</v>
      </c>
      <c r="G17" s="12" t="s">
        <v>22</v>
      </c>
      <c r="H17" s="12" t="s">
        <v>22</v>
      </c>
      <c r="I17" s="12"/>
    </row>
    <row r="18" spans="1:13">
      <c r="A18" s="9"/>
      <c r="B18" s="10"/>
      <c r="C18" s="10"/>
      <c r="D18" s="10"/>
      <c r="E18" s="10"/>
      <c r="F18" s="10"/>
      <c r="G18"/>
      <c r="H18"/>
      <c r="I18"/>
    </row>
    <row r="19" spans="1:13" ht="13">
      <c r="A19" s="5" t="s">
        <v>21</v>
      </c>
      <c r="B19" s="5"/>
      <c r="G19"/>
      <c r="H19"/>
      <c r="I19"/>
    </row>
    <row r="20" spans="1:13" ht="13">
      <c r="A20" s="5" t="s">
        <v>3</v>
      </c>
      <c r="B20" s="6" t="s">
        <v>23</v>
      </c>
      <c r="G20"/>
      <c r="H20"/>
      <c r="J20" s="7" t="s">
        <v>13</v>
      </c>
      <c r="K20" s="7"/>
      <c r="L20" s="7"/>
      <c r="M20" s="7"/>
    </row>
    <row r="21" spans="1:13" ht="13">
      <c r="A21" s="11" t="s">
        <v>14</v>
      </c>
      <c r="B21" s="5">
        <f>B4</f>
        <v>64</v>
      </c>
      <c r="G21"/>
      <c r="H21"/>
      <c r="I21"/>
      <c r="J21" s="7"/>
      <c r="K21" s="7"/>
      <c r="L21" s="7"/>
      <c r="M21" s="7"/>
    </row>
    <row r="22" spans="1:13">
      <c r="A22" t="s">
        <v>18</v>
      </c>
      <c r="B22" s="7">
        <v>500000</v>
      </c>
      <c r="G22"/>
      <c r="H22"/>
      <c r="I22"/>
      <c r="J22" s="7"/>
      <c r="K22" s="7"/>
      <c r="L22" s="7"/>
      <c r="M22" s="7"/>
    </row>
    <row r="23" spans="1:13">
      <c r="A23" t="s">
        <v>19</v>
      </c>
      <c r="B23" t="s">
        <v>6</v>
      </c>
      <c r="C23" t="s">
        <v>7</v>
      </c>
      <c r="D23" t="s">
        <v>8</v>
      </c>
      <c r="E23" t="s">
        <v>9</v>
      </c>
      <c r="F23" t="s">
        <v>10</v>
      </c>
      <c r="G23" s="1" t="s">
        <v>11</v>
      </c>
      <c r="H23" s="1" t="s">
        <v>12</v>
      </c>
      <c r="I23" s="1" t="s">
        <v>24</v>
      </c>
      <c r="J23" s="7"/>
      <c r="K23" s="7"/>
      <c r="L23" s="7"/>
      <c r="M23" s="7"/>
    </row>
    <row r="24" spans="1:13">
      <c r="A24" s="13">
        <v>256</v>
      </c>
      <c r="B24" s="8">
        <v>122277</v>
      </c>
      <c r="C24" s="8">
        <v>114050</v>
      </c>
      <c r="D24" s="8">
        <v>112203</v>
      </c>
      <c r="E24" s="8">
        <v>113866</v>
      </c>
      <c r="F24" s="8">
        <v>113705</v>
      </c>
      <c r="G24" s="1">
        <f t="shared" ref="G24:G31" si="2">AVERAGE(B24:F24)/1000000</f>
        <v>0.11522019999999999</v>
      </c>
      <c r="H24" s="1">
        <f t="shared" ref="H24:H31" si="3">STDEV(B24:F24)/1000000</f>
        <v>4.0125110217917159E-3</v>
      </c>
      <c r="I24" s="1">
        <f>G24/500000*1000000000</f>
        <v>230.44039999999998</v>
      </c>
      <c r="J24" s="7"/>
      <c r="K24" s="7"/>
      <c r="L24" s="7"/>
      <c r="M24" s="7"/>
    </row>
    <row r="25" spans="1:13">
      <c r="A25" s="13">
        <f>256*2</f>
        <v>512</v>
      </c>
      <c r="B25" s="8">
        <v>113797</v>
      </c>
      <c r="C25" s="8">
        <v>113235</v>
      </c>
      <c r="D25" s="8">
        <v>113949</v>
      </c>
      <c r="E25" s="8">
        <v>112890</v>
      </c>
      <c r="F25" s="8">
        <v>113213</v>
      </c>
      <c r="G25" s="1">
        <f t="shared" si="2"/>
        <v>0.1134168</v>
      </c>
      <c r="H25" s="1">
        <f t="shared" si="3"/>
        <v>4.4155769724918171E-4</v>
      </c>
      <c r="I25" s="1">
        <f t="shared" ref="I25:I45" si="4">G25/500000*1000000000</f>
        <v>226.83359999999999</v>
      </c>
      <c r="J25" s="7"/>
      <c r="K25" s="7"/>
      <c r="L25" s="7"/>
      <c r="M25" s="7"/>
    </row>
    <row r="26" spans="1:13">
      <c r="A26" s="13">
        <f t="shared" ref="A26:A31" si="5">A25*2</f>
        <v>1024</v>
      </c>
      <c r="B26" s="8">
        <v>113936</v>
      </c>
      <c r="C26" s="8">
        <v>112478</v>
      </c>
      <c r="D26" s="8">
        <v>112229</v>
      </c>
      <c r="E26" s="8">
        <v>112897</v>
      </c>
      <c r="F26" s="8">
        <v>112055</v>
      </c>
      <c r="G26" s="1">
        <f t="shared" si="2"/>
        <v>0.112719</v>
      </c>
      <c r="H26" s="1">
        <f t="shared" si="3"/>
        <v>7.5030826997974634E-4</v>
      </c>
      <c r="I26" s="1">
        <f t="shared" si="4"/>
        <v>225.43800000000002</v>
      </c>
      <c r="J26" s="7"/>
      <c r="K26" s="7"/>
      <c r="L26" s="7"/>
      <c r="M26" s="7"/>
    </row>
    <row r="27" spans="1:13">
      <c r="A27" s="13">
        <f t="shared" si="5"/>
        <v>2048</v>
      </c>
      <c r="B27" s="8">
        <v>166421</v>
      </c>
      <c r="C27" s="8">
        <v>167276</v>
      </c>
      <c r="D27" s="8">
        <v>165894</v>
      </c>
      <c r="E27" s="8">
        <v>165465</v>
      </c>
      <c r="F27" s="8">
        <v>166075</v>
      </c>
      <c r="G27" s="1">
        <f t="shared" si="2"/>
        <v>0.16622620000000002</v>
      </c>
      <c r="H27" s="1">
        <f t="shared" si="3"/>
        <v>6.8056425119161236E-4</v>
      </c>
      <c r="I27" s="1">
        <f t="shared" si="4"/>
        <v>332.45240000000001</v>
      </c>
      <c r="J27" s="7"/>
      <c r="K27" s="7"/>
      <c r="L27" s="7"/>
      <c r="M27" s="7"/>
    </row>
    <row r="28" spans="1:13">
      <c r="A28" s="13">
        <f t="shared" si="5"/>
        <v>4096</v>
      </c>
      <c r="B28" s="8">
        <v>218729</v>
      </c>
      <c r="C28" s="8">
        <v>218600</v>
      </c>
      <c r="D28" s="8">
        <v>219583</v>
      </c>
      <c r="E28" s="8">
        <v>219442</v>
      </c>
      <c r="F28" s="8">
        <v>220407</v>
      </c>
      <c r="G28" s="1">
        <f t="shared" si="2"/>
        <v>0.21935220000000002</v>
      </c>
      <c r="H28" s="1">
        <f t="shared" si="3"/>
        <v>7.2940366053372667E-4</v>
      </c>
      <c r="I28" s="1">
        <f t="shared" si="4"/>
        <v>438.70440000000008</v>
      </c>
      <c r="J28" s="7"/>
      <c r="K28" s="7"/>
      <c r="L28" s="7"/>
      <c r="M28" s="7"/>
    </row>
    <row r="29" spans="1:13">
      <c r="A29" s="13">
        <f t="shared" si="5"/>
        <v>8192</v>
      </c>
      <c r="B29" s="8">
        <v>330044</v>
      </c>
      <c r="C29" s="8">
        <v>330058</v>
      </c>
      <c r="D29" s="8">
        <v>328933</v>
      </c>
      <c r="E29" s="8">
        <v>329241</v>
      </c>
      <c r="F29" s="8">
        <v>329800</v>
      </c>
      <c r="G29" s="1">
        <f t="shared" si="2"/>
        <v>0.3296152</v>
      </c>
      <c r="H29" s="1">
        <f t="shared" si="3"/>
        <v>5.0485512773467995E-4</v>
      </c>
      <c r="I29" s="1">
        <f t="shared" si="4"/>
        <v>659.23040000000003</v>
      </c>
      <c r="J29" s="7"/>
      <c r="K29" s="7"/>
      <c r="L29" s="7"/>
      <c r="M29" s="7"/>
    </row>
    <row r="30" spans="1:13">
      <c r="A30" s="13">
        <f t="shared" si="5"/>
        <v>16384</v>
      </c>
      <c r="B30" s="8">
        <v>605949</v>
      </c>
      <c r="C30" s="8">
        <v>606670</v>
      </c>
      <c r="D30" s="8">
        <v>605913</v>
      </c>
      <c r="E30" s="8">
        <v>605410</v>
      </c>
      <c r="F30" s="8">
        <v>603895</v>
      </c>
      <c r="G30" s="1">
        <f t="shared" si="2"/>
        <v>0.60556739999999998</v>
      </c>
      <c r="H30" s="1">
        <f t="shared" si="3"/>
        <v>1.0371211597494288E-3</v>
      </c>
      <c r="I30" s="1">
        <f t="shared" si="4"/>
        <v>1211.1348</v>
      </c>
      <c r="J30" s="7"/>
      <c r="K30" s="7"/>
      <c r="L30" s="7"/>
      <c r="M30" s="7"/>
    </row>
    <row r="31" spans="1:13">
      <c r="A31" s="13">
        <f t="shared" si="5"/>
        <v>32768</v>
      </c>
      <c r="B31" s="8">
        <v>1156332</v>
      </c>
      <c r="C31" s="8">
        <v>1212585</v>
      </c>
      <c r="D31" s="8">
        <v>1156271</v>
      </c>
      <c r="E31" s="8">
        <v>1159079</v>
      </c>
      <c r="F31" s="8">
        <v>1103962</v>
      </c>
      <c r="G31" s="1">
        <f t="shared" si="2"/>
        <v>1.1576458000000001</v>
      </c>
      <c r="H31" s="1">
        <f t="shared" si="3"/>
        <v>3.8425044849681039E-2</v>
      </c>
      <c r="I31" s="1">
        <f t="shared" si="4"/>
        <v>2315.2916</v>
      </c>
      <c r="J31" s="7"/>
      <c r="K31" s="7"/>
      <c r="L31" s="7"/>
      <c r="M31" s="7"/>
    </row>
    <row r="32" spans="1:13">
      <c r="G32"/>
      <c r="H32"/>
    </row>
    <row r="33" spans="1:13" ht="13">
      <c r="A33" s="5" t="s">
        <v>15</v>
      </c>
      <c r="B33" s="5"/>
      <c r="G33"/>
      <c r="H33"/>
    </row>
    <row r="34" spans="1:13" ht="13">
      <c r="A34" s="5" t="s">
        <v>3</v>
      </c>
      <c r="B34" s="6">
        <f>AVERAGE(B52:I52)</f>
        <v>0.8105992662600584</v>
      </c>
      <c r="C34" t="s">
        <v>16</v>
      </c>
      <c r="G34"/>
      <c r="H34"/>
      <c r="J34" s="7" t="s">
        <v>13</v>
      </c>
      <c r="K34" s="7"/>
      <c r="L34" s="7"/>
      <c r="M34" s="7"/>
    </row>
    <row r="35" spans="1:13" ht="13">
      <c r="A35" s="11" t="s">
        <v>14</v>
      </c>
      <c r="B35" s="6">
        <f>B4</f>
        <v>64</v>
      </c>
      <c r="G35"/>
      <c r="H35"/>
      <c r="J35" s="7"/>
      <c r="K35" s="7"/>
      <c r="L35" s="7"/>
      <c r="M35" s="7"/>
    </row>
    <row r="36" spans="1:13">
      <c r="A36" t="s">
        <v>18</v>
      </c>
      <c r="B36" s="7">
        <v>500000</v>
      </c>
      <c r="G36"/>
      <c r="H36"/>
      <c r="J36" s="7"/>
      <c r="K36" s="7"/>
      <c r="L36" s="7"/>
      <c r="M36" s="7"/>
    </row>
    <row r="37" spans="1:13">
      <c r="A37" t="s">
        <v>20</v>
      </c>
      <c r="B37" t="s">
        <v>6</v>
      </c>
      <c r="C37" t="s">
        <v>7</v>
      </c>
      <c r="D37" t="s">
        <v>8</v>
      </c>
      <c r="E37" t="s">
        <v>9</v>
      </c>
      <c r="F37" t="s">
        <v>10</v>
      </c>
      <c r="G37" s="1" t="s">
        <v>11</v>
      </c>
      <c r="H37" s="1" t="s">
        <v>12</v>
      </c>
      <c r="I37" s="1" t="s">
        <v>24</v>
      </c>
      <c r="J37" s="7"/>
      <c r="K37" s="7"/>
      <c r="L37" s="7"/>
      <c r="M37" s="7"/>
    </row>
    <row r="38" spans="1:13">
      <c r="A38">
        <v>256</v>
      </c>
      <c r="B38" s="8">
        <v>135459</v>
      </c>
      <c r="C38" s="8">
        <v>133982</v>
      </c>
      <c r="D38" s="8">
        <v>133025</v>
      </c>
      <c r="E38" s="8">
        <v>133003</v>
      </c>
      <c r="F38" s="8">
        <v>134237</v>
      </c>
      <c r="G38" s="1">
        <f t="shared" ref="G38:G45" si="6">AVERAGE(B38:F38)/1000000</f>
        <v>0.13394120000000001</v>
      </c>
      <c r="H38" s="1">
        <f t="shared" ref="H38:H45" si="7">STDEV(B38:F38)/1000000</f>
        <v>1.0139675537215182E-3</v>
      </c>
      <c r="I38" s="1">
        <f t="shared" si="4"/>
        <v>267.88240000000002</v>
      </c>
      <c r="J38" s="7"/>
      <c r="K38" s="7"/>
      <c r="L38" s="7"/>
      <c r="M38" s="7"/>
    </row>
    <row r="39" spans="1:13">
      <c r="A39">
        <f>256*2</f>
        <v>512</v>
      </c>
      <c r="B39" s="8">
        <v>134598</v>
      </c>
      <c r="C39" s="8">
        <v>133287</v>
      </c>
      <c r="D39" s="8">
        <v>134078</v>
      </c>
      <c r="E39" s="8">
        <v>132792</v>
      </c>
      <c r="F39" s="8">
        <v>133382</v>
      </c>
      <c r="G39" s="1">
        <f t="shared" si="6"/>
        <v>0.13362740000000001</v>
      </c>
      <c r="H39" s="1">
        <f t="shared" si="7"/>
        <v>7.1047364483138998E-4</v>
      </c>
      <c r="I39" s="1">
        <f t="shared" si="4"/>
        <v>267.25479999999999</v>
      </c>
      <c r="J39" s="7"/>
      <c r="K39" s="7"/>
      <c r="L39" s="7"/>
      <c r="M39" s="7"/>
    </row>
    <row r="40" spans="1:13">
      <c r="A40">
        <f t="shared" ref="A40:A45" si="8">A39*2</f>
        <v>1024</v>
      </c>
      <c r="B40" s="8">
        <v>136529</v>
      </c>
      <c r="C40" s="8">
        <v>134572</v>
      </c>
      <c r="D40" s="8">
        <v>133288</v>
      </c>
      <c r="E40" s="8">
        <v>133402</v>
      </c>
      <c r="F40" s="8">
        <v>132810</v>
      </c>
      <c r="G40" s="1">
        <f t="shared" si="6"/>
        <v>0.13412020000000002</v>
      </c>
      <c r="H40" s="1">
        <f t="shared" si="7"/>
        <v>1.4942751420002943E-3</v>
      </c>
      <c r="I40" s="1">
        <f t="shared" si="4"/>
        <v>268.24040000000002</v>
      </c>
      <c r="J40" s="7"/>
      <c r="K40" s="7"/>
      <c r="L40" s="7"/>
      <c r="M40" s="7"/>
    </row>
    <row r="41" spans="1:13">
      <c r="A41">
        <f t="shared" si="8"/>
        <v>2048</v>
      </c>
      <c r="B41" s="8">
        <v>199704</v>
      </c>
      <c r="C41" s="8">
        <v>198533</v>
      </c>
      <c r="D41" s="8">
        <v>198696</v>
      </c>
      <c r="E41" s="8">
        <v>197299</v>
      </c>
      <c r="F41" s="8">
        <v>197127</v>
      </c>
      <c r="G41" s="1">
        <f t="shared" si="6"/>
        <v>0.1982718</v>
      </c>
      <c r="H41" s="1">
        <f t="shared" si="7"/>
        <v>1.0672716149134672E-3</v>
      </c>
      <c r="I41" s="1">
        <f t="shared" si="4"/>
        <v>396.54360000000003</v>
      </c>
      <c r="J41" s="7"/>
      <c r="K41" s="7"/>
      <c r="L41" s="7"/>
      <c r="M41" s="7"/>
    </row>
    <row r="42" spans="1:13">
      <c r="A42">
        <f t="shared" si="8"/>
        <v>4096</v>
      </c>
      <c r="B42" s="8">
        <v>270643</v>
      </c>
      <c r="C42" s="8">
        <v>268807</v>
      </c>
      <c r="D42" s="8">
        <v>267224</v>
      </c>
      <c r="E42" s="8">
        <v>266881</v>
      </c>
      <c r="F42" s="8">
        <v>267850</v>
      </c>
      <c r="G42" s="1">
        <f t="shared" si="6"/>
        <v>0.26828099999999999</v>
      </c>
      <c r="H42" s="1">
        <f t="shared" si="7"/>
        <v>1.5098617486379341E-3</v>
      </c>
      <c r="I42" s="1">
        <f t="shared" si="4"/>
        <v>536.56200000000001</v>
      </c>
      <c r="J42" s="7"/>
      <c r="K42" s="7"/>
      <c r="L42" s="7"/>
      <c r="M42" s="7"/>
    </row>
    <row r="43" spans="1:13">
      <c r="A43">
        <f t="shared" si="8"/>
        <v>8192</v>
      </c>
      <c r="B43" s="8">
        <v>421306</v>
      </c>
      <c r="C43" s="8">
        <v>420503</v>
      </c>
      <c r="D43" s="8">
        <v>418141</v>
      </c>
      <c r="E43" s="8">
        <v>419505</v>
      </c>
      <c r="F43" s="8">
        <v>418665</v>
      </c>
      <c r="G43" s="1">
        <f t="shared" si="6"/>
        <v>0.419624</v>
      </c>
      <c r="H43" s="1">
        <f t="shared" si="7"/>
        <v>1.2975839086548507E-3</v>
      </c>
      <c r="I43" s="1">
        <f t="shared" si="4"/>
        <v>839.24800000000005</v>
      </c>
      <c r="J43" s="7"/>
      <c r="K43" s="7"/>
      <c r="L43" s="7"/>
      <c r="M43" s="7"/>
    </row>
    <row r="44" spans="1:13">
      <c r="A44">
        <f t="shared" si="8"/>
        <v>16384</v>
      </c>
      <c r="B44" s="8">
        <v>793808</v>
      </c>
      <c r="C44" s="8">
        <v>793023</v>
      </c>
      <c r="D44" s="8">
        <v>792723</v>
      </c>
      <c r="E44" s="8">
        <v>793150</v>
      </c>
      <c r="F44" s="8">
        <v>792465</v>
      </c>
      <c r="G44" s="1">
        <f t="shared" si="6"/>
        <v>0.79303380000000001</v>
      </c>
      <c r="H44" s="1">
        <f t="shared" si="7"/>
        <v>5.0821619415362994E-4</v>
      </c>
      <c r="I44" s="1">
        <f t="shared" si="4"/>
        <v>1586.0675999999999</v>
      </c>
      <c r="J44" s="7"/>
      <c r="K44" s="7"/>
      <c r="L44" s="7"/>
      <c r="M44" s="7"/>
    </row>
    <row r="45" spans="1:13">
      <c r="A45">
        <f t="shared" si="8"/>
        <v>32768</v>
      </c>
      <c r="B45" s="8">
        <v>1544195</v>
      </c>
      <c r="C45" s="8">
        <v>1613935</v>
      </c>
      <c r="D45" s="8">
        <v>1614415</v>
      </c>
      <c r="E45" s="8">
        <v>1539786</v>
      </c>
      <c r="F45" s="8">
        <v>1613804</v>
      </c>
      <c r="G45" s="1">
        <f t="shared" si="6"/>
        <v>1.5852269999999999</v>
      </c>
      <c r="H45" s="1">
        <f t="shared" si="7"/>
        <v>3.9500769112765392E-2</v>
      </c>
      <c r="I45" s="1">
        <f t="shared" si="4"/>
        <v>3170.4540000000002</v>
      </c>
      <c r="J45" s="7"/>
      <c r="K45" s="7"/>
      <c r="L45" s="7"/>
      <c r="M45" s="7"/>
    </row>
    <row r="48" spans="1:13">
      <c r="A48" s="14" t="s">
        <v>24</v>
      </c>
      <c r="B48" s="14"/>
      <c r="C48" s="14"/>
      <c r="D48" s="14"/>
      <c r="E48" s="14"/>
      <c r="F48" s="14"/>
      <c r="G48" s="14"/>
      <c r="H48" s="14"/>
      <c r="I48" s="14"/>
    </row>
    <row r="49" spans="1:9">
      <c r="A49" s="15" t="s">
        <v>19</v>
      </c>
      <c r="B49" s="15">
        <v>256</v>
      </c>
      <c r="C49" s="15">
        <v>512</v>
      </c>
      <c r="D49" s="15">
        <v>1024</v>
      </c>
      <c r="E49" s="15">
        <v>2048</v>
      </c>
      <c r="F49" s="15">
        <v>4096</v>
      </c>
      <c r="G49" s="16">
        <v>8192</v>
      </c>
      <c r="H49" s="16">
        <v>16384</v>
      </c>
      <c r="I49" s="16">
        <v>32768</v>
      </c>
    </row>
    <row r="50" spans="1:9">
      <c r="A50" s="15" t="s">
        <v>25</v>
      </c>
      <c r="B50" s="17">
        <f>I24</f>
        <v>230.44039999999998</v>
      </c>
      <c r="C50" s="18">
        <f>I25</f>
        <v>226.83359999999999</v>
      </c>
      <c r="D50" s="18">
        <f>I26</f>
        <v>225.43800000000002</v>
      </c>
      <c r="E50" s="18">
        <f>I27</f>
        <v>332.45240000000001</v>
      </c>
      <c r="F50" s="18">
        <f>I28</f>
        <v>438.70440000000008</v>
      </c>
      <c r="G50" s="18">
        <f>I29</f>
        <v>659.23040000000003</v>
      </c>
      <c r="H50" s="18">
        <f>I30</f>
        <v>1211.1348</v>
      </c>
      <c r="I50" s="19">
        <f>I31</f>
        <v>2315.2916</v>
      </c>
    </row>
    <row r="51" spans="1:9">
      <c r="A51" s="15" t="s">
        <v>26</v>
      </c>
      <c r="B51" s="20">
        <f>I38</f>
        <v>267.88240000000002</v>
      </c>
      <c r="C51" s="21">
        <f>I39</f>
        <v>267.25479999999999</v>
      </c>
      <c r="D51" s="21">
        <f>I40</f>
        <v>268.24040000000002</v>
      </c>
      <c r="E51" s="21">
        <f>I41</f>
        <v>396.54360000000003</v>
      </c>
      <c r="F51" s="21">
        <f>I42</f>
        <v>536.56200000000001</v>
      </c>
      <c r="G51" s="21">
        <f>I43</f>
        <v>839.24800000000005</v>
      </c>
      <c r="H51" s="21">
        <f>I44</f>
        <v>1586.0675999999999</v>
      </c>
      <c r="I51" s="22">
        <f>I45</f>
        <v>3170.4540000000002</v>
      </c>
    </row>
    <row r="52" spans="1:9">
      <c r="B52">
        <f>B50/B51</f>
        <v>0.8602297127396199</v>
      </c>
      <c r="C52">
        <f t="shared" ref="C52:I52" si="9">C50/C51</f>
        <v>0.84875407289223614</v>
      </c>
      <c r="D52">
        <f t="shared" si="9"/>
        <v>0.84043268650061664</v>
      </c>
      <c r="E52">
        <f t="shared" si="9"/>
        <v>0.83837540184736303</v>
      </c>
      <c r="F52">
        <f t="shared" si="9"/>
        <v>0.81762107640869097</v>
      </c>
      <c r="G52">
        <f t="shared" si="9"/>
        <v>0.78550130593102396</v>
      </c>
      <c r="H52">
        <f t="shared" si="9"/>
        <v>0.76360856245975905</v>
      </c>
      <c r="I52">
        <f t="shared" si="9"/>
        <v>0.73027131130115741</v>
      </c>
    </row>
  </sheetData>
  <mergeCells count="1">
    <mergeCell ref="A48:I48"/>
  </mergeCell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 1-3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Korii</dc:creator>
  <dc:description/>
  <cp:lastModifiedBy>Catharina Mellani</cp:lastModifiedBy>
  <cp:revision>3</cp:revision>
  <dcterms:created xsi:type="dcterms:W3CDTF">2012-04-12T02:38:47Z</dcterms:created>
  <dcterms:modified xsi:type="dcterms:W3CDTF">2024-03-13T00:43:25Z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