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1"/>
  </bookViews>
  <sheets>
    <sheet name="KH1" sheetId="1" r:id="rId1"/>
    <sheet name="KH-1" sheetId="2" r:id="rId2"/>
    <sheet name="KH9" sheetId="12" r:id="rId3"/>
    <sheet name="LDF1" sheetId="4" r:id="rId4"/>
    <sheet name="LDF-1" sheetId="3" r:id="rId5"/>
    <sheet name="LDF9" sheetId="5" r:id="rId6"/>
    <sheet name="LYH1" sheetId="6" r:id="rId7"/>
    <sheet name="LYH-1" sheetId="7" r:id="rId8"/>
    <sheet name="LYH9" sheetId="8" r:id="rId9"/>
    <sheet name="K1" sheetId="9" r:id="rId10"/>
    <sheet name="K-1" sheetId="10" r:id="rId11"/>
    <sheet name="K9" sheetId="11" r:id="rId12"/>
  </sheets>
  <calcPr calcId="144525"/>
</workbook>
</file>

<file path=xl/sharedStrings.xml><?xml version="1.0" encoding="utf-8"?>
<sst xmlns="http://schemas.openxmlformats.org/spreadsheetml/2006/main" count="72" uniqueCount="6">
  <si>
    <t>order</t>
  </si>
  <si>
    <t>degree</t>
  </si>
  <si>
    <t>avg</t>
  </si>
  <si>
    <t>2sd</t>
  </si>
  <si>
    <t>down</t>
  </si>
  <si>
    <t>up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</si>
</sst>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0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S8" sqref="S8"/>
    </sheetView>
  </sheetViews>
  <sheetFormatPr defaultColWidth="9" defaultRowHeight="20.4"/>
  <cols>
    <col min="1" max="1" width="10.7777777777778" style="1" customWidth="1"/>
    <col min="2" max="17" width="10.7777777777778" customWidth="1"/>
    <col min="18" max="19" width="10.7777777777778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ht="20" customHeight="1" spans="1:19">
      <c r="A2" s="1">
        <v>12</v>
      </c>
      <c r="B2" s="3">
        <v>108</v>
      </c>
      <c r="C2" s="13">
        <v>100</v>
      </c>
      <c r="D2" s="13">
        <v>95</v>
      </c>
      <c r="E2" s="13">
        <v>113</v>
      </c>
      <c r="F2" s="13">
        <v>125</v>
      </c>
      <c r="G2" s="13">
        <v>100</v>
      </c>
      <c r="H2" s="13">
        <v>105</v>
      </c>
      <c r="I2" s="13">
        <v>121</v>
      </c>
      <c r="J2" s="13">
        <v>123</v>
      </c>
      <c r="K2" s="13">
        <v>97</v>
      </c>
      <c r="L2" s="13">
        <v>101</v>
      </c>
      <c r="M2" s="2">
        <f>SUM(C2:L2)/10</f>
        <v>108</v>
      </c>
      <c r="N2" s="2">
        <f t="shared" ref="N2:N21" si="0">2*STDEV(C2:L2)</f>
        <v>22.939534045447</v>
      </c>
      <c r="O2" s="1">
        <f t="shared" ref="O2:O21" si="1">M2-N2</f>
        <v>85.060465954553</v>
      </c>
      <c r="P2" s="1">
        <f t="shared" ref="P2:P21" si="2">M2+N2</f>
        <v>130.939534045447</v>
      </c>
      <c r="Q2" s="9"/>
      <c r="S2" s="9"/>
    </row>
    <row r="3" ht="20" customHeight="1" spans="1:19">
      <c r="A3" s="1">
        <v>1</v>
      </c>
      <c r="B3" s="2">
        <v>-90</v>
      </c>
      <c r="C3" s="10">
        <v>-86</v>
      </c>
      <c r="D3" s="10">
        <v>-94</v>
      </c>
      <c r="E3" s="10">
        <v>-106</v>
      </c>
      <c r="F3" s="10">
        <v>-60</v>
      </c>
      <c r="G3" s="10">
        <v>-90</v>
      </c>
      <c r="H3" s="10">
        <v>-104</v>
      </c>
      <c r="I3" s="10">
        <v>-86</v>
      </c>
      <c r="J3" s="10">
        <v>-95</v>
      </c>
      <c r="K3" s="10">
        <v>-97</v>
      </c>
      <c r="L3" s="10">
        <v>-93</v>
      </c>
      <c r="M3" s="2">
        <f>SUM(C3:L3)/10</f>
        <v>-91.1</v>
      </c>
      <c r="N3" s="2">
        <f t="shared" si="0"/>
        <v>25.5682094275945</v>
      </c>
      <c r="O3" s="1">
        <f t="shared" si="1"/>
        <v>-116.668209427595</v>
      </c>
      <c r="P3" s="1">
        <f t="shared" si="2"/>
        <v>-65.5317905724055</v>
      </c>
      <c r="Q3" s="9"/>
      <c r="S3" s="9"/>
    </row>
    <row r="4" ht="20" customHeight="1" spans="1:19">
      <c r="A4" s="1">
        <v>11</v>
      </c>
      <c r="B4" s="2">
        <v>90</v>
      </c>
      <c r="C4" s="10">
        <v>79</v>
      </c>
      <c r="D4" s="10">
        <v>97</v>
      </c>
      <c r="E4" s="10">
        <v>101</v>
      </c>
      <c r="F4" s="10">
        <v>67</v>
      </c>
      <c r="G4" s="10">
        <v>87</v>
      </c>
      <c r="H4" s="10">
        <v>94</v>
      </c>
      <c r="I4" s="10">
        <v>110</v>
      </c>
      <c r="J4" s="10">
        <v>80</v>
      </c>
      <c r="K4" s="10">
        <v>107</v>
      </c>
      <c r="L4" s="10">
        <v>97</v>
      </c>
      <c r="M4" s="2">
        <f>SUM(C4:L4)/10</f>
        <v>91.9</v>
      </c>
      <c r="N4" s="2">
        <f t="shared" si="0"/>
        <v>27.0546771475018</v>
      </c>
      <c r="O4" s="1">
        <f t="shared" si="1"/>
        <v>64.8453228524982</v>
      </c>
      <c r="P4" s="1">
        <f t="shared" si="2"/>
        <v>118.954677147502</v>
      </c>
      <c r="Q4" s="9"/>
      <c r="S4" s="9"/>
    </row>
    <row r="5" ht="20" customHeight="1" spans="1:19">
      <c r="A5" s="1">
        <v>20</v>
      </c>
      <c r="B5" s="3">
        <v>-108</v>
      </c>
      <c r="C5" s="13">
        <v>-98</v>
      </c>
      <c r="D5" s="13">
        <v>-124</v>
      </c>
      <c r="E5" s="13">
        <v>-50</v>
      </c>
      <c r="F5" s="13">
        <v>-127</v>
      </c>
      <c r="G5" s="13">
        <v>-72</v>
      </c>
      <c r="H5" s="13">
        <v>-99</v>
      </c>
      <c r="I5" s="13">
        <v>-123</v>
      </c>
      <c r="J5" s="13">
        <v>-142</v>
      </c>
      <c r="K5" s="13">
        <v>-74</v>
      </c>
      <c r="L5" s="13">
        <v>-139</v>
      </c>
      <c r="M5" s="2">
        <f>SUM(C5:L5)/10</f>
        <v>-104.8</v>
      </c>
      <c r="N5" s="2">
        <f t="shared" si="0"/>
        <v>62.7290469665635</v>
      </c>
      <c r="O5" s="1">
        <f t="shared" si="1"/>
        <v>-167.529046966564</v>
      </c>
      <c r="P5" s="1">
        <f t="shared" si="2"/>
        <v>-42.0709530334365</v>
      </c>
      <c r="Q5" s="9"/>
      <c r="S5" s="9"/>
    </row>
    <row r="6" ht="20" customHeight="1" spans="1:19">
      <c r="A6" s="1">
        <v>3</v>
      </c>
      <c r="B6" s="5">
        <v>-54</v>
      </c>
      <c r="C6" s="14">
        <v>-53</v>
      </c>
      <c r="D6" s="14">
        <v>-82</v>
      </c>
      <c r="E6" s="14">
        <v>-71</v>
      </c>
      <c r="F6" s="14">
        <v>-80</v>
      </c>
      <c r="G6" s="14">
        <v>-57</v>
      </c>
      <c r="H6" s="14">
        <v>-25</v>
      </c>
      <c r="I6" s="14">
        <v>-56</v>
      </c>
      <c r="J6" s="14">
        <v>-89</v>
      </c>
      <c r="K6" s="14">
        <v>-41</v>
      </c>
      <c r="L6" s="14">
        <v>-30</v>
      </c>
      <c r="M6" s="2">
        <f>SUM(C6:L6)/10</f>
        <v>-58.4</v>
      </c>
      <c r="N6" s="2">
        <f t="shared" si="0"/>
        <v>44.1230602343541</v>
      </c>
      <c r="O6" s="1">
        <f t="shared" si="1"/>
        <v>-102.523060234354</v>
      </c>
      <c r="P6" s="1">
        <f t="shared" si="2"/>
        <v>-14.2769397656458</v>
      </c>
      <c r="Q6" s="9"/>
      <c r="S6" s="9"/>
    </row>
    <row r="7" ht="20" customHeight="1" spans="1:19">
      <c r="A7" s="1">
        <v>5</v>
      </c>
      <c r="B7" s="4">
        <v>-18</v>
      </c>
      <c r="C7" s="11">
        <f>-18</f>
        <v>-18</v>
      </c>
      <c r="D7" s="11">
        <f>-29</f>
        <v>-29</v>
      </c>
      <c r="E7" s="11">
        <f>-14</f>
        <v>-14</v>
      </c>
      <c r="F7" s="11">
        <v>-26</v>
      </c>
      <c r="G7" s="11">
        <f>-33</f>
        <v>-33</v>
      </c>
      <c r="H7" s="11">
        <f>-4</f>
        <v>-4</v>
      </c>
      <c r="I7" s="11">
        <f>-32</f>
        <v>-32</v>
      </c>
      <c r="J7" s="11">
        <f>-8</f>
        <v>-8</v>
      </c>
      <c r="K7" s="11">
        <f>-16</f>
        <v>-16</v>
      </c>
      <c r="L7" s="11">
        <v>-48</v>
      </c>
      <c r="M7" s="2">
        <f>SUM(C7:L7)/10</f>
        <v>-22.8</v>
      </c>
      <c r="N7" s="2">
        <f t="shared" si="0"/>
        <v>26.5965745497005</v>
      </c>
      <c r="O7" s="1">
        <f t="shared" si="1"/>
        <v>-49.3965745497005</v>
      </c>
      <c r="P7" s="1">
        <f t="shared" si="2"/>
        <v>3.79657454970053</v>
      </c>
      <c r="Q7" s="9"/>
      <c r="S7" s="9"/>
    </row>
    <row r="8" ht="20" customHeight="1" spans="1:19">
      <c r="A8" s="1">
        <v>19</v>
      </c>
      <c r="B8" s="5">
        <v>-126</v>
      </c>
      <c r="C8" s="14">
        <v>-153</v>
      </c>
      <c r="D8" s="14">
        <v>-166</v>
      </c>
      <c r="E8" s="14">
        <v>-134</v>
      </c>
      <c r="F8" s="14">
        <v>-154</v>
      </c>
      <c r="G8" s="14">
        <v>-155</v>
      </c>
      <c r="H8" s="14">
        <v>-103</v>
      </c>
      <c r="I8" s="14">
        <v>-76</v>
      </c>
      <c r="J8" s="18">
        <v>33</v>
      </c>
      <c r="K8" s="14">
        <v>-136</v>
      </c>
      <c r="L8" s="14">
        <v>-164</v>
      </c>
      <c r="M8" s="2">
        <f>SUM(C8:L8)/10</f>
        <v>-120.8</v>
      </c>
      <c r="N8" s="2">
        <f t="shared" si="0"/>
        <v>122.204928069389</v>
      </c>
      <c r="O8" s="1">
        <f t="shared" si="1"/>
        <v>-243.004928069389</v>
      </c>
      <c r="P8" s="1">
        <f t="shared" si="2"/>
        <v>1.40492806938863</v>
      </c>
      <c r="Q8" s="9"/>
      <c r="S8" s="9"/>
    </row>
    <row r="9" ht="20" customHeight="1" spans="1:19">
      <c r="A9" s="1">
        <v>6</v>
      </c>
      <c r="B9" s="7">
        <v>0</v>
      </c>
      <c r="C9" s="7">
        <f>-13</f>
        <v>-13</v>
      </c>
      <c r="D9" s="7">
        <f>-6</f>
        <v>-6</v>
      </c>
      <c r="E9" s="7">
        <f>-21</f>
        <v>-21</v>
      </c>
      <c r="F9" s="7">
        <f>-5</f>
        <v>-5</v>
      </c>
      <c r="G9" s="7">
        <v>1</v>
      </c>
      <c r="H9" s="7">
        <v>1</v>
      </c>
      <c r="I9" s="7">
        <v>-6</v>
      </c>
      <c r="J9" s="7">
        <v>-1</v>
      </c>
      <c r="K9" s="7">
        <v>-12</v>
      </c>
      <c r="L9" s="7">
        <v>-6</v>
      </c>
      <c r="M9" s="2">
        <f>SUM(C9:L9)/10</f>
        <v>-6.8</v>
      </c>
      <c r="N9" s="2">
        <f t="shared" si="0"/>
        <v>13.785660827267</v>
      </c>
      <c r="O9" s="1">
        <f t="shared" si="1"/>
        <v>-20.585660827267</v>
      </c>
      <c r="P9" s="1">
        <f t="shared" si="2"/>
        <v>6.98566082726702</v>
      </c>
      <c r="Q9" s="9"/>
      <c r="S9" s="9"/>
    </row>
    <row r="10" ht="20" customHeight="1" spans="1:19">
      <c r="A10" s="1">
        <v>18</v>
      </c>
      <c r="B10" s="5">
        <v>-144</v>
      </c>
      <c r="C10" s="14">
        <v>-152</v>
      </c>
      <c r="D10" s="14">
        <v>-173</v>
      </c>
      <c r="E10" s="14">
        <v>-159</v>
      </c>
      <c r="F10" s="14">
        <v>-114</v>
      </c>
      <c r="G10" s="14">
        <v>-121</v>
      </c>
      <c r="H10" s="14">
        <v>-149</v>
      </c>
      <c r="I10" s="14">
        <v>-175</v>
      </c>
      <c r="J10" s="14">
        <v>-141</v>
      </c>
      <c r="K10" s="14">
        <v>-178</v>
      </c>
      <c r="L10" s="14">
        <v>-166</v>
      </c>
      <c r="M10" s="2">
        <f>SUM(C10:L10)/10</f>
        <v>-152.8</v>
      </c>
      <c r="N10" s="2">
        <f t="shared" si="0"/>
        <v>44.3200481347512</v>
      </c>
      <c r="O10" s="1">
        <f t="shared" si="1"/>
        <v>-197.120048134751</v>
      </c>
      <c r="P10" s="1">
        <f t="shared" si="2"/>
        <v>-108.479951865249</v>
      </c>
      <c r="Q10" s="9"/>
      <c r="S10" s="9"/>
    </row>
    <row r="11" ht="20" customHeight="1" spans="1:19">
      <c r="A11" s="1">
        <v>2</v>
      </c>
      <c r="B11" s="3">
        <v>-72</v>
      </c>
      <c r="C11" s="13">
        <v>-75</v>
      </c>
      <c r="D11" s="13">
        <v>-76</v>
      </c>
      <c r="E11" s="13">
        <v>-95</v>
      </c>
      <c r="F11" s="13">
        <v>-95</v>
      </c>
      <c r="G11" s="13">
        <v>-95</v>
      </c>
      <c r="H11" s="13">
        <v>-103</v>
      </c>
      <c r="I11" s="13">
        <v>-68</v>
      </c>
      <c r="J11" s="13">
        <v>-54</v>
      </c>
      <c r="K11" s="13">
        <v>-75</v>
      </c>
      <c r="L11" s="13">
        <v>-73</v>
      </c>
      <c r="M11" s="2">
        <f>SUM(C11:L11)/10</f>
        <v>-80.9</v>
      </c>
      <c r="N11" s="2">
        <f t="shared" si="0"/>
        <v>30.7744482755852</v>
      </c>
      <c r="O11" s="1">
        <f t="shared" si="1"/>
        <v>-111.674448275585</v>
      </c>
      <c r="P11" s="1">
        <f t="shared" si="2"/>
        <v>-50.1255517244148</v>
      </c>
      <c r="Q11" s="9"/>
      <c r="S11" s="9"/>
    </row>
    <row r="12" ht="20" customHeight="1" spans="1:19">
      <c r="A12" s="1">
        <v>4</v>
      </c>
      <c r="B12" s="5">
        <v>-36</v>
      </c>
      <c r="C12" s="14">
        <v>-62</v>
      </c>
      <c r="D12" s="14">
        <f>-29</f>
        <v>-29</v>
      </c>
      <c r="E12" s="14">
        <f>-28</f>
        <v>-28</v>
      </c>
      <c r="F12" s="14">
        <f>-73</f>
        <v>-73</v>
      </c>
      <c r="G12" s="14">
        <v>-54</v>
      </c>
      <c r="H12" s="14">
        <v>-50</v>
      </c>
      <c r="I12" s="14">
        <f>-36</f>
        <v>-36</v>
      </c>
      <c r="J12" s="14">
        <f>-44</f>
        <v>-44</v>
      </c>
      <c r="K12" s="14">
        <f>-35</f>
        <v>-35</v>
      </c>
      <c r="L12" s="14">
        <v>-58</v>
      </c>
      <c r="M12" s="2">
        <f>SUM(C12:L12)/10</f>
        <v>-46.9</v>
      </c>
      <c r="N12" s="2">
        <f t="shared" si="0"/>
        <v>30.1027868772607</v>
      </c>
      <c r="O12" s="1">
        <f t="shared" si="1"/>
        <v>-77.0027868772607</v>
      </c>
      <c r="P12" s="1">
        <f t="shared" si="2"/>
        <v>-16.7972131227393</v>
      </c>
      <c r="Q12" s="9"/>
      <c r="S12" s="9"/>
    </row>
    <row r="13" ht="20" customHeight="1" spans="1:19">
      <c r="A13" s="1">
        <v>7</v>
      </c>
      <c r="B13" s="4">
        <v>18</v>
      </c>
      <c r="C13" s="11">
        <v>8</v>
      </c>
      <c r="D13" s="11">
        <v>0</v>
      </c>
      <c r="E13" s="11">
        <v>23</v>
      </c>
      <c r="F13" s="11">
        <v>19</v>
      </c>
      <c r="G13" s="11">
        <v>-13</v>
      </c>
      <c r="H13" s="11">
        <v>3</v>
      </c>
      <c r="I13" s="11">
        <v>9</v>
      </c>
      <c r="J13" s="11">
        <v>-8</v>
      </c>
      <c r="K13" s="11">
        <v>-14</v>
      </c>
      <c r="L13" s="11">
        <v>14</v>
      </c>
      <c r="M13" s="2">
        <f>SUM(C13:L13)/10</f>
        <v>4.1</v>
      </c>
      <c r="N13" s="2">
        <f t="shared" si="0"/>
        <v>25.827633779862</v>
      </c>
      <c r="O13" s="1">
        <f t="shared" si="1"/>
        <v>-21.727633779862</v>
      </c>
      <c r="P13" s="1">
        <f t="shared" si="2"/>
        <v>29.927633779862</v>
      </c>
      <c r="Q13" s="9"/>
      <c r="S13" s="9"/>
    </row>
    <row r="14" ht="20" customHeight="1" spans="1:19">
      <c r="A14" s="1">
        <v>15</v>
      </c>
      <c r="B14" s="4">
        <v>162</v>
      </c>
      <c r="C14" s="11">
        <v>136</v>
      </c>
      <c r="D14" s="11">
        <v>142</v>
      </c>
      <c r="E14" s="11">
        <v>130</v>
      </c>
      <c r="F14" s="11">
        <v>154</v>
      </c>
      <c r="G14" s="11">
        <v>179</v>
      </c>
      <c r="H14" s="11">
        <f>-161+360</f>
        <v>199</v>
      </c>
      <c r="I14" s="11">
        <v>131</v>
      </c>
      <c r="J14" s="11">
        <v>141</v>
      </c>
      <c r="K14" s="11">
        <v>127</v>
      </c>
      <c r="L14" s="11">
        <v>133</v>
      </c>
      <c r="M14" s="2">
        <f>SUM(C14:L14)/10</f>
        <v>147.2</v>
      </c>
      <c r="N14" s="2">
        <f t="shared" si="0"/>
        <v>47.6076557802302</v>
      </c>
      <c r="O14" s="1">
        <f t="shared" si="1"/>
        <v>99.5923442197698</v>
      </c>
      <c r="P14" s="1">
        <f t="shared" si="2"/>
        <v>194.80765578023</v>
      </c>
      <c r="Q14" s="9"/>
      <c r="S14" s="9"/>
    </row>
    <row r="15" ht="20" customHeight="1" spans="1:19">
      <c r="A15" s="1">
        <v>17</v>
      </c>
      <c r="B15" s="4">
        <v>-162</v>
      </c>
      <c r="C15" s="11">
        <f>162-360</f>
        <v>-198</v>
      </c>
      <c r="D15" s="11">
        <f>154-360</f>
        <v>-206</v>
      </c>
      <c r="E15" s="11">
        <f>167-360</f>
        <v>-193</v>
      </c>
      <c r="F15" s="11">
        <v>-152</v>
      </c>
      <c r="G15" s="11">
        <v>-179</v>
      </c>
      <c r="H15" s="11">
        <v>-175</v>
      </c>
      <c r="I15" s="11">
        <f>167-360</f>
        <v>-193</v>
      </c>
      <c r="J15" s="11">
        <v>-167</v>
      </c>
      <c r="K15" s="11">
        <v>-166</v>
      </c>
      <c r="L15" s="11">
        <v>-155</v>
      </c>
      <c r="M15" s="2">
        <f>SUM(C15:L15)/10</f>
        <v>-178.4</v>
      </c>
      <c r="N15" s="2">
        <f t="shared" si="0"/>
        <v>37.1925918549499</v>
      </c>
      <c r="O15" s="1">
        <f t="shared" si="1"/>
        <v>-215.59259185495</v>
      </c>
      <c r="P15" s="1">
        <f t="shared" si="2"/>
        <v>-141.20740814505</v>
      </c>
      <c r="Q15" s="9"/>
      <c r="S15" s="9"/>
    </row>
    <row r="16" ht="20" customHeight="1" spans="1:19">
      <c r="A16" s="1">
        <v>10</v>
      </c>
      <c r="B16" s="3">
        <v>72</v>
      </c>
      <c r="C16" s="13">
        <v>19</v>
      </c>
      <c r="D16" s="13">
        <v>40</v>
      </c>
      <c r="E16" s="13">
        <v>14</v>
      </c>
      <c r="F16" s="13">
        <v>22</v>
      </c>
      <c r="G16" s="13">
        <v>44</v>
      </c>
      <c r="H16" s="13">
        <v>66</v>
      </c>
      <c r="I16" s="13">
        <v>74</v>
      </c>
      <c r="J16" s="13">
        <v>80</v>
      </c>
      <c r="K16" s="13">
        <v>91</v>
      </c>
      <c r="L16" s="13">
        <v>102</v>
      </c>
      <c r="M16" s="2">
        <f>SUM(C16:L16)/10</f>
        <v>55.2</v>
      </c>
      <c r="N16" s="2">
        <f t="shared" si="0"/>
        <v>63.3284208621128</v>
      </c>
      <c r="O16" s="1">
        <f t="shared" si="1"/>
        <v>-8.12842086211285</v>
      </c>
      <c r="P16" s="1">
        <f t="shared" si="2"/>
        <v>118.528420862113</v>
      </c>
      <c r="Q16" s="9"/>
      <c r="S16" s="9"/>
    </row>
    <row r="17" ht="20" customHeight="1" spans="1:19">
      <c r="A17" s="1">
        <v>14</v>
      </c>
      <c r="B17" s="6">
        <v>144</v>
      </c>
      <c r="C17" s="12">
        <v>101</v>
      </c>
      <c r="D17" s="12">
        <v>106</v>
      </c>
      <c r="E17" s="12">
        <v>124</v>
      </c>
      <c r="F17" s="12">
        <v>132</v>
      </c>
      <c r="G17" s="12">
        <v>145</v>
      </c>
      <c r="H17" s="12">
        <v>131</v>
      </c>
      <c r="I17" s="12">
        <v>126</v>
      </c>
      <c r="J17" s="12">
        <v>133</v>
      </c>
      <c r="K17" s="12">
        <v>136</v>
      </c>
      <c r="L17" s="12">
        <v>134</v>
      </c>
      <c r="M17" s="2">
        <f>SUM(C17:L17)/10</f>
        <v>126.8</v>
      </c>
      <c r="N17" s="2">
        <f t="shared" si="0"/>
        <v>27.1424227199989</v>
      </c>
      <c r="O17" s="1">
        <f t="shared" si="1"/>
        <v>99.6575772800011</v>
      </c>
      <c r="P17" s="1">
        <f t="shared" si="2"/>
        <v>153.942422719999</v>
      </c>
      <c r="Q17" s="9"/>
      <c r="S17" s="9"/>
    </row>
    <row r="18" ht="20" customHeight="1" spans="1:19">
      <c r="A18" s="1">
        <v>13</v>
      </c>
      <c r="B18" s="6">
        <v>126</v>
      </c>
      <c r="C18" s="12">
        <v>83</v>
      </c>
      <c r="D18" s="12">
        <v>92</v>
      </c>
      <c r="E18" s="12">
        <v>88</v>
      </c>
      <c r="F18" s="12">
        <v>117</v>
      </c>
      <c r="G18" s="12">
        <v>105</v>
      </c>
      <c r="H18" s="12">
        <v>114</v>
      </c>
      <c r="I18" s="12">
        <v>133</v>
      </c>
      <c r="J18" s="12">
        <v>104</v>
      </c>
      <c r="K18" s="12">
        <v>108</v>
      </c>
      <c r="L18" s="12">
        <v>100</v>
      </c>
      <c r="M18" s="2">
        <f>SUM(C18:L18)/10</f>
        <v>104.4</v>
      </c>
      <c r="N18" s="2">
        <f t="shared" si="0"/>
        <v>29.6827671666013</v>
      </c>
      <c r="O18" s="1">
        <f t="shared" si="1"/>
        <v>74.7172328333987</v>
      </c>
      <c r="P18" s="1">
        <f t="shared" si="2"/>
        <v>134.082767166601</v>
      </c>
      <c r="Q18" s="9"/>
      <c r="S18" s="9"/>
    </row>
    <row r="19" ht="20" customHeight="1" spans="1:19">
      <c r="A19" s="1">
        <v>8</v>
      </c>
      <c r="B19" s="6">
        <v>36</v>
      </c>
      <c r="C19" s="12">
        <v>9</v>
      </c>
      <c r="D19" s="12">
        <v>27</v>
      </c>
      <c r="E19" s="12">
        <v>-2</v>
      </c>
      <c r="F19" s="12">
        <v>-8</v>
      </c>
      <c r="G19" s="12">
        <v>39</v>
      </c>
      <c r="H19" s="12">
        <v>10</v>
      </c>
      <c r="I19" s="12">
        <v>-20</v>
      </c>
      <c r="J19" s="12">
        <v>34</v>
      </c>
      <c r="K19" s="12">
        <v>20</v>
      </c>
      <c r="L19" s="12">
        <v>7</v>
      </c>
      <c r="M19" s="2">
        <f>SUM(C19:L19)/10</f>
        <v>11.6</v>
      </c>
      <c r="N19" s="2">
        <f t="shared" si="0"/>
        <v>37.4664294179914</v>
      </c>
      <c r="O19" s="1">
        <f t="shared" si="1"/>
        <v>-25.8664294179914</v>
      </c>
      <c r="P19" s="1">
        <f t="shared" si="2"/>
        <v>49.0664294179914</v>
      </c>
      <c r="Q19" s="9"/>
      <c r="S19" s="9"/>
    </row>
    <row r="20" ht="20" customHeight="1" spans="1:19">
      <c r="A20" s="1">
        <v>16</v>
      </c>
      <c r="B20" s="7">
        <v>180</v>
      </c>
      <c r="C20" s="7">
        <v>136</v>
      </c>
      <c r="D20" s="7">
        <v>146</v>
      </c>
      <c r="E20" s="7">
        <v>152</v>
      </c>
      <c r="F20" s="7">
        <v>139</v>
      </c>
      <c r="G20" s="7">
        <v>142</v>
      </c>
      <c r="H20" s="7">
        <v>160</v>
      </c>
      <c r="I20" s="7">
        <v>152</v>
      </c>
      <c r="J20" s="7">
        <v>161</v>
      </c>
      <c r="K20" s="7">
        <v>170</v>
      </c>
      <c r="L20" s="7">
        <v>144</v>
      </c>
      <c r="M20" s="2">
        <f>SUM(C20:L20)/10</f>
        <v>150.2</v>
      </c>
      <c r="N20" s="2">
        <f t="shared" si="0"/>
        <v>21.7214691543234</v>
      </c>
      <c r="O20" s="1">
        <f t="shared" si="1"/>
        <v>128.478530845677</v>
      </c>
      <c r="P20" s="1">
        <f t="shared" si="2"/>
        <v>171.921469154323</v>
      </c>
      <c r="Q20" s="9"/>
      <c r="S20" s="9"/>
    </row>
    <row r="21" ht="20" customHeight="1" spans="1:19">
      <c r="A21" s="1">
        <v>9</v>
      </c>
      <c r="B21" s="6">
        <v>54</v>
      </c>
      <c r="C21" s="12">
        <v>23</v>
      </c>
      <c r="D21" s="12">
        <v>13</v>
      </c>
      <c r="E21" s="12">
        <v>14</v>
      </c>
      <c r="F21" s="12">
        <v>27</v>
      </c>
      <c r="G21" s="12">
        <v>36</v>
      </c>
      <c r="H21" s="12">
        <v>14</v>
      </c>
      <c r="I21" s="12">
        <v>33</v>
      </c>
      <c r="J21" s="12">
        <v>13</v>
      </c>
      <c r="K21" s="12">
        <v>19</v>
      </c>
      <c r="L21" s="12">
        <v>29</v>
      </c>
      <c r="M21" s="2">
        <f>SUM(C21:L21)/10</f>
        <v>22.1</v>
      </c>
      <c r="N21" s="2">
        <f t="shared" si="0"/>
        <v>17.523317798484</v>
      </c>
      <c r="O21" s="1">
        <f t="shared" si="1"/>
        <v>4.57668220151599</v>
      </c>
      <c r="P21" s="1">
        <f t="shared" si="2"/>
        <v>39.623317798484</v>
      </c>
      <c r="Q21" s="9"/>
      <c r="S21" s="9"/>
    </row>
    <row r="22" spans="2:17">
      <c r="B22" s="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"/>
      <c r="N22"/>
      <c r="O22"/>
      <c r="P22"/>
      <c r="Q22" s="16"/>
    </row>
    <row r="23" spans="2:17">
      <c r="B23" s="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"/>
      <c r="N23"/>
      <c r="O23"/>
      <c r="P23"/>
      <c r="Q23" s="16"/>
    </row>
    <row r="24" spans="2:17">
      <c r="B24" s="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"/>
      <c r="N24"/>
      <c r="O24"/>
      <c r="P24"/>
      <c r="Q24" s="16"/>
    </row>
    <row r="25" spans="2:17">
      <c r="B25" s="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"/>
      <c r="N25"/>
      <c r="O25"/>
      <c r="P25"/>
      <c r="Q25" s="16"/>
    </row>
    <row r="26" spans="2:17">
      <c r="B26" s="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"/>
      <c r="N26"/>
      <c r="O26"/>
      <c r="P26"/>
      <c r="Q26" s="16"/>
    </row>
    <row r="27" spans="2:17">
      <c r="B27" s="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"/>
      <c r="N27"/>
      <c r="O27"/>
      <c r="P27"/>
      <c r="Q27" s="16"/>
    </row>
    <row r="28" spans="2:17">
      <c r="B28" s="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"/>
      <c r="N28"/>
      <c r="O28"/>
      <c r="P28"/>
      <c r="Q28" s="16"/>
    </row>
    <row r="29" spans="2:17">
      <c r="B29" s="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"/>
      <c r="N29"/>
      <c r="O29"/>
      <c r="P29"/>
      <c r="Q29" s="16"/>
    </row>
    <row r="30" spans="2:17">
      <c r="B30" s="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2"/>
      <c r="N30"/>
      <c r="O30"/>
      <c r="P30"/>
      <c r="Q30" s="16"/>
    </row>
    <row r="31" spans="2:17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"/>
      <c r="N31"/>
      <c r="O31"/>
      <c r="P31"/>
      <c r="Q31" s="16"/>
    </row>
    <row r="32" spans="2:17">
      <c r="B32" s="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2"/>
      <c r="N32"/>
      <c r="O32"/>
      <c r="P32"/>
      <c r="Q32" s="16"/>
    </row>
    <row r="33" spans="2:17">
      <c r="B33" s="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N33"/>
      <c r="O33"/>
      <c r="P33"/>
      <c r="Q33" s="16"/>
    </row>
    <row r="34" spans="2:17"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"/>
      <c r="N34"/>
      <c r="O34"/>
      <c r="P34"/>
      <c r="Q34" s="16"/>
    </row>
    <row r="35" spans="2:17">
      <c r="B35" s="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"/>
      <c r="N35"/>
      <c r="O35"/>
      <c r="P35"/>
      <c r="Q35" s="16"/>
    </row>
    <row r="36" spans="2:17">
      <c r="B36" s="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2"/>
      <c r="N36"/>
      <c r="O36"/>
      <c r="P36"/>
      <c r="Q36" s="16"/>
    </row>
    <row r="37" spans="2:17">
      <c r="B37" s="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2"/>
      <c r="N37"/>
      <c r="O37"/>
      <c r="P37"/>
      <c r="Q37" s="16"/>
    </row>
    <row r="38" spans="2:17">
      <c r="B38" s="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"/>
      <c r="N38"/>
      <c r="O38"/>
      <c r="P38"/>
      <c r="Q38" s="16"/>
    </row>
    <row r="39" spans="2:17">
      <c r="B39" s="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"/>
      <c r="N39"/>
      <c r="O39"/>
      <c r="P39"/>
      <c r="Q39" s="16"/>
    </row>
    <row r="40" spans="2:17">
      <c r="B40" s="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2"/>
      <c r="N40"/>
      <c r="O40"/>
      <c r="P40"/>
      <c r="Q40" s="16"/>
    </row>
    <row r="41" spans="2:17">
      <c r="B41" s="15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"/>
      <c r="N41"/>
      <c r="O41"/>
      <c r="P41"/>
      <c r="Q41" s="16"/>
    </row>
  </sheetData>
  <sortState ref="A2:Q41">
    <sortCondition ref="O2"/>
  </sortState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Q1" sqref="Q$1:Q$1048576"/>
    </sheetView>
  </sheetViews>
  <sheetFormatPr defaultColWidth="8.88888888888889" defaultRowHeight="14.4"/>
  <cols>
    <col min="1" max="17" width="10.7777777777778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</row>
    <row r="2" ht="20" customHeight="1" spans="1:17">
      <c r="A2" s="1">
        <v>1</v>
      </c>
      <c r="B2" s="2">
        <v>-90</v>
      </c>
      <c r="C2" s="10">
        <v>-86</v>
      </c>
      <c r="D2" s="10">
        <v>-135</v>
      </c>
      <c r="E2" s="10">
        <v>-88</v>
      </c>
      <c r="F2" s="10">
        <v>-49</v>
      </c>
      <c r="G2" s="10">
        <v>-106</v>
      </c>
      <c r="H2" s="10">
        <v>-41</v>
      </c>
      <c r="I2" s="10">
        <v>-81</v>
      </c>
      <c r="J2" s="10">
        <v>-67</v>
      </c>
      <c r="K2" s="10">
        <v>-155</v>
      </c>
      <c r="L2" s="10">
        <v>-98</v>
      </c>
      <c r="M2" s="2">
        <f>SUM(C2:L2)/10</f>
        <v>-90.6</v>
      </c>
      <c r="N2" s="2">
        <f t="shared" ref="N2:N21" si="0">2*STDEV(C2:L2)</f>
        <v>70.7998744506106</v>
      </c>
      <c r="O2" s="1">
        <f t="shared" ref="O2:O21" si="1">M2-N2</f>
        <v>-161.399874450611</v>
      </c>
      <c r="P2" s="1">
        <f t="shared" ref="P2:P21" si="2">M2+N2</f>
        <v>-19.8001255493894</v>
      </c>
      <c r="Q2" s="9"/>
    </row>
    <row r="3" ht="20" customHeight="1" spans="1:17">
      <c r="A3" s="1">
        <v>16</v>
      </c>
      <c r="B3" s="7">
        <v>180</v>
      </c>
      <c r="C3" s="7">
        <v>174</v>
      </c>
      <c r="D3" s="7">
        <v>176</v>
      </c>
      <c r="E3" s="7">
        <v>167</v>
      </c>
      <c r="F3" s="7">
        <v>201</v>
      </c>
      <c r="G3" s="7">
        <v>161</v>
      </c>
      <c r="H3" s="7">
        <v>161</v>
      </c>
      <c r="I3" s="7">
        <v>161</v>
      </c>
      <c r="J3" s="7">
        <v>228</v>
      </c>
      <c r="K3" s="7">
        <v>172</v>
      </c>
      <c r="L3" s="7">
        <v>185</v>
      </c>
      <c r="M3" s="2">
        <f>SUM(C3:L3)/10</f>
        <v>178.6</v>
      </c>
      <c r="N3" s="2">
        <f t="shared" si="0"/>
        <v>42.783174262787</v>
      </c>
      <c r="O3" s="1">
        <f t="shared" si="1"/>
        <v>135.816825737213</v>
      </c>
      <c r="P3" s="1">
        <f t="shared" si="2"/>
        <v>221.383174262787</v>
      </c>
      <c r="Q3" s="9"/>
    </row>
    <row r="4" ht="20" customHeight="1" spans="1:17">
      <c r="A4" s="1">
        <v>5</v>
      </c>
      <c r="B4" s="4">
        <v>-18</v>
      </c>
      <c r="C4" s="11">
        <v>-9</v>
      </c>
      <c r="D4" s="11">
        <v>-30</v>
      </c>
      <c r="E4" s="11">
        <v>-13</v>
      </c>
      <c r="F4" s="11">
        <v>15</v>
      </c>
      <c r="G4" s="11">
        <v>-39</v>
      </c>
      <c r="H4" s="11">
        <v>-23</v>
      </c>
      <c r="I4" s="11">
        <v>-14</v>
      </c>
      <c r="J4" s="11">
        <v>-8</v>
      </c>
      <c r="K4" s="11">
        <v>-8</v>
      </c>
      <c r="L4" s="11">
        <v>-33</v>
      </c>
      <c r="M4" s="2">
        <f>SUM(C4:L4)/10</f>
        <v>-16.2</v>
      </c>
      <c r="N4" s="2">
        <f t="shared" si="0"/>
        <v>31.3659404804355</v>
      </c>
      <c r="O4" s="1">
        <f t="shared" si="1"/>
        <v>-47.5659404804355</v>
      </c>
      <c r="P4" s="1">
        <f t="shared" si="2"/>
        <v>15.1659404804355</v>
      </c>
      <c r="Q4" s="9"/>
    </row>
    <row r="5" ht="20" customHeight="1" spans="1:17">
      <c r="A5" s="1">
        <v>13</v>
      </c>
      <c r="B5" s="6">
        <v>126</v>
      </c>
      <c r="C5" s="12">
        <v>123</v>
      </c>
      <c r="D5" s="12">
        <v>117</v>
      </c>
      <c r="E5" s="12">
        <v>124</v>
      </c>
      <c r="F5" s="12">
        <v>114</v>
      </c>
      <c r="G5" s="12">
        <v>114</v>
      </c>
      <c r="H5" s="12">
        <v>160</v>
      </c>
      <c r="I5" s="12">
        <v>123</v>
      </c>
      <c r="J5" s="12">
        <v>101</v>
      </c>
      <c r="K5" s="12">
        <v>133</v>
      </c>
      <c r="L5" s="12">
        <v>115</v>
      </c>
      <c r="M5" s="2">
        <f>SUM(C5:L5)/10</f>
        <v>122.4</v>
      </c>
      <c r="N5" s="2">
        <f t="shared" si="0"/>
        <v>31.3574375370324</v>
      </c>
      <c r="O5" s="1">
        <f t="shared" si="1"/>
        <v>91.0425624629676</v>
      </c>
      <c r="P5" s="1">
        <f t="shared" si="2"/>
        <v>153.757437537032</v>
      </c>
      <c r="Q5" s="9"/>
    </row>
    <row r="6" ht="20" customHeight="1" spans="1:17">
      <c r="A6" s="1">
        <v>14</v>
      </c>
      <c r="B6" s="6">
        <v>144</v>
      </c>
      <c r="C6" s="12">
        <v>113</v>
      </c>
      <c r="D6" s="12">
        <v>264</v>
      </c>
      <c r="E6" s="12">
        <v>164</v>
      </c>
      <c r="F6" s="12">
        <v>123</v>
      </c>
      <c r="G6" s="12">
        <v>150</v>
      </c>
      <c r="H6" s="12">
        <v>129</v>
      </c>
      <c r="I6" s="12">
        <v>141</v>
      </c>
      <c r="J6" s="12">
        <v>132</v>
      </c>
      <c r="K6" s="12">
        <v>127</v>
      </c>
      <c r="L6" s="12">
        <v>136</v>
      </c>
      <c r="M6" s="2">
        <f>SUM(C6:L6)/10</f>
        <v>147.9</v>
      </c>
      <c r="N6" s="2">
        <f t="shared" si="0"/>
        <v>86.4533271643017</v>
      </c>
      <c r="O6" s="1">
        <f t="shared" si="1"/>
        <v>61.4466728356984</v>
      </c>
      <c r="P6" s="1">
        <f t="shared" si="2"/>
        <v>234.353327164302</v>
      </c>
      <c r="Q6" s="9"/>
    </row>
    <row r="7" ht="20" customHeight="1" spans="1:17">
      <c r="A7" s="1">
        <v>7</v>
      </c>
      <c r="B7" s="4">
        <v>18</v>
      </c>
      <c r="C7" s="11">
        <v>38</v>
      </c>
      <c r="D7" s="11">
        <v>33</v>
      </c>
      <c r="E7" s="11">
        <v>-14</v>
      </c>
      <c r="F7" s="11">
        <v>28</v>
      </c>
      <c r="G7" s="11">
        <v>22</v>
      </c>
      <c r="H7" s="11">
        <v>-9</v>
      </c>
      <c r="I7" s="11">
        <v>-1</v>
      </c>
      <c r="J7" s="11">
        <v>-4</v>
      </c>
      <c r="K7" s="11">
        <v>8</v>
      </c>
      <c r="L7" s="11">
        <v>29</v>
      </c>
      <c r="M7" s="2">
        <f>SUM(C7:L7)/10</f>
        <v>13</v>
      </c>
      <c r="N7" s="2">
        <f t="shared" si="0"/>
        <v>38.3550663030467</v>
      </c>
      <c r="O7" s="1">
        <f t="shared" si="1"/>
        <v>-25.3550663030467</v>
      </c>
      <c r="P7" s="1">
        <f t="shared" si="2"/>
        <v>51.3550663030467</v>
      </c>
      <c r="Q7" s="9"/>
    </row>
    <row r="8" ht="20" customHeight="1" spans="1:17">
      <c r="A8" s="1">
        <v>9</v>
      </c>
      <c r="B8" s="6">
        <v>54</v>
      </c>
      <c r="C8" s="12">
        <v>80</v>
      </c>
      <c r="D8" s="12">
        <v>43</v>
      </c>
      <c r="E8" s="12">
        <v>12</v>
      </c>
      <c r="F8" s="12">
        <v>99</v>
      </c>
      <c r="G8" s="12">
        <v>62</v>
      </c>
      <c r="H8" s="12">
        <v>90</v>
      </c>
      <c r="I8" s="12">
        <v>17</v>
      </c>
      <c r="J8" s="12">
        <v>47</v>
      </c>
      <c r="K8" s="12">
        <v>96</v>
      </c>
      <c r="L8" s="12">
        <v>52</v>
      </c>
      <c r="M8" s="2">
        <f>SUM(C8:L8)/10</f>
        <v>59.8</v>
      </c>
      <c r="N8" s="2">
        <f t="shared" si="0"/>
        <v>62.5232401236177</v>
      </c>
      <c r="O8" s="1">
        <f t="shared" si="1"/>
        <v>-2.72324012361768</v>
      </c>
      <c r="P8" s="1">
        <f t="shared" si="2"/>
        <v>122.323240123618</v>
      </c>
      <c r="Q8" s="9"/>
    </row>
    <row r="9" ht="20" customHeight="1" spans="1:17">
      <c r="A9" s="1">
        <v>20</v>
      </c>
      <c r="B9" s="3">
        <v>-108</v>
      </c>
      <c r="C9" s="13">
        <v>-119</v>
      </c>
      <c r="D9" s="13">
        <v>-151</v>
      </c>
      <c r="E9" s="13">
        <v>-61</v>
      </c>
      <c r="F9" s="13">
        <v>-89</v>
      </c>
      <c r="G9" s="13">
        <v>58</v>
      </c>
      <c r="H9" s="13">
        <v>-199</v>
      </c>
      <c r="I9" s="13">
        <v>-116</v>
      </c>
      <c r="J9" s="13">
        <v>-96</v>
      </c>
      <c r="K9" s="13">
        <v>-96</v>
      </c>
      <c r="L9" s="13">
        <v>-139</v>
      </c>
      <c r="M9" s="2">
        <f>SUM(C9:L9)/10</f>
        <v>-100.8</v>
      </c>
      <c r="N9" s="2">
        <f t="shared" si="0"/>
        <v>135.271907242002</v>
      </c>
      <c r="O9" s="1">
        <f t="shared" si="1"/>
        <v>-236.071907242002</v>
      </c>
      <c r="P9" s="1">
        <f t="shared" si="2"/>
        <v>34.4719072420024</v>
      </c>
      <c r="Q9" s="9"/>
    </row>
    <row r="10" ht="20" customHeight="1" spans="1:17">
      <c r="A10" s="1">
        <v>10</v>
      </c>
      <c r="B10" s="3">
        <v>72</v>
      </c>
      <c r="C10" s="13">
        <v>50</v>
      </c>
      <c r="D10" s="13">
        <v>77</v>
      </c>
      <c r="E10" s="13">
        <v>88</v>
      </c>
      <c r="F10" s="13">
        <v>88</v>
      </c>
      <c r="G10" s="13">
        <v>79</v>
      </c>
      <c r="H10" s="13">
        <v>86</v>
      </c>
      <c r="I10" s="13">
        <v>66</v>
      </c>
      <c r="J10" s="13">
        <v>91</v>
      </c>
      <c r="K10" s="13">
        <v>76</v>
      </c>
      <c r="L10" s="13">
        <v>98</v>
      </c>
      <c r="M10" s="2">
        <f>SUM(C10:L10)/10</f>
        <v>79.9</v>
      </c>
      <c r="N10" s="2">
        <f t="shared" si="0"/>
        <v>27.7360575585084</v>
      </c>
      <c r="O10" s="1">
        <f t="shared" si="1"/>
        <v>52.1639424414916</v>
      </c>
      <c r="P10" s="1">
        <f t="shared" si="2"/>
        <v>107.636057558508</v>
      </c>
      <c r="Q10" s="9"/>
    </row>
    <row r="11" ht="20" customHeight="1" spans="1:17">
      <c r="A11" s="1">
        <v>17</v>
      </c>
      <c r="B11" s="4">
        <v>-162</v>
      </c>
      <c r="C11" s="11">
        <v>-184</v>
      </c>
      <c r="D11" s="11">
        <v>-131</v>
      </c>
      <c r="E11" s="11">
        <v>-153</v>
      </c>
      <c r="F11" s="11">
        <v>-180</v>
      </c>
      <c r="G11" s="11">
        <v>-162</v>
      </c>
      <c r="H11" s="11">
        <v>-180</v>
      </c>
      <c r="I11" s="11">
        <v>-210</v>
      </c>
      <c r="J11" s="11">
        <v>-160</v>
      </c>
      <c r="K11" s="11">
        <v>-163</v>
      </c>
      <c r="L11" s="11">
        <v>-188</v>
      </c>
      <c r="M11" s="2">
        <f>SUM(C11:L11)/10</f>
        <v>-171.1</v>
      </c>
      <c r="N11" s="2">
        <f t="shared" si="0"/>
        <v>43.8730491810684</v>
      </c>
      <c r="O11" s="1">
        <f t="shared" si="1"/>
        <v>-214.973049181068</v>
      </c>
      <c r="P11" s="1">
        <f t="shared" si="2"/>
        <v>-127.226950818932</v>
      </c>
      <c r="Q11" s="9"/>
    </row>
    <row r="12" ht="20" customHeight="1" spans="1:17">
      <c r="A12" s="1">
        <v>4</v>
      </c>
      <c r="B12" s="5">
        <v>-36</v>
      </c>
      <c r="C12" s="14">
        <v>-17</v>
      </c>
      <c r="D12" s="14">
        <v>-71</v>
      </c>
      <c r="E12" s="14">
        <v>-93</v>
      </c>
      <c r="F12" s="14">
        <v>-26</v>
      </c>
      <c r="G12" s="14">
        <v>11</v>
      </c>
      <c r="H12" s="14">
        <v>-148</v>
      </c>
      <c r="I12" s="14">
        <v>-27</v>
      </c>
      <c r="J12" s="14">
        <v>-37</v>
      </c>
      <c r="K12" s="14">
        <v>-48</v>
      </c>
      <c r="L12" s="14">
        <v>3</v>
      </c>
      <c r="M12" s="2">
        <f>SUM(C12:L12)/10</f>
        <v>-45.3</v>
      </c>
      <c r="N12" s="2">
        <f t="shared" si="0"/>
        <v>95.6152010229894</v>
      </c>
      <c r="O12" s="1">
        <f t="shared" si="1"/>
        <v>-140.915201022989</v>
      </c>
      <c r="P12" s="1">
        <f t="shared" si="2"/>
        <v>50.3152010229894</v>
      </c>
      <c r="Q12" s="9"/>
    </row>
    <row r="13" ht="20" customHeight="1" spans="1:17">
      <c r="A13" s="1">
        <v>3</v>
      </c>
      <c r="B13" s="5">
        <v>-54</v>
      </c>
      <c r="C13" s="14">
        <v>-76</v>
      </c>
      <c r="D13" s="14">
        <v>-79</v>
      </c>
      <c r="E13" s="14">
        <v>-50</v>
      </c>
      <c r="F13" s="14">
        <v>-2</v>
      </c>
      <c r="G13" s="14">
        <v>-70</v>
      </c>
      <c r="H13" s="14">
        <v>-72</v>
      </c>
      <c r="I13" s="14">
        <v>-109</v>
      </c>
      <c r="J13" s="14">
        <v>-44</v>
      </c>
      <c r="K13" s="14">
        <v>-100</v>
      </c>
      <c r="L13" s="14">
        <v>-36</v>
      </c>
      <c r="M13" s="2">
        <f>SUM(C13:L13)/10</f>
        <v>-63.8</v>
      </c>
      <c r="N13" s="2">
        <f t="shared" si="0"/>
        <v>63.2933206937702</v>
      </c>
      <c r="O13" s="1">
        <f t="shared" si="1"/>
        <v>-127.09332069377</v>
      </c>
      <c r="P13" s="1">
        <f t="shared" si="2"/>
        <v>-0.506679306229756</v>
      </c>
      <c r="Q13" s="9"/>
    </row>
    <row r="14" ht="20" customHeight="1" spans="1:17">
      <c r="A14" s="1">
        <v>11</v>
      </c>
      <c r="B14" s="2">
        <v>90</v>
      </c>
      <c r="C14" s="10">
        <v>87</v>
      </c>
      <c r="D14" s="10">
        <v>77</v>
      </c>
      <c r="E14" s="10">
        <v>79</v>
      </c>
      <c r="F14" s="10">
        <v>91</v>
      </c>
      <c r="G14" s="10">
        <v>42</v>
      </c>
      <c r="H14" s="10">
        <v>87</v>
      </c>
      <c r="I14" s="10">
        <v>69</v>
      </c>
      <c r="J14" s="10">
        <v>69</v>
      </c>
      <c r="K14" s="10">
        <v>106</v>
      </c>
      <c r="L14" s="10">
        <v>79</v>
      </c>
      <c r="M14" s="2">
        <f>SUM(C14:L14)/10</f>
        <v>78.6</v>
      </c>
      <c r="N14" s="2">
        <f t="shared" si="0"/>
        <v>33.8125551960938</v>
      </c>
      <c r="O14" s="1">
        <f t="shared" si="1"/>
        <v>44.7874448039062</v>
      </c>
      <c r="P14" s="1">
        <f t="shared" si="2"/>
        <v>112.412555196094</v>
      </c>
      <c r="Q14" s="9"/>
    </row>
    <row r="15" ht="20" customHeight="1" spans="1:17">
      <c r="A15" s="1">
        <v>15</v>
      </c>
      <c r="B15" s="4">
        <v>162</v>
      </c>
      <c r="C15" s="11">
        <v>176</v>
      </c>
      <c r="D15" s="11">
        <v>176</v>
      </c>
      <c r="E15" s="11">
        <v>150</v>
      </c>
      <c r="F15" s="11">
        <v>150</v>
      </c>
      <c r="G15" s="11">
        <v>141</v>
      </c>
      <c r="H15" s="11">
        <v>168</v>
      </c>
      <c r="I15" s="11">
        <v>177</v>
      </c>
      <c r="J15" s="11">
        <v>215</v>
      </c>
      <c r="K15" s="11">
        <v>160</v>
      </c>
      <c r="L15" s="11">
        <v>231</v>
      </c>
      <c r="M15" s="2">
        <f>SUM(C15:L15)/10</f>
        <v>174.4</v>
      </c>
      <c r="N15" s="2">
        <f t="shared" si="0"/>
        <v>57.420089399675</v>
      </c>
      <c r="O15" s="1">
        <f t="shared" si="1"/>
        <v>116.979910600325</v>
      </c>
      <c r="P15" s="1">
        <f t="shared" si="2"/>
        <v>231.820089399675</v>
      </c>
      <c r="Q15" s="9"/>
    </row>
    <row r="16" ht="20" customHeight="1" spans="1:17">
      <c r="A16" s="1">
        <v>6</v>
      </c>
      <c r="B16" s="7">
        <v>0</v>
      </c>
      <c r="C16" s="7">
        <v>1</v>
      </c>
      <c r="D16" s="7">
        <v>42</v>
      </c>
      <c r="E16" s="7">
        <v>61</v>
      </c>
      <c r="F16" s="7">
        <v>-23</v>
      </c>
      <c r="G16" s="7">
        <v>35</v>
      </c>
      <c r="H16" s="7">
        <v>-12</v>
      </c>
      <c r="I16" s="7">
        <v>-1</v>
      </c>
      <c r="J16" s="7">
        <v>13</v>
      </c>
      <c r="K16" s="7">
        <v>-17</v>
      </c>
      <c r="L16" s="7">
        <v>30</v>
      </c>
      <c r="M16" s="2">
        <f>SUM(C16:L16)/10</f>
        <v>12.9</v>
      </c>
      <c r="N16" s="2">
        <f t="shared" si="0"/>
        <v>56.0907994039823</v>
      </c>
      <c r="O16" s="1">
        <f t="shared" si="1"/>
        <v>-43.1907994039823</v>
      </c>
      <c r="P16" s="1">
        <f t="shared" si="2"/>
        <v>68.9907994039823</v>
      </c>
      <c r="Q16" s="9"/>
    </row>
    <row r="17" ht="20" customHeight="1" spans="1:17">
      <c r="A17" s="1">
        <v>2</v>
      </c>
      <c r="B17" s="3">
        <v>-72</v>
      </c>
      <c r="C17" s="13">
        <v>-38</v>
      </c>
      <c r="D17" s="13">
        <v>-103</v>
      </c>
      <c r="E17" s="13">
        <v>-97</v>
      </c>
      <c r="F17" s="13">
        <v>-58</v>
      </c>
      <c r="G17" s="13">
        <v>19</v>
      </c>
      <c r="H17" s="13">
        <v>-87</v>
      </c>
      <c r="I17" s="13">
        <v>-159</v>
      </c>
      <c r="J17" s="13">
        <v>-61</v>
      </c>
      <c r="K17" s="13">
        <v>-86</v>
      </c>
      <c r="L17" s="13">
        <v>83</v>
      </c>
      <c r="M17" s="2">
        <f>SUM(C17:L17)/10</f>
        <v>-58.7</v>
      </c>
      <c r="N17" s="2">
        <f t="shared" si="0"/>
        <v>135.951135012221</v>
      </c>
      <c r="O17" s="1">
        <f t="shared" si="1"/>
        <v>-194.651135012221</v>
      </c>
      <c r="P17" s="1">
        <f t="shared" si="2"/>
        <v>77.2511350122209</v>
      </c>
      <c r="Q17" s="9"/>
    </row>
    <row r="18" ht="20" customHeight="1" spans="1:17">
      <c r="A18" s="1">
        <v>8</v>
      </c>
      <c r="B18" s="6">
        <v>36</v>
      </c>
      <c r="C18" s="12">
        <v>4</v>
      </c>
      <c r="D18" s="12">
        <v>53</v>
      </c>
      <c r="E18" s="12">
        <v>45</v>
      </c>
      <c r="F18" s="12">
        <v>41</v>
      </c>
      <c r="G18" s="12">
        <v>13</v>
      </c>
      <c r="H18" s="12">
        <v>34</v>
      </c>
      <c r="I18" s="12">
        <v>-12</v>
      </c>
      <c r="J18" s="12">
        <v>48</v>
      </c>
      <c r="K18" s="12">
        <v>8</v>
      </c>
      <c r="L18" s="12">
        <v>-16</v>
      </c>
      <c r="M18" s="2">
        <f>SUM(C18:L18)/10</f>
        <v>21.8</v>
      </c>
      <c r="N18" s="2">
        <f t="shared" si="0"/>
        <v>51.0842441463119</v>
      </c>
      <c r="O18" s="1">
        <f t="shared" si="1"/>
        <v>-29.2842441463119</v>
      </c>
      <c r="P18" s="1">
        <f t="shared" si="2"/>
        <v>72.8842441463119</v>
      </c>
      <c r="Q18" s="9"/>
    </row>
    <row r="19" ht="20" customHeight="1" spans="1:17">
      <c r="A19" s="1">
        <v>18</v>
      </c>
      <c r="B19" s="5">
        <v>-144</v>
      </c>
      <c r="C19" s="14">
        <v>-142</v>
      </c>
      <c r="D19" s="14">
        <v>-146</v>
      </c>
      <c r="E19" s="14">
        <v>-146</v>
      </c>
      <c r="F19" s="14">
        <v>-175</v>
      </c>
      <c r="G19" s="14">
        <v>-164</v>
      </c>
      <c r="H19" s="14">
        <v>-132</v>
      </c>
      <c r="I19" s="14">
        <v>-270</v>
      </c>
      <c r="J19" s="14">
        <v>-140</v>
      </c>
      <c r="K19" s="14">
        <v>-96</v>
      </c>
      <c r="L19" s="14">
        <v>-184</v>
      </c>
      <c r="M19" s="2">
        <f>SUM(C19:L19)/10</f>
        <v>-159.5</v>
      </c>
      <c r="N19" s="2">
        <f t="shared" si="0"/>
        <v>91.6769691180215</v>
      </c>
      <c r="O19" s="1">
        <f t="shared" si="1"/>
        <v>-251.176969118021</v>
      </c>
      <c r="P19" s="1">
        <f t="shared" si="2"/>
        <v>-67.8230308819785</v>
      </c>
      <c r="Q19" s="9"/>
    </row>
    <row r="20" ht="20" customHeight="1" spans="1:17">
      <c r="A20" s="1">
        <v>12</v>
      </c>
      <c r="B20" s="3">
        <v>108</v>
      </c>
      <c r="C20" s="13">
        <v>96</v>
      </c>
      <c r="D20" s="13">
        <v>87</v>
      </c>
      <c r="E20" s="13">
        <v>73</v>
      </c>
      <c r="F20" s="13">
        <v>93</v>
      </c>
      <c r="G20" s="13">
        <v>71</v>
      </c>
      <c r="H20" s="13">
        <v>91</v>
      </c>
      <c r="I20" s="13">
        <v>73</v>
      </c>
      <c r="J20" s="13">
        <v>105</v>
      </c>
      <c r="K20" s="13">
        <v>89</v>
      </c>
      <c r="L20" s="13">
        <v>110</v>
      </c>
      <c r="M20" s="2">
        <f>SUM(C20:L20)/10</f>
        <v>88.8</v>
      </c>
      <c r="N20" s="2">
        <f t="shared" si="0"/>
        <v>26.7132925713024</v>
      </c>
      <c r="O20" s="1">
        <f t="shared" si="1"/>
        <v>62.0867074286976</v>
      </c>
      <c r="P20" s="1">
        <f t="shared" si="2"/>
        <v>115.513292571302</v>
      </c>
      <c r="Q20" s="9"/>
    </row>
    <row r="21" ht="20" customHeight="1" spans="1:17">
      <c r="A21" s="1">
        <v>19</v>
      </c>
      <c r="B21" s="5">
        <v>-126</v>
      </c>
      <c r="C21" s="14">
        <v>-119</v>
      </c>
      <c r="D21" s="14">
        <v>-64</v>
      </c>
      <c r="E21" s="14">
        <v>-102</v>
      </c>
      <c r="F21" s="14">
        <v>-121</v>
      </c>
      <c r="G21" s="14">
        <v>-102</v>
      </c>
      <c r="H21" s="14">
        <v>-131</v>
      </c>
      <c r="I21" s="14">
        <v>-75</v>
      </c>
      <c r="J21" s="14">
        <v>-101</v>
      </c>
      <c r="K21" s="14">
        <v>-98</v>
      </c>
      <c r="L21" s="14">
        <v>-98</v>
      </c>
      <c r="M21" s="2">
        <f>SUM(C21:L21)/10</f>
        <v>-101.1</v>
      </c>
      <c r="N21" s="2">
        <f t="shared" si="0"/>
        <v>40.4908768874065</v>
      </c>
      <c r="O21" s="1">
        <f t="shared" si="1"/>
        <v>-141.590876887407</v>
      </c>
      <c r="P21" s="1">
        <f t="shared" si="2"/>
        <v>-60.6091231125935</v>
      </c>
      <c r="Q21" s="9"/>
    </row>
  </sheetData>
  <sortState ref="A2:Q21">
    <sortCondition ref="O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N1" sqref="N$1:P$1048576"/>
    </sheetView>
  </sheetViews>
  <sheetFormatPr defaultColWidth="8.88888888888889" defaultRowHeight="14.4"/>
  <cols>
    <col min="1" max="17" width="10.7777777777778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</row>
    <row r="2" ht="20" customHeight="1" spans="1:17">
      <c r="A2" s="1">
        <v>10</v>
      </c>
      <c r="B2" s="3">
        <v>108</v>
      </c>
      <c r="C2" s="3">
        <v>100</v>
      </c>
      <c r="D2" s="3">
        <v>116</v>
      </c>
      <c r="E2" s="3">
        <v>89</v>
      </c>
      <c r="F2" s="3">
        <v>117</v>
      </c>
      <c r="G2" s="3">
        <v>101</v>
      </c>
      <c r="H2" s="3">
        <v>114</v>
      </c>
      <c r="I2" s="3">
        <v>85</v>
      </c>
      <c r="J2" s="3">
        <v>128</v>
      </c>
      <c r="K2" s="3">
        <v>99</v>
      </c>
      <c r="L2" s="3">
        <v>124</v>
      </c>
      <c r="M2" s="2">
        <f>SUM(C2:L2)/10</f>
        <v>107.3</v>
      </c>
      <c r="N2" s="2">
        <f t="shared" ref="N2:N21" si="0">2*STDEV(C2:L2)</f>
        <v>29.1821863471536</v>
      </c>
      <c r="O2" s="1">
        <f t="shared" ref="O2:O21" si="1">M2-N2</f>
        <v>78.1178136528464</v>
      </c>
      <c r="P2" s="1">
        <f t="shared" ref="P2:P21" si="2">M2+N2</f>
        <v>136.482186347154</v>
      </c>
      <c r="Q2" s="9"/>
    </row>
    <row r="3" ht="20" customHeight="1" spans="1:17">
      <c r="A3" s="1">
        <v>18</v>
      </c>
      <c r="B3" s="5">
        <v>-36</v>
      </c>
      <c r="C3" s="5">
        <v>-32</v>
      </c>
      <c r="D3" s="5">
        <v>-25</v>
      </c>
      <c r="E3" s="5">
        <v>-40</v>
      </c>
      <c r="F3" s="5">
        <v>-49</v>
      </c>
      <c r="G3" s="5">
        <v>-22</v>
      </c>
      <c r="H3" s="5">
        <v>-9</v>
      </c>
      <c r="I3" s="5">
        <v>-25</v>
      </c>
      <c r="J3" s="5">
        <v>-78</v>
      </c>
      <c r="K3" s="5">
        <v>-56</v>
      </c>
      <c r="L3" s="5">
        <v>-23</v>
      </c>
      <c r="M3" s="2">
        <f>SUM(C3:L3)/10</f>
        <v>-35.9</v>
      </c>
      <c r="N3" s="2">
        <f t="shared" si="0"/>
        <v>40.5566818717267</v>
      </c>
      <c r="O3" s="1">
        <f t="shared" si="1"/>
        <v>-76.4566818717267</v>
      </c>
      <c r="P3" s="1">
        <f t="shared" si="2"/>
        <v>4.65668187172669</v>
      </c>
      <c r="Q3" s="9"/>
    </row>
    <row r="4" ht="20" customHeight="1" spans="1:17">
      <c r="A4" s="1">
        <v>1</v>
      </c>
      <c r="B4" s="2">
        <v>-90</v>
      </c>
      <c r="C4" s="2">
        <v>-73</v>
      </c>
      <c r="D4" s="2">
        <v>-73</v>
      </c>
      <c r="E4" s="2">
        <v>-67</v>
      </c>
      <c r="F4" s="2">
        <v>-70</v>
      </c>
      <c r="G4" s="2">
        <v>-99</v>
      </c>
      <c r="H4" s="2">
        <v>-77</v>
      </c>
      <c r="I4" s="2">
        <v>-107</v>
      </c>
      <c r="J4" s="2">
        <v>-74</v>
      </c>
      <c r="K4" s="2">
        <v>-43</v>
      </c>
      <c r="L4" s="2">
        <v>-97</v>
      </c>
      <c r="M4" s="2">
        <f>SUM(C4:L4)/10</f>
        <v>-78</v>
      </c>
      <c r="N4" s="2">
        <f t="shared" si="0"/>
        <v>37.2379734500505</v>
      </c>
      <c r="O4" s="1">
        <f t="shared" si="1"/>
        <v>-115.237973450051</v>
      </c>
      <c r="P4" s="1">
        <f t="shared" si="2"/>
        <v>-40.7620265499495</v>
      </c>
      <c r="Q4" s="9"/>
    </row>
    <row r="5" ht="20" customHeight="1" spans="1:17">
      <c r="A5" s="1">
        <v>11</v>
      </c>
      <c r="B5" s="2">
        <v>90</v>
      </c>
      <c r="C5" s="2">
        <v>87</v>
      </c>
      <c r="D5" s="2">
        <v>95</v>
      </c>
      <c r="E5" s="2">
        <v>80</v>
      </c>
      <c r="F5" s="2">
        <v>90</v>
      </c>
      <c r="G5" s="2">
        <v>99</v>
      </c>
      <c r="H5" s="2">
        <v>3</v>
      </c>
      <c r="I5" s="2">
        <v>62</v>
      </c>
      <c r="J5" s="2">
        <v>97</v>
      </c>
      <c r="K5" s="2">
        <v>128</v>
      </c>
      <c r="L5" s="2">
        <v>88</v>
      </c>
      <c r="M5" s="2">
        <f>SUM(C5:L5)/10</f>
        <v>82.9</v>
      </c>
      <c r="N5" s="2">
        <f t="shared" si="0"/>
        <v>65.1865698506133</v>
      </c>
      <c r="O5" s="1">
        <f t="shared" si="1"/>
        <v>17.7134301493867</v>
      </c>
      <c r="P5" s="1">
        <f t="shared" si="2"/>
        <v>148.086569850613</v>
      </c>
      <c r="Q5" s="9"/>
    </row>
    <row r="6" ht="20" customHeight="1" spans="1:17">
      <c r="A6" s="1">
        <v>3</v>
      </c>
      <c r="B6" s="5">
        <v>-126</v>
      </c>
      <c r="C6" s="5">
        <v>-99</v>
      </c>
      <c r="D6" s="5">
        <v>-81</v>
      </c>
      <c r="E6" s="5">
        <v>-126</v>
      </c>
      <c r="F6" s="5">
        <v>-144</v>
      </c>
      <c r="G6" s="5">
        <v>-140</v>
      </c>
      <c r="H6" s="5">
        <v>-123</v>
      </c>
      <c r="I6" s="5">
        <v>-138</v>
      </c>
      <c r="J6" s="5">
        <v>-137</v>
      </c>
      <c r="K6" s="5">
        <v>-82</v>
      </c>
      <c r="L6" s="5">
        <v>-145</v>
      </c>
      <c r="M6" s="2">
        <f>SUM(C6:L6)/10</f>
        <v>-121.5</v>
      </c>
      <c r="N6" s="2">
        <f t="shared" si="0"/>
        <v>50.0777173778695</v>
      </c>
      <c r="O6" s="1">
        <f t="shared" si="1"/>
        <v>-171.57771737787</v>
      </c>
      <c r="P6" s="1">
        <f t="shared" si="2"/>
        <v>-71.4222826221305</v>
      </c>
      <c r="Q6" s="9"/>
    </row>
    <row r="7" ht="20" customHeight="1" spans="1:17">
      <c r="A7" s="1">
        <v>16</v>
      </c>
      <c r="B7" s="7">
        <v>0</v>
      </c>
      <c r="C7" s="7">
        <v>-36</v>
      </c>
      <c r="D7" s="7">
        <v>-5</v>
      </c>
      <c r="E7" s="7">
        <v>-2</v>
      </c>
      <c r="F7" s="7">
        <v>10</v>
      </c>
      <c r="G7" s="7">
        <v>20</v>
      </c>
      <c r="H7" s="7">
        <v>-11</v>
      </c>
      <c r="I7" s="7">
        <v>2</v>
      </c>
      <c r="J7" s="7">
        <v>47</v>
      </c>
      <c r="K7" s="7">
        <v>50</v>
      </c>
      <c r="L7" s="7">
        <v>10</v>
      </c>
      <c r="M7" s="2">
        <f>SUM(C7:L7)/10</f>
        <v>8.5</v>
      </c>
      <c r="N7" s="2">
        <f t="shared" si="0"/>
        <v>51.7966107857347</v>
      </c>
      <c r="O7" s="1">
        <f t="shared" si="1"/>
        <v>-43.2966107857347</v>
      </c>
      <c r="P7" s="1">
        <f t="shared" si="2"/>
        <v>60.2966107857347</v>
      </c>
      <c r="Q7" s="9"/>
    </row>
    <row r="8" ht="20" customHeight="1" spans="1:17">
      <c r="A8" s="1">
        <v>17</v>
      </c>
      <c r="B8" s="4">
        <v>-18</v>
      </c>
      <c r="C8" s="4">
        <v>14</v>
      </c>
      <c r="D8" s="4">
        <v>-32</v>
      </c>
      <c r="E8" s="4">
        <v>-47</v>
      </c>
      <c r="F8" s="4">
        <v>6</v>
      </c>
      <c r="G8" s="4">
        <v>-22</v>
      </c>
      <c r="H8" s="4">
        <v>-42</v>
      </c>
      <c r="I8" s="4">
        <v>-32</v>
      </c>
      <c r="J8" s="4">
        <v>4</v>
      </c>
      <c r="K8" s="4">
        <v>-33</v>
      </c>
      <c r="L8" s="4">
        <v>1</v>
      </c>
      <c r="M8" s="2">
        <f>SUM(C8:L8)/10</f>
        <v>-18.3</v>
      </c>
      <c r="N8" s="2">
        <f t="shared" si="0"/>
        <v>44.6920325984149</v>
      </c>
      <c r="O8" s="1">
        <f t="shared" si="1"/>
        <v>-62.9920325984149</v>
      </c>
      <c r="P8" s="1">
        <f t="shared" si="2"/>
        <v>26.3920325984149</v>
      </c>
      <c r="Q8" s="9"/>
    </row>
    <row r="9" ht="20" customHeight="1" spans="1:17">
      <c r="A9" s="1">
        <v>15</v>
      </c>
      <c r="B9" s="4">
        <v>18</v>
      </c>
      <c r="C9" s="4">
        <v>14</v>
      </c>
      <c r="D9" s="4">
        <v>14</v>
      </c>
      <c r="E9" s="4">
        <v>14</v>
      </c>
      <c r="F9" s="4">
        <v>11</v>
      </c>
      <c r="G9" s="4">
        <v>11</v>
      </c>
      <c r="H9" s="4">
        <v>-56</v>
      </c>
      <c r="I9" s="4">
        <v>-7</v>
      </c>
      <c r="J9" s="4">
        <v>27</v>
      </c>
      <c r="K9" s="4">
        <v>-3</v>
      </c>
      <c r="L9" s="4">
        <v>-26</v>
      </c>
      <c r="M9" s="2">
        <f>SUM(C9:L9)/10</f>
        <v>-0.1</v>
      </c>
      <c r="N9" s="2">
        <f t="shared" si="0"/>
        <v>49.1207129879488</v>
      </c>
      <c r="O9" s="1">
        <f t="shared" si="1"/>
        <v>-49.2207129879488</v>
      </c>
      <c r="P9" s="1">
        <f t="shared" si="2"/>
        <v>49.0207129879488</v>
      </c>
      <c r="Q9" s="9"/>
    </row>
    <row r="10" ht="20" customHeight="1" spans="1:17">
      <c r="A10" s="1">
        <v>20</v>
      </c>
      <c r="B10" s="3">
        <v>-72</v>
      </c>
      <c r="C10" s="3">
        <v>-87</v>
      </c>
      <c r="D10" s="3">
        <v>-103</v>
      </c>
      <c r="E10" s="3">
        <v>-39</v>
      </c>
      <c r="F10" s="3">
        <v>-103</v>
      </c>
      <c r="G10" s="3">
        <v>-54</v>
      </c>
      <c r="H10" s="3">
        <v>-54</v>
      </c>
      <c r="I10" s="3">
        <v>-71</v>
      </c>
      <c r="J10" s="3">
        <v>-7</v>
      </c>
      <c r="K10" s="3">
        <v>-76</v>
      </c>
      <c r="L10" s="3">
        <v>-68</v>
      </c>
      <c r="M10" s="2">
        <f>SUM(C10:L10)/10</f>
        <v>-66.2</v>
      </c>
      <c r="N10" s="2">
        <f t="shared" si="0"/>
        <v>58.8995378212389</v>
      </c>
      <c r="O10" s="1">
        <f t="shared" si="1"/>
        <v>-125.099537821239</v>
      </c>
      <c r="P10" s="1">
        <f t="shared" si="2"/>
        <v>-7.30046217876107</v>
      </c>
      <c r="Q10" s="9"/>
    </row>
    <row r="11" ht="20" customHeight="1" spans="1:17">
      <c r="A11" s="1">
        <v>6</v>
      </c>
      <c r="B11" s="7">
        <v>180</v>
      </c>
      <c r="C11" s="7">
        <v>149</v>
      </c>
      <c r="D11" s="7">
        <v>222</v>
      </c>
      <c r="E11" s="7">
        <v>154</v>
      </c>
      <c r="F11" s="7">
        <v>180</v>
      </c>
      <c r="G11" s="7">
        <v>170</v>
      </c>
      <c r="H11" s="7">
        <v>140</v>
      </c>
      <c r="I11" s="7">
        <v>207</v>
      </c>
      <c r="J11" s="7">
        <v>178</v>
      </c>
      <c r="K11" s="7">
        <v>149</v>
      </c>
      <c r="L11" s="7">
        <v>167</v>
      </c>
      <c r="M11" s="2">
        <f>SUM(C11:L11)/10</f>
        <v>171.6</v>
      </c>
      <c r="N11" s="2">
        <f t="shared" si="0"/>
        <v>52.7400332869739</v>
      </c>
      <c r="O11" s="1">
        <f t="shared" si="1"/>
        <v>118.859966713026</v>
      </c>
      <c r="P11" s="1">
        <f t="shared" si="2"/>
        <v>224.340033286974</v>
      </c>
      <c r="Q11" s="9"/>
    </row>
    <row r="12" ht="20" customHeight="1" spans="1:17">
      <c r="A12" s="1">
        <v>2</v>
      </c>
      <c r="B12" s="3">
        <v>-108</v>
      </c>
      <c r="C12" s="3">
        <v>-152</v>
      </c>
      <c r="D12" s="3">
        <v>-101</v>
      </c>
      <c r="E12" s="3">
        <v>-73</v>
      </c>
      <c r="F12" s="3">
        <v>-86</v>
      </c>
      <c r="G12" s="3">
        <v>-91</v>
      </c>
      <c r="H12" s="3">
        <v>-127</v>
      </c>
      <c r="I12" s="3">
        <v>-94</v>
      </c>
      <c r="J12" s="3">
        <v>-144</v>
      </c>
      <c r="K12" s="3">
        <v>-130</v>
      </c>
      <c r="L12" s="3">
        <v>-122</v>
      </c>
      <c r="M12" s="2">
        <f>SUM(C12:L12)/10</f>
        <v>-112</v>
      </c>
      <c r="N12" s="2">
        <f t="shared" si="0"/>
        <v>53.149683807986</v>
      </c>
      <c r="O12" s="1">
        <f t="shared" si="1"/>
        <v>-165.149683807986</v>
      </c>
      <c r="P12" s="1">
        <f t="shared" si="2"/>
        <v>-58.850316192014</v>
      </c>
      <c r="Q12" s="9"/>
    </row>
    <row r="13" ht="20" customHeight="1" spans="1:17">
      <c r="A13" s="1">
        <v>9</v>
      </c>
      <c r="B13" s="6">
        <v>126</v>
      </c>
      <c r="C13" s="6">
        <v>136</v>
      </c>
      <c r="D13" s="6">
        <v>111</v>
      </c>
      <c r="E13" s="6">
        <v>170</v>
      </c>
      <c r="F13" s="6">
        <v>98</v>
      </c>
      <c r="G13" s="6">
        <v>176</v>
      </c>
      <c r="H13" s="6">
        <v>129</v>
      </c>
      <c r="I13" s="6">
        <v>110</v>
      </c>
      <c r="J13" s="6">
        <v>39</v>
      </c>
      <c r="K13" s="6">
        <v>140</v>
      </c>
      <c r="L13" s="6">
        <v>99</v>
      </c>
      <c r="M13" s="2">
        <f>SUM(C13:L13)/10</f>
        <v>120.8</v>
      </c>
      <c r="N13" s="2">
        <f t="shared" si="0"/>
        <v>78.9756643248764</v>
      </c>
      <c r="O13" s="1">
        <f t="shared" si="1"/>
        <v>41.8243356751236</v>
      </c>
      <c r="P13" s="1">
        <f t="shared" si="2"/>
        <v>199.775664324876</v>
      </c>
      <c r="Q13" s="9"/>
    </row>
    <row r="14" ht="20" customHeight="1" spans="1:17">
      <c r="A14" s="1">
        <v>5</v>
      </c>
      <c r="B14" s="4">
        <v>-162</v>
      </c>
      <c r="C14" s="4">
        <v>-206</v>
      </c>
      <c r="D14" s="4">
        <v>-183</v>
      </c>
      <c r="E14" s="4">
        <v>-144</v>
      </c>
      <c r="F14" s="4">
        <v>-168</v>
      </c>
      <c r="G14" s="4">
        <v>-168</v>
      </c>
      <c r="H14" s="4">
        <v>-183</v>
      </c>
      <c r="I14" s="4">
        <v>-47</v>
      </c>
      <c r="J14" s="4">
        <v>-174</v>
      </c>
      <c r="K14" s="4">
        <v>-188</v>
      </c>
      <c r="L14" s="4">
        <v>-188</v>
      </c>
      <c r="M14" s="2">
        <f>SUM(C14:L14)/10</f>
        <v>-164.9</v>
      </c>
      <c r="N14" s="2">
        <f t="shared" si="0"/>
        <v>89.0715068545118</v>
      </c>
      <c r="O14" s="1">
        <f t="shared" si="1"/>
        <v>-253.971506854512</v>
      </c>
      <c r="P14" s="1">
        <f t="shared" si="2"/>
        <v>-75.8284931454883</v>
      </c>
      <c r="Q14" s="9"/>
    </row>
    <row r="15" ht="20" customHeight="1" spans="1:17">
      <c r="A15" s="1">
        <v>19</v>
      </c>
      <c r="B15" s="5">
        <v>-54</v>
      </c>
      <c r="C15" s="5">
        <v>-89</v>
      </c>
      <c r="D15" s="5">
        <v>-8</v>
      </c>
      <c r="E15" s="5">
        <v>-49</v>
      </c>
      <c r="F15" s="5">
        <v>-13</v>
      </c>
      <c r="G15" s="5">
        <v>-65</v>
      </c>
      <c r="H15" s="5">
        <v>-46</v>
      </c>
      <c r="I15" s="5">
        <v>-104</v>
      </c>
      <c r="J15" s="5">
        <v>-58</v>
      </c>
      <c r="K15" s="5">
        <v>12</v>
      </c>
      <c r="L15" s="5">
        <v>-98</v>
      </c>
      <c r="M15" s="2">
        <f>SUM(C15:L15)/10</f>
        <v>-51.8</v>
      </c>
      <c r="N15" s="2">
        <f t="shared" si="0"/>
        <v>78.857395904816</v>
      </c>
      <c r="O15" s="1">
        <f t="shared" si="1"/>
        <v>-130.657395904816</v>
      </c>
      <c r="P15" s="1">
        <f t="shared" si="2"/>
        <v>27.057395904816</v>
      </c>
      <c r="Q15" s="9"/>
    </row>
    <row r="16" ht="20" customHeight="1" spans="1:17">
      <c r="A16" s="1">
        <v>13</v>
      </c>
      <c r="B16" s="6">
        <v>54</v>
      </c>
      <c r="C16" s="6">
        <v>61</v>
      </c>
      <c r="D16" s="6">
        <v>3</v>
      </c>
      <c r="E16" s="6">
        <v>-15</v>
      </c>
      <c r="F16" s="6">
        <v>36</v>
      </c>
      <c r="G16" s="6">
        <v>61</v>
      </c>
      <c r="H16" s="6">
        <v>4</v>
      </c>
      <c r="I16" s="6">
        <v>33</v>
      </c>
      <c r="J16" s="6">
        <v>84</v>
      </c>
      <c r="K16" s="6">
        <v>92</v>
      </c>
      <c r="L16" s="6">
        <v>35</v>
      </c>
      <c r="M16" s="2">
        <f>SUM(C16:L16)/10</f>
        <v>39.4</v>
      </c>
      <c r="N16" s="2">
        <f t="shared" si="0"/>
        <v>70.8626213959878</v>
      </c>
      <c r="O16" s="1">
        <f t="shared" si="1"/>
        <v>-31.4626213959878</v>
      </c>
      <c r="P16" s="1">
        <f t="shared" si="2"/>
        <v>110.262621395988</v>
      </c>
      <c r="Q16" s="9"/>
    </row>
    <row r="17" ht="20" customHeight="1" spans="1:17">
      <c r="A17" s="1">
        <v>8</v>
      </c>
      <c r="B17" s="6">
        <v>144</v>
      </c>
      <c r="C17" s="6">
        <v>192</v>
      </c>
      <c r="D17" s="6">
        <v>94</v>
      </c>
      <c r="E17" s="6">
        <v>161</v>
      </c>
      <c r="F17" s="6">
        <v>179</v>
      </c>
      <c r="G17" s="6">
        <v>159</v>
      </c>
      <c r="H17" s="6">
        <v>122</v>
      </c>
      <c r="I17" s="6">
        <v>147</v>
      </c>
      <c r="J17" s="6">
        <v>204</v>
      </c>
      <c r="K17" s="6">
        <v>204</v>
      </c>
      <c r="L17" s="6">
        <v>151</v>
      </c>
      <c r="M17" s="2">
        <f>SUM(C17:L17)/10</f>
        <v>161.3</v>
      </c>
      <c r="N17" s="2">
        <f t="shared" si="0"/>
        <v>70.8428621041747</v>
      </c>
      <c r="O17" s="1">
        <f t="shared" si="1"/>
        <v>90.4571378958253</v>
      </c>
      <c r="P17" s="1">
        <f t="shared" si="2"/>
        <v>232.142862104175</v>
      </c>
      <c r="Q17" s="9"/>
    </row>
    <row r="18" ht="20" customHeight="1" spans="1:17">
      <c r="A18" s="1">
        <v>14</v>
      </c>
      <c r="B18" s="6">
        <v>36</v>
      </c>
      <c r="C18" s="6">
        <v>3</v>
      </c>
      <c r="D18" s="6">
        <v>-21</v>
      </c>
      <c r="E18" s="6">
        <v>-29</v>
      </c>
      <c r="F18" s="6">
        <v>19</v>
      </c>
      <c r="G18" s="6">
        <v>42</v>
      </c>
      <c r="H18" s="6">
        <v>77</v>
      </c>
      <c r="I18" s="6">
        <v>47</v>
      </c>
      <c r="J18" s="6">
        <v>0</v>
      </c>
      <c r="K18" s="6">
        <v>-38</v>
      </c>
      <c r="L18" s="6">
        <v>11</v>
      </c>
      <c r="M18" s="2">
        <f>SUM(C18:L18)/10</f>
        <v>11.1</v>
      </c>
      <c r="N18" s="2">
        <f t="shared" si="0"/>
        <v>72.6847072407027</v>
      </c>
      <c r="O18" s="1">
        <f t="shared" si="1"/>
        <v>-61.5847072407027</v>
      </c>
      <c r="P18" s="1">
        <f t="shared" si="2"/>
        <v>83.7847072407027</v>
      </c>
      <c r="Q18" s="9"/>
    </row>
    <row r="19" ht="20" customHeight="1" spans="1:17">
      <c r="A19" s="1">
        <v>4</v>
      </c>
      <c r="B19" s="5">
        <v>-144</v>
      </c>
      <c r="C19" s="5">
        <v>-74</v>
      </c>
      <c r="D19" s="5">
        <v>-134</v>
      </c>
      <c r="E19" s="5">
        <v>-183</v>
      </c>
      <c r="F19" s="5">
        <v>-309</v>
      </c>
      <c r="G19" s="5">
        <v>-136</v>
      </c>
      <c r="H19" s="5">
        <v>-146</v>
      </c>
      <c r="I19" s="5">
        <v>-148</v>
      </c>
      <c r="J19" s="5">
        <v>-158</v>
      </c>
      <c r="K19" s="5">
        <v>-125</v>
      </c>
      <c r="L19" s="5">
        <v>-82</v>
      </c>
      <c r="M19" s="2">
        <f>SUM(C19:L19)/10</f>
        <v>-149.5</v>
      </c>
      <c r="N19" s="2">
        <f t="shared" si="0"/>
        <v>129.834937944727</v>
      </c>
      <c r="O19" s="1">
        <f t="shared" si="1"/>
        <v>-279.334937944727</v>
      </c>
      <c r="P19" s="1">
        <f t="shared" si="2"/>
        <v>-19.665062055273</v>
      </c>
      <c r="Q19" s="9"/>
    </row>
    <row r="20" ht="20" customHeight="1" spans="1:17">
      <c r="A20" s="1">
        <v>12</v>
      </c>
      <c r="B20" s="3">
        <v>72</v>
      </c>
      <c r="C20" s="3">
        <v>73</v>
      </c>
      <c r="D20" s="3">
        <v>99</v>
      </c>
      <c r="E20" s="3">
        <v>244</v>
      </c>
      <c r="F20" s="3">
        <v>14</v>
      </c>
      <c r="G20" s="3">
        <v>80</v>
      </c>
      <c r="H20" s="3">
        <v>76</v>
      </c>
      <c r="I20" s="3">
        <v>76</v>
      </c>
      <c r="J20" s="3">
        <v>5</v>
      </c>
      <c r="K20" s="3">
        <v>81</v>
      </c>
      <c r="L20" s="3">
        <v>10</v>
      </c>
      <c r="M20" s="2">
        <f>SUM(C20:L20)/10</f>
        <v>75.8</v>
      </c>
      <c r="N20" s="2">
        <f t="shared" si="0"/>
        <v>136.696907223406</v>
      </c>
      <c r="O20" s="1">
        <f t="shared" si="1"/>
        <v>-60.8969072234059</v>
      </c>
      <c r="P20" s="1">
        <f t="shared" si="2"/>
        <v>212.496907223406</v>
      </c>
      <c r="Q20" s="9"/>
    </row>
    <row r="21" ht="20" customHeight="1" spans="1:17">
      <c r="A21" s="1">
        <v>7</v>
      </c>
      <c r="B21" s="4">
        <v>162</v>
      </c>
      <c r="C21" s="4">
        <v>148</v>
      </c>
      <c r="D21" s="4">
        <v>175</v>
      </c>
      <c r="E21" s="4">
        <v>319</v>
      </c>
      <c r="F21" s="4">
        <v>319</v>
      </c>
      <c r="G21" s="4">
        <v>165</v>
      </c>
      <c r="H21" s="4">
        <v>172</v>
      </c>
      <c r="I21" s="4">
        <v>192</v>
      </c>
      <c r="J21" s="4">
        <v>130</v>
      </c>
      <c r="K21" s="4">
        <v>96</v>
      </c>
      <c r="L21" s="4">
        <v>211</v>
      </c>
      <c r="M21" s="2">
        <f>SUM(C21:L21)/10</f>
        <v>192.7</v>
      </c>
      <c r="N21" s="2">
        <f t="shared" si="0"/>
        <v>147.615265696562</v>
      </c>
      <c r="O21" s="1">
        <f t="shared" si="1"/>
        <v>45.0847343034378</v>
      </c>
      <c r="P21" s="1">
        <f t="shared" si="2"/>
        <v>340.315265696562</v>
      </c>
      <c r="Q21" s="9"/>
    </row>
  </sheetData>
  <sortState ref="A2:Q21">
    <sortCondition ref="P2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tabSelected="1" workbookViewId="0">
      <selection activeCell="N1" sqref="N$1:P$1048576"/>
    </sheetView>
  </sheetViews>
  <sheetFormatPr defaultColWidth="8.88888888888889" defaultRowHeight="14.4"/>
  <cols>
    <col min="1" max="17" width="10.7777777777778" customWidth="1"/>
    <col min="19" max="19" width="11.4444444444444"/>
    <col min="25" max="25" width="9.66666666666667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</row>
    <row r="2" ht="20" customHeight="1" spans="1:26">
      <c r="A2" s="1">
        <v>1</v>
      </c>
      <c r="B2" s="2">
        <v>-90</v>
      </c>
      <c r="C2" s="2">
        <v>-77</v>
      </c>
      <c r="D2" s="2">
        <v>-82</v>
      </c>
      <c r="E2" s="2">
        <v>-92</v>
      </c>
      <c r="F2" s="2">
        <v>-81</v>
      </c>
      <c r="G2" s="2">
        <v>-102</v>
      </c>
      <c r="H2" s="2">
        <v>-94</v>
      </c>
      <c r="I2" s="2">
        <v>-84</v>
      </c>
      <c r="J2" s="2">
        <v>-87</v>
      </c>
      <c r="K2" s="2">
        <v>-87</v>
      </c>
      <c r="L2" s="2">
        <v>-86</v>
      </c>
      <c r="M2" s="2">
        <f>G2</f>
        <v>-102</v>
      </c>
      <c r="N2" s="2">
        <f>2*STDEV(C2:L2)</f>
        <v>14.4468374086203</v>
      </c>
      <c r="O2" s="1">
        <f>M2-N2</f>
        <v>-116.44683740862</v>
      </c>
      <c r="P2" s="1">
        <f>M2+N2</f>
        <v>-87.5531625913797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ht="20" customHeight="1" spans="1:24">
      <c r="A3" s="1">
        <v>12</v>
      </c>
      <c r="B3" s="3">
        <v>-108</v>
      </c>
      <c r="C3" s="3">
        <v>-108</v>
      </c>
      <c r="D3" s="3">
        <v>-116</v>
      </c>
      <c r="E3" s="3">
        <v>-109</v>
      </c>
      <c r="F3" s="3">
        <v>-98</v>
      </c>
      <c r="G3" s="3">
        <v>-118</v>
      </c>
      <c r="H3" s="3">
        <v>-136</v>
      </c>
      <c r="I3" s="3">
        <v>-105</v>
      </c>
      <c r="J3" s="3">
        <v>-97</v>
      </c>
      <c r="K3" s="3">
        <v>-94</v>
      </c>
      <c r="L3" s="3">
        <v>-70</v>
      </c>
      <c r="M3" s="2">
        <f>SUM(C3:L3)/10</f>
        <v>-105.1</v>
      </c>
      <c r="N3" s="2">
        <f t="shared" ref="N3:N21" si="0">2*STDEV(C3:L3)</f>
        <v>34.8641809184026</v>
      </c>
      <c r="O3" s="1">
        <f t="shared" ref="O3:O21" si="1">M3-N3</f>
        <v>-139.964180918403</v>
      </c>
      <c r="P3" s="1">
        <f t="shared" ref="P3:P21" si="2">M3+N3</f>
        <v>-70.2358190815974</v>
      </c>
      <c r="Q3" s="1"/>
      <c r="R3" s="1"/>
      <c r="S3" s="1"/>
      <c r="T3" s="1"/>
      <c r="U3" s="1"/>
      <c r="V3" s="1"/>
      <c r="W3" s="1"/>
      <c r="X3" s="1"/>
    </row>
    <row r="4" ht="20" customHeight="1" spans="1:17">
      <c r="A4" s="1">
        <v>7</v>
      </c>
      <c r="B4" s="4">
        <v>162</v>
      </c>
      <c r="C4" s="4">
        <v>173</v>
      </c>
      <c r="D4" s="4">
        <v>200</v>
      </c>
      <c r="E4" s="4">
        <v>151</v>
      </c>
      <c r="F4" s="4">
        <v>158</v>
      </c>
      <c r="G4" s="4">
        <v>175</v>
      </c>
      <c r="H4" s="4">
        <v>172</v>
      </c>
      <c r="I4" s="4">
        <v>177</v>
      </c>
      <c r="J4" s="4">
        <v>191</v>
      </c>
      <c r="K4" s="4">
        <v>167</v>
      </c>
      <c r="L4" s="4">
        <v>175</v>
      </c>
      <c r="M4" s="2">
        <f>SUM(C4:L4)/10</f>
        <v>173.9</v>
      </c>
      <c r="N4" s="2">
        <f t="shared" si="0"/>
        <v>28.4010954405323</v>
      </c>
      <c r="O4" s="1">
        <f t="shared" si="1"/>
        <v>145.498904559468</v>
      </c>
      <c r="P4" s="1">
        <f t="shared" si="2"/>
        <v>202.301095440532</v>
      </c>
      <c r="Q4" s="9"/>
    </row>
    <row r="5" ht="20" customHeight="1" spans="1:17">
      <c r="A5" s="1">
        <v>8</v>
      </c>
      <c r="B5" s="5">
        <v>-36</v>
      </c>
      <c r="C5" s="5">
        <v>-73</v>
      </c>
      <c r="D5" s="5">
        <v>-33</v>
      </c>
      <c r="E5" s="5">
        <v>-33</v>
      </c>
      <c r="F5" s="5">
        <v>-38</v>
      </c>
      <c r="G5" s="5">
        <v>13</v>
      </c>
      <c r="H5" s="5">
        <v>-48</v>
      </c>
      <c r="I5" s="5">
        <v>-37</v>
      </c>
      <c r="J5" s="5">
        <v>-28</v>
      </c>
      <c r="K5" s="5">
        <v>-51</v>
      </c>
      <c r="L5" s="5">
        <v>-13</v>
      </c>
      <c r="M5" s="2">
        <f>SUM(C5:L5)/10</f>
        <v>-34.1</v>
      </c>
      <c r="N5" s="2">
        <f t="shared" si="0"/>
        <v>45.7961667488545</v>
      </c>
      <c r="O5" s="1">
        <f t="shared" si="1"/>
        <v>-79.8961667488545</v>
      </c>
      <c r="P5" s="1">
        <f t="shared" si="2"/>
        <v>11.6961667488545</v>
      </c>
      <c r="Q5" s="9"/>
    </row>
    <row r="6" ht="20" customHeight="1" spans="1:17">
      <c r="A6" s="1">
        <v>5</v>
      </c>
      <c r="B6" s="4">
        <v>-162</v>
      </c>
      <c r="C6" s="4">
        <v>-158</v>
      </c>
      <c r="D6" s="4">
        <v>-163</v>
      </c>
      <c r="E6" s="4">
        <v>-145</v>
      </c>
      <c r="F6" s="4">
        <v>-120</v>
      </c>
      <c r="G6" s="4">
        <v>-163</v>
      </c>
      <c r="H6" s="4">
        <v>-180</v>
      </c>
      <c r="I6" s="4">
        <v>-181</v>
      </c>
      <c r="J6" s="4">
        <v>-139</v>
      </c>
      <c r="K6" s="4">
        <v>-150</v>
      </c>
      <c r="L6" s="4">
        <v>-180</v>
      </c>
      <c r="M6" s="2">
        <f>SUM(C6:L6)/10</f>
        <v>-157.9</v>
      </c>
      <c r="N6" s="2">
        <f t="shared" si="0"/>
        <v>39.9160229593191</v>
      </c>
      <c r="O6" s="1">
        <f t="shared" si="1"/>
        <v>-197.816022959319</v>
      </c>
      <c r="P6" s="1">
        <f t="shared" si="2"/>
        <v>-117.983977040681</v>
      </c>
      <c r="Q6" s="9"/>
    </row>
    <row r="7" ht="20" customHeight="1" spans="1:17">
      <c r="A7" s="1">
        <v>3</v>
      </c>
      <c r="B7" s="5">
        <v>-126</v>
      </c>
      <c r="C7" s="5">
        <v>-105</v>
      </c>
      <c r="D7" s="5">
        <v>-146</v>
      </c>
      <c r="E7" s="5">
        <v>-115</v>
      </c>
      <c r="F7" s="5">
        <v>-130</v>
      </c>
      <c r="G7" s="5">
        <v>-177</v>
      </c>
      <c r="H7" s="5">
        <v>-163</v>
      </c>
      <c r="I7" s="5">
        <v>-137</v>
      </c>
      <c r="J7" s="5">
        <v>-108</v>
      </c>
      <c r="K7" s="5">
        <v>-131</v>
      </c>
      <c r="L7" s="5">
        <v>-119</v>
      </c>
      <c r="M7" s="2">
        <f>SUM(C7:L7)/10</f>
        <v>-133.1</v>
      </c>
      <c r="N7" s="2">
        <f t="shared" si="0"/>
        <v>46.9652353697214</v>
      </c>
      <c r="O7" s="1">
        <f t="shared" si="1"/>
        <v>-180.065235369721</v>
      </c>
      <c r="P7" s="1">
        <f t="shared" si="2"/>
        <v>-86.1347646302786</v>
      </c>
      <c r="Q7" s="9"/>
    </row>
    <row r="8" ht="20" customHeight="1" spans="1:17">
      <c r="A8" s="1">
        <v>15</v>
      </c>
      <c r="B8" s="4">
        <v>18</v>
      </c>
      <c r="C8" s="4">
        <v>-3</v>
      </c>
      <c r="D8" s="4">
        <v>-30</v>
      </c>
      <c r="E8" s="4">
        <v>-14</v>
      </c>
      <c r="F8" s="4">
        <v>9</v>
      </c>
      <c r="G8" s="4">
        <v>18</v>
      </c>
      <c r="H8" s="4">
        <v>13</v>
      </c>
      <c r="I8" s="4">
        <v>13</v>
      </c>
      <c r="J8" s="4">
        <v>9</v>
      </c>
      <c r="K8" s="4">
        <v>-6</v>
      </c>
      <c r="L8" s="4">
        <v>-17</v>
      </c>
      <c r="M8" s="2">
        <f>SUM(C8:L8)/10</f>
        <v>-0.8</v>
      </c>
      <c r="N8" s="2">
        <f t="shared" si="0"/>
        <v>31.6059066209678</v>
      </c>
      <c r="O8" s="1">
        <f t="shared" si="1"/>
        <v>-32.4059066209678</v>
      </c>
      <c r="P8" s="1">
        <f t="shared" si="2"/>
        <v>30.8059066209678</v>
      </c>
      <c r="Q8" s="9"/>
    </row>
    <row r="9" ht="20" customHeight="1" spans="1:17">
      <c r="A9" s="1">
        <v>11</v>
      </c>
      <c r="B9" s="2">
        <v>90</v>
      </c>
      <c r="C9" s="2">
        <v>93</v>
      </c>
      <c r="D9" s="2">
        <v>85</v>
      </c>
      <c r="E9" s="2">
        <v>68</v>
      </c>
      <c r="F9" s="2">
        <v>106</v>
      </c>
      <c r="G9" s="2">
        <v>122</v>
      </c>
      <c r="H9" s="2">
        <v>8</v>
      </c>
      <c r="I9" s="2">
        <v>82</v>
      </c>
      <c r="J9" s="2">
        <v>76</v>
      </c>
      <c r="K9" s="2">
        <v>97</v>
      </c>
      <c r="L9" s="2">
        <v>53</v>
      </c>
      <c r="M9" s="2">
        <f>SUM(C9:L9)/10</f>
        <v>79</v>
      </c>
      <c r="N9" s="2">
        <f t="shared" si="0"/>
        <v>63.210407019379</v>
      </c>
      <c r="O9" s="1">
        <f t="shared" si="1"/>
        <v>15.789592980621</v>
      </c>
      <c r="P9" s="1">
        <f t="shared" si="2"/>
        <v>142.210407019379</v>
      </c>
      <c r="Q9" s="9"/>
    </row>
    <row r="10" ht="20" customHeight="1" spans="1:17">
      <c r="A10" s="1">
        <v>18</v>
      </c>
      <c r="B10" s="6">
        <v>144</v>
      </c>
      <c r="C10" s="6">
        <v>171</v>
      </c>
      <c r="D10" s="6">
        <v>149</v>
      </c>
      <c r="E10" s="6">
        <v>114</v>
      </c>
      <c r="F10" s="6">
        <v>122</v>
      </c>
      <c r="G10" s="6">
        <v>132</v>
      </c>
      <c r="H10" s="6">
        <v>173</v>
      </c>
      <c r="I10" s="6">
        <v>113</v>
      </c>
      <c r="J10" s="6">
        <v>99</v>
      </c>
      <c r="K10" s="6">
        <v>151</v>
      </c>
      <c r="L10" s="6">
        <v>184</v>
      </c>
      <c r="M10" s="2">
        <f>SUM(C10:L10)/10</f>
        <v>140.8</v>
      </c>
      <c r="N10" s="2">
        <f t="shared" si="0"/>
        <v>58.330857090299</v>
      </c>
      <c r="O10" s="1">
        <f t="shared" si="1"/>
        <v>82.469142909701</v>
      </c>
      <c r="P10" s="1">
        <f t="shared" si="2"/>
        <v>199.130857090299</v>
      </c>
      <c r="Q10" s="9"/>
    </row>
    <row r="11" ht="20" customHeight="1" spans="1:17">
      <c r="A11" s="1">
        <v>6</v>
      </c>
      <c r="B11" s="7">
        <v>0</v>
      </c>
      <c r="C11" s="7">
        <v>44</v>
      </c>
      <c r="D11" s="7">
        <v>1</v>
      </c>
      <c r="E11" s="7">
        <v>-2</v>
      </c>
      <c r="F11" s="7">
        <v>8</v>
      </c>
      <c r="G11" s="7">
        <v>-16</v>
      </c>
      <c r="H11" s="7">
        <v>-14</v>
      </c>
      <c r="I11" s="7">
        <v>12</v>
      </c>
      <c r="J11" s="7">
        <v>0</v>
      </c>
      <c r="K11" s="7">
        <v>164</v>
      </c>
      <c r="L11" s="7">
        <v>7</v>
      </c>
      <c r="M11" s="2">
        <f>SUM(C11:L11)/10</f>
        <v>20.4</v>
      </c>
      <c r="N11" s="2">
        <f t="shared" si="0"/>
        <v>106.216550290223</v>
      </c>
      <c r="O11" s="1">
        <f t="shared" si="1"/>
        <v>-85.8165502902234</v>
      </c>
      <c r="P11" s="1">
        <f t="shared" si="2"/>
        <v>126.616550290223</v>
      </c>
      <c r="Q11" s="9"/>
    </row>
    <row r="12" ht="20" customHeight="1" spans="1:17">
      <c r="A12" s="1">
        <v>10</v>
      </c>
      <c r="B12" s="3">
        <v>-72</v>
      </c>
      <c r="C12" s="3">
        <v>-95</v>
      </c>
      <c r="D12" s="3">
        <v>-74</v>
      </c>
      <c r="E12" s="3">
        <v>-80</v>
      </c>
      <c r="F12" s="3">
        <v>-116</v>
      </c>
      <c r="G12" s="3">
        <v>-60</v>
      </c>
      <c r="H12" s="3">
        <v>-81</v>
      </c>
      <c r="I12" s="3">
        <v>-71</v>
      </c>
      <c r="J12" s="3">
        <v>-75</v>
      </c>
      <c r="K12" s="3">
        <v>97</v>
      </c>
      <c r="L12" s="3">
        <v>-66</v>
      </c>
      <c r="M12" s="2">
        <f>SUM(C12:L12)/10</f>
        <v>-62.1</v>
      </c>
      <c r="N12" s="2">
        <f t="shared" si="0"/>
        <v>116.208433428904</v>
      </c>
      <c r="O12" s="1">
        <f t="shared" si="1"/>
        <v>-178.308433428904</v>
      </c>
      <c r="P12" s="1">
        <f t="shared" si="2"/>
        <v>54.1084334289039</v>
      </c>
      <c r="Q12" s="9"/>
    </row>
    <row r="13" ht="20" customHeight="1" spans="1:17">
      <c r="A13" s="1">
        <v>17</v>
      </c>
      <c r="B13" s="4">
        <v>-18</v>
      </c>
      <c r="C13" s="4">
        <v>-2</v>
      </c>
      <c r="D13" s="4">
        <v>-21</v>
      </c>
      <c r="E13" s="4">
        <v>5</v>
      </c>
      <c r="F13" s="4">
        <v>-8</v>
      </c>
      <c r="G13" s="4">
        <v>-8</v>
      </c>
      <c r="H13" s="4">
        <v>-3</v>
      </c>
      <c r="I13" s="4">
        <v>-43</v>
      </c>
      <c r="J13" s="4">
        <v>-2</v>
      </c>
      <c r="K13" s="4">
        <v>155</v>
      </c>
      <c r="L13" s="4">
        <v>-5</v>
      </c>
      <c r="M13" s="2">
        <f>SUM(C13:L13)/10</f>
        <v>6.8</v>
      </c>
      <c r="N13" s="2">
        <f t="shared" si="0"/>
        <v>107.595125870604</v>
      </c>
      <c r="O13" s="1">
        <f t="shared" si="1"/>
        <v>-100.795125870604</v>
      </c>
      <c r="P13" s="1">
        <f t="shared" si="2"/>
        <v>114.395125870604</v>
      </c>
      <c r="Q13" s="9"/>
    </row>
    <row r="14" ht="20" customHeight="1" spans="1:17">
      <c r="A14" s="1">
        <v>9</v>
      </c>
      <c r="B14" s="6">
        <v>126</v>
      </c>
      <c r="C14" s="6">
        <v>108</v>
      </c>
      <c r="D14" s="6">
        <v>70</v>
      </c>
      <c r="E14" s="6">
        <v>60</v>
      </c>
      <c r="F14" s="6">
        <v>81</v>
      </c>
      <c r="G14" s="6">
        <v>112</v>
      </c>
      <c r="H14" s="6">
        <v>134</v>
      </c>
      <c r="I14" s="6">
        <v>82</v>
      </c>
      <c r="J14" s="6">
        <v>131</v>
      </c>
      <c r="K14" s="6">
        <v>112</v>
      </c>
      <c r="L14" s="6">
        <v>91</v>
      </c>
      <c r="M14" s="2">
        <f>SUM(C14:L14)/10</f>
        <v>98.1</v>
      </c>
      <c r="N14" s="2">
        <f t="shared" si="0"/>
        <v>50.3273727154959</v>
      </c>
      <c r="O14" s="1">
        <f t="shared" si="1"/>
        <v>47.7726272845041</v>
      </c>
      <c r="P14" s="1">
        <f t="shared" si="2"/>
        <v>148.427372715496</v>
      </c>
      <c r="Q14" s="9"/>
    </row>
    <row r="15" ht="20" customHeight="1" spans="1:17">
      <c r="A15" s="1">
        <v>16</v>
      </c>
      <c r="B15" s="7">
        <v>180</v>
      </c>
      <c r="C15" s="7">
        <v>159</v>
      </c>
      <c r="D15" s="7">
        <v>148</v>
      </c>
      <c r="E15" s="7">
        <v>154</v>
      </c>
      <c r="F15" s="7">
        <v>132</v>
      </c>
      <c r="G15" s="7">
        <v>239</v>
      </c>
      <c r="H15" s="7">
        <v>213</v>
      </c>
      <c r="I15" s="7">
        <v>147</v>
      </c>
      <c r="J15" s="7">
        <v>192</v>
      </c>
      <c r="K15" s="7">
        <v>168</v>
      </c>
      <c r="L15" s="7">
        <v>144</v>
      </c>
      <c r="M15" s="2">
        <f>SUM(C15:L15)/10</f>
        <v>169.6</v>
      </c>
      <c r="N15" s="2">
        <f t="shared" si="0"/>
        <v>68.6582519115915</v>
      </c>
      <c r="O15" s="1">
        <f t="shared" si="1"/>
        <v>100.941748088409</v>
      </c>
      <c r="P15" s="1">
        <f t="shared" si="2"/>
        <v>238.258251911591</v>
      </c>
      <c r="Q15" s="9"/>
    </row>
    <row r="16" ht="20" customHeight="1" spans="1:17">
      <c r="A16" s="1">
        <v>19</v>
      </c>
      <c r="B16" s="5">
        <v>-54</v>
      </c>
      <c r="C16" s="5">
        <v>-77</v>
      </c>
      <c r="D16" s="5">
        <v>-101</v>
      </c>
      <c r="E16" s="5">
        <v>-57</v>
      </c>
      <c r="F16" s="5">
        <v>-80</v>
      </c>
      <c r="G16" s="5">
        <v>-70</v>
      </c>
      <c r="H16" s="5">
        <v>-67</v>
      </c>
      <c r="I16" s="5">
        <v>-86</v>
      </c>
      <c r="J16" s="5">
        <v>78</v>
      </c>
      <c r="K16" s="5">
        <v>-36</v>
      </c>
      <c r="L16" s="5">
        <v>-74</v>
      </c>
      <c r="M16" s="2">
        <f>SUM(C16:L16)/10</f>
        <v>-57</v>
      </c>
      <c r="N16" s="2">
        <f t="shared" si="0"/>
        <v>100.95103323449</v>
      </c>
      <c r="O16" s="1">
        <f t="shared" si="1"/>
        <v>-157.95103323449</v>
      </c>
      <c r="P16" s="1">
        <f t="shared" si="2"/>
        <v>43.95103323449</v>
      </c>
      <c r="Q16" s="9"/>
    </row>
    <row r="17" ht="20" customHeight="1" spans="1:17">
      <c r="A17" s="1">
        <v>4</v>
      </c>
      <c r="B17" s="6">
        <v>36</v>
      </c>
      <c r="C17" s="6">
        <v>59</v>
      </c>
      <c r="D17" s="6">
        <v>28</v>
      </c>
      <c r="E17" s="6">
        <v>-115</v>
      </c>
      <c r="F17" s="6">
        <v>-2</v>
      </c>
      <c r="G17" s="6">
        <v>7</v>
      </c>
      <c r="H17" s="6">
        <v>51</v>
      </c>
      <c r="I17" s="6">
        <v>7</v>
      </c>
      <c r="J17" s="6">
        <v>18</v>
      </c>
      <c r="K17" s="6">
        <v>7</v>
      </c>
      <c r="L17" s="6">
        <v>42</v>
      </c>
      <c r="M17" s="2">
        <f>SUM(C17:L17)/10</f>
        <v>10.2</v>
      </c>
      <c r="N17" s="2">
        <f t="shared" si="0"/>
        <v>97.2730406867414</v>
      </c>
      <c r="O17" s="1">
        <f t="shared" si="1"/>
        <v>-87.0730406867414</v>
      </c>
      <c r="P17" s="1">
        <f t="shared" si="2"/>
        <v>107.473040686741</v>
      </c>
      <c r="Q17" s="9"/>
    </row>
    <row r="18" ht="20" customHeight="1" spans="1:17">
      <c r="A18" s="1">
        <v>2</v>
      </c>
      <c r="B18" s="3">
        <v>72</v>
      </c>
      <c r="C18" s="3">
        <v>68</v>
      </c>
      <c r="D18" s="3">
        <v>105</v>
      </c>
      <c r="E18" s="3">
        <v>96</v>
      </c>
      <c r="F18" s="3">
        <v>86</v>
      </c>
      <c r="G18" s="3">
        <v>99</v>
      </c>
      <c r="H18" s="3">
        <v>68</v>
      </c>
      <c r="I18" s="3">
        <v>18</v>
      </c>
      <c r="J18" s="3">
        <v>19</v>
      </c>
      <c r="K18" s="3">
        <v>87</v>
      </c>
      <c r="L18" s="3">
        <v>205</v>
      </c>
      <c r="M18" s="2">
        <f>SUM(C18:L18)/10</f>
        <v>85.1</v>
      </c>
      <c r="N18" s="2">
        <f t="shared" si="0"/>
        <v>104.445413707086</v>
      </c>
      <c r="O18" s="1">
        <f t="shared" si="1"/>
        <v>-19.3454137070865</v>
      </c>
      <c r="P18" s="1">
        <f t="shared" si="2"/>
        <v>189.545413707086</v>
      </c>
      <c r="Q18" s="9"/>
    </row>
    <row r="19" ht="20" customHeight="1" spans="1:17">
      <c r="A19" s="1">
        <v>20</v>
      </c>
      <c r="B19" s="3">
        <v>108</v>
      </c>
      <c r="C19" s="3">
        <v>-10</v>
      </c>
      <c r="D19" s="3">
        <v>13</v>
      </c>
      <c r="E19" s="3">
        <v>30</v>
      </c>
      <c r="F19" s="3">
        <v>86</v>
      </c>
      <c r="G19" s="3">
        <v>86</v>
      </c>
      <c r="H19" s="3">
        <v>98</v>
      </c>
      <c r="I19" s="3">
        <v>96</v>
      </c>
      <c r="J19" s="3">
        <v>110</v>
      </c>
      <c r="K19" s="3">
        <v>110</v>
      </c>
      <c r="L19" s="3">
        <v>92</v>
      </c>
      <c r="M19" s="2">
        <f>SUM(C19:L19)/10</f>
        <v>71.1</v>
      </c>
      <c r="N19" s="2">
        <f t="shared" si="0"/>
        <v>86.6484596259827</v>
      </c>
      <c r="O19" s="1">
        <f t="shared" si="1"/>
        <v>-15.5484596259827</v>
      </c>
      <c r="P19" s="1">
        <f t="shared" si="2"/>
        <v>157.748459625983</v>
      </c>
      <c r="Q19" s="9"/>
    </row>
    <row r="20" ht="20" customHeight="1" spans="1:17">
      <c r="A20" s="1">
        <v>13</v>
      </c>
      <c r="B20" s="6">
        <v>54</v>
      </c>
      <c r="C20" s="8">
        <v>71</v>
      </c>
      <c r="D20" s="6">
        <v>44</v>
      </c>
      <c r="E20" s="6">
        <v>70</v>
      </c>
      <c r="F20" s="6">
        <v>86</v>
      </c>
      <c r="G20" s="6">
        <v>18</v>
      </c>
      <c r="H20" s="6">
        <v>-14</v>
      </c>
      <c r="I20" s="6">
        <v>64</v>
      </c>
      <c r="J20" s="6">
        <v>6</v>
      </c>
      <c r="K20" s="6">
        <v>209</v>
      </c>
      <c r="L20" s="6">
        <v>54</v>
      </c>
      <c r="M20" s="2">
        <f>SUM(C20:L20)/10</f>
        <v>60.8</v>
      </c>
      <c r="N20" s="2">
        <f t="shared" si="0"/>
        <v>122.12125122189</v>
      </c>
      <c r="O20" s="1">
        <f t="shared" si="1"/>
        <v>-61.3212512218901</v>
      </c>
      <c r="P20" s="1">
        <f t="shared" si="2"/>
        <v>182.92125122189</v>
      </c>
      <c r="Q20" s="9"/>
    </row>
    <row r="21" ht="20" customHeight="1" spans="1:17">
      <c r="A21" s="1">
        <v>14</v>
      </c>
      <c r="B21" s="5">
        <v>-144</v>
      </c>
      <c r="C21" s="5">
        <v>-260</v>
      </c>
      <c r="D21" s="5">
        <v>-116</v>
      </c>
      <c r="E21" s="5">
        <v>-108</v>
      </c>
      <c r="F21" s="5">
        <v>-170</v>
      </c>
      <c r="G21" s="5">
        <v>-128</v>
      </c>
      <c r="H21" s="5">
        <v>-161</v>
      </c>
      <c r="I21" s="5">
        <v>-193</v>
      </c>
      <c r="J21" s="5">
        <v>-305</v>
      </c>
      <c r="K21" s="5">
        <v>-131</v>
      </c>
      <c r="L21" s="5">
        <v>33</v>
      </c>
      <c r="M21" s="2">
        <f>SUM(C21:L21)/10</f>
        <v>-153.9</v>
      </c>
      <c r="N21" s="2">
        <f t="shared" si="0"/>
        <v>183.299269562708</v>
      </c>
      <c r="O21" s="1">
        <f t="shared" si="1"/>
        <v>-337.199269562708</v>
      </c>
      <c r="P21" s="1">
        <f t="shared" si="2"/>
        <v>29.3992695627078</v>
      </c>
      <c r="Q21" s="9"/>
    </row>
  </sheetData>
  <sortState ref="A2:Q21">
    <sortCondition ref="P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1" sqref="Q$1:Q$1048576"/>
    </sheetView>
  </sheetViews>
  <sheetFormatPr defaultColWidth="9" defaultRowHeight="20.4"/>
  <cols>
    <col min="1" max="1" width="10.7777777777778" style="1" customWidth="1"/>
    <col min="2" max="17" width="10.7777777777778" customWidth="1"/>
    <col min="18" max="19" width="10.7777777777778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ht="20" customHeight="1" spans="1:19">
      <c r="A2" s="1">
        <v>10</v>
      </c>
      <c r="B2" s="3">
        <v>108</v>
      </c>
      <c r="C2" s="3">
        <v>110</v>
      </c>
      <c r="D2" s="3">
        <v>118</v>
      </c>
      <c r="E2" s="3">
        <v>98</v>
      </c>
      <c r="F2" s="3">
        <v>79</v>
      </c>
      <c r="G2" s="3">
        <v>90</v>
      </c>
      <c r="H2" s="3">
        <v>97</v>
      </c>
      <c r="I2" s="3">
        <v>102</v>
      </c>
      <c r="J2" s="3">
        <v>94</v>
      </c>
      <c r="K2" s="3">
        <v>105</v>
      </c>
      <c r="L2" s="3">
        <v>108</v>
      </c>
      <c r="M2" s="2">
        <f>SUM(C2:L2)/10</f>
        <v>100.1</v>
      </c>
      <c r="N2" s="2">
        <f t="shared" ref="N2:N21" si="0">2*STDEV(C2:L2)</f>
        <v>22.1800711350427</v>
      </c>
      <c r="O2" s="1">
        <f t="shared" ref="O2:O21" si="1">M2-N2</f>
        <v>77.9199288649573</v>
      </c>
      <c r="P2" s="1">
        <f t="shared" ref="P2:P21" si="2">M2+N2</f>
        <v>122.280071135043</v>
      </c>
      <c r="Q2" s="9"/>
      <c r="S2" s="9"/>
    </row>
    <row r="3" ht="20" customHeight="1" spans="1:19">
      <c r="A3" s="1">
        <v>15</v>
      </c>
      <c r="B3" s="4">
        <v>18</v>
      </c>
      <c r="C3" s="4">
        <v>15</v>
      </c>
      <c r="D3" s="4">
        <v>8</v>
      </c>
      <c r="E3" s="4">
        <v>20</v>
      </c>
      <c r="F3" s="4">
        <v>35</v>
      </c>
      <c r="G3" s="4">
        <v>40</v>
      </c>
      <c r="H3" s="4">
        <v>13</v>
      </c>
      <c r="I3" s="4">
        <v>8</v>
      </c>
      <c r="J3" s="4">
        <v>3</v>
      </c>
      <c r="K3" s="4">
        <v>7</v>
      </c>
      <c r="L3" s="4">
        <v>-1</v>
      </c>
      <c r="M3" s="2">
        <f>SUM(C3:L3)/10</f>
        <v>14.8</v>
      </c>
      <c r="N3" s="2">
        <f t="shared" si="0"/>
        <v>26.7963513270827</v>
      </c>
      <c r="O3" s="1">
        <f t="shared" si="1"/>
        <v>-11.9963513270827</v>
      </c>
      <c r="P3" s="1">
        <f t="shared" si="2"/>
        <v>41.5963513270827</v>
      </c>
      <c r="Q3" s="9"/>
      <c r="S3" s="9"/>
    </row>
    <row r="4" ht="20" customHeight="1" spans="1:19">
      <c r="A4" s="1">
        <v>11</v>
      </c>
      <c r="B4" s="2">
        <v>90</v>
      </c>
      <c r="C4" s="2">
        <v>101</v>
      </c>
      <c r="D4" s="2">
        <v>105</v>
      </c>
      <c r="E4" s="2">
        <v>93</v>
      </c>
      <c r="F4" s="2">
        <v>121</v>
      </c>
      <c r="G4" s="2">
        <v>98</v>
      </c>
      <c r="H4" s="2">
        <v>85</v>
      </c>
      <c r="I4" s="2">
        <v>92</v>
      </c>
      <c r="J4" s="2">
        <v>95</v>
      </c>
      <c r="K4" s="2">
        <v>120</v>
      </c>
      <c r="L4" s="2">
        <v>100</v>
      </c>
      <c r="M4" s="2">
        <f>SUM(C4:L4)/10</f>
        <v>101</v>
      </c>
      <c r="N4" s="2">
        <f t="shared" si="0"/>
        <v>23.3238075793812</v>
      </c>
      <c r="O4" s="1">
        <f t="shared" si="1"/>
        <v>77.6761924206188</v>
      </c>
      <c r="P4" s="1">
        <f t="shared" si="2"/>
        <v>124.323807579381</v>
      </c>
      <c r="Q4" s="9"/>
      <c r="S4" s="9"/>
    </row>
    <row r="5" ht="20" customHeight="1" spans="1:19">
      <c r="A5" s="1">
        <v>14</v>
      </c>
      <c r="B5" s="6">
        <v>36</v>
      </c>
      <c r="C5" s="6">
        <v>18</v>
      </c>
      <c r="D5" s="6">
        <v>13</v>
      </c>
      <c r="E5" s="6">
        <v>19</v>
      </c>
      <c r="F5" s="6">
        <v>7</v>
      </c>
      <c r="G5" s="6">
        <v>54</v>
      </c>
      <c r="H5" s="6">
        <v>65</v>
      </c>
      <c r="I5" s="6">
        <v>37</v>
      </c>
      <c r="J5" s="6">
        <v>27</v>
      </c>
      <c r="K5" s="6">
        <v>27</v>
      </c>
      <c r="L5" s="6">
        <v>46</v>
      </c>
      <c r="M5" s="2">
        <f>SUM(C5:L5)/10</f>
        <v>31.3</v>
      </c>
      <c r="N5" s="2">
        <f t="shared" si="0"/>
        <v>37.6539801644158</v>
      </c>
      <c r="O5" s="1">
        <f t="shared" si="1"/>
        <v>-6.35398016441585</v>
      </c>
      <c r="P5" s="1">
        <f t="shared" si="2"/>
        <v>68.9539801644159</v>
      </c>
      <c r="Q5" s="9"/>
      <c r="S5" s="9"/>
    </row>
    <row r="6" ht="20" customHeight="1" spans="1:19">
      <c r="A6" s="1">
        <v>6</v>
      </c>
      <c r="B6" s="7">
        <v>180</v>
      </c>
      <c r="C6" s="7">
        <v>150</v>
      </c>
      <c r="D6" s="7">
        <v>142</v>
      </c>
      <c r="E6" s="7">
        <v>165</v>
      </c>
      <c r="F6" s="7">
        <v>183</v>
      </c>
      <c r="G6" s="7">
        <f>360-163</f>
        <v>197</v>
      </c>
      <c r="H6" s="7">
        <f>360-156</f>
        <v>204</v>
      </c>
      <c r="I6" s="7">
        <f>360-176</f>
        <v>184</v>
      </c>
      <c r="J6" s="7">
        <v>181</v>
      </c>
      <c r="K6" s="7">
        <f>360-156</f>
        <v>204</v>
      </c>
      <c r="L6" s="7">
        <f>360-167</f>
        <v>193</v>
      </c>
      <c r="M6" s="2">
        <f>SUM(C6:L6)/10</f>
        <v>180.3</v>
      </c>
      <c r="N6" s="2">
        <f t="shared" si="0"/>
        <v>43.2260209698844</v>
      </c>
      <c r="O6" s="1">
        <f t="shared" si="1"/>
        <v>137.073979030116</v>
      </c>
      <c r="P6" s="1">
        <f t="shared" si="2"/>
        <v>223.526020969884</v>
      </c>
      <c r="Q6" s="9"/>
      <c r="S6" s="9"/>
    </row>
    <row r="7" ht="20" customHeight="1" spans="1:19">
      <c r="A7" s="1">
        <v>1</v>
      </c>
      <c r="B7" s="2">
        <v>-90</v>
      </c>
      <c r="C7" s="2">
        <v>-77</v>
      </c>
      <c r="D7" s="2">
        <v>-88</v>
      </c>
      <c r="E7" s="2">
        <v>-107</v>
      </c>
      <c r="F7" s="2">
        <v>-63</v>
      </c>
      <c r="G7" s="2">
        <v>-67</v>
      </c>
      <c r="H7" s="2">
        <v>-73</v>
      </c>
      <c r="I7" s="2">
        <v>-98</v>
      </c>
      <c r="J7" s="2">
        <v>-71</v>
      </c>
      <c r="K7" s="2">
        <v>-100</v>
      </c>
      <c r="L7" s="2">
        <v>-53</v>
      </c>
      <c r="M7" s="2">
        <f>SUM(C7:L7)/10</f>
        <v>-79.7</v>
      </c>
      <c r="N7" s="2">
        <f t="shared" si="0"/>
        <v>35.5408997572593</v>
      </c>
      <c r="O7" s="1">
        <f t="shared" si="1"/>
        <v>-115.240899757259</v>
      </c>
      <c r="P7" s="1">
        <f t="shared" si="2"/>
        <v>-44.1591002427407</v>
      </c>
      <c r="Q7" s="9"/>
      <c r="S7" s="9"/>
    </row>
    <row r="8" ht="20" customHeight="1" spans="1:19">
      <c r="A8" s="1">
        <v>4</v>
      </c>
      <c r="B8" s="5">
        <v>-144</v>
      </c>
      <c r="C8" s="5">
        <v>-123</v>
      </c>
      <c r="D8" s="5">
        <v>-166</v>
      </c>
      <c r="E8" s="5">
        <v>-173</v>
      </c>
      <c r="F8" s="5">
        <v>-158</v>
      </c>
      <c r="G8" s="5">
        <v>-165</v>
      </c>
      <c r="H8" s="5">
        <v>-171</v>
      </c>
      <c r="I8" s="5">
        <v>-163</v>
      </c>
      <c r="J8" s="5">
        <v>-146</v>
      </c>
      <c r="K8" s="5">
        <v>-151</v>
      </c>
      <c r="L8" s="5">
        <v>-131</v>
      </c>
      <c r="M8" s="2">
        <f>SUM(C8:L8)/10</f>
        <v>-154.7</v>
      </c>
      <c r="N8" s="2">
        <f t="shared" si="0"/>
        <v>33.7974358001708</v>
      </c>
      <c r="O8" s="1">
        <f t="shared" si="1"/>
        <v>-188.497435800171</v>
      </c>
      <c r="P8" s="1">
        <f t="shared" si="2"/>
        <v>-120.902564199829</v>
      </c>
      <c r="Q8" s="9"/>
      <c r="S8" s="9"/>
    </row>
    <row r="9" ht="20" customHeight="1" spans="1:19">
      <c r="A9" s="1">
        <v>18</v>
      </c>
      <c r="B9" s="5">
        <v>-36</v>
      </c>
      <c r="C9" s="5">
        <v>-35</v>
      </c>
      <c r="D9" s="5">
        <v>-63</v>
      </c>
      <c r="E9" s="5">
        <v>22</v>
      </c>
      <c r="F9" s="5">
        <v>-31</v>
      </c>
      <c r="G9" s="5">
        <v>-42</v>
      </c>
      <c r="H9" s="5">
        <v>-6</v>
      </c>
      <c r="I9" s="5">
        <v>-52</v>
      </c>
      <c r="J9" s="5">
        <v>-21</v>
      </c>
      <c r="K9" s="5">
        <v>-39</v>
      </c>
      <c r="L9" s="5">
        <v>-52</v>
      </c>
      <c r="M9" s="2">
        <f>SUM(C9:L9)/10</f>
        <v>-31.9</v>
      </c>
      <c r="N9" s="2">
        <f t="shared" si="0"/>
        <v>50.0350987918592</v>
      </c>
      <c r="O9" s="1">
        <f t="shared" si="1"/>
        <v>-81.9350987918592</v>
      </c>
      <c r="P9" s="1">
        <f t="shared" si="2"/>
        <v>18.1350987918592</v>
      </c>
      <c r="Q9" s="9"/>
      <c r="S9" s="9"/>
    </row>
    <row r="10" ht="20" customHeight="1" spans="1:19">
      <c r="A10" s="1">
        <v>9</v>
      </c>
      <c r="B10" s="6">
        <v>126</v>
      </c>
      <c r="C10" s="6">
        <v>147</v>
      </c>
      <c r="D10" s="6">
        <v>153</v>
      </c>
      <c r="E10" s="6">
        <v>158</v>
      </c>
      <c r="F10" s="6">
        <v>113</v>
      </c>
      <c r="G10" s="6">
        <v>122</v>
      </c>
      <c r="H10" s="6">
        <v>114</v>
      </c>
      <c r="I10" s="6">
        <v>127</v>
      </c>
      <c r="J10" s="6">
        <v>105</v>
      </c>
      <c r="K10" s="6">
        <v>87</v>
      </c>
      <c r="L10" s="6">
        <v>104</v>
      </c>
      <c r="M10" s="2">
        <f>SUM(C10:L10)/10</f>
        <v>123</v>
      </c>
      <c r="N10" s="2">
        <f t="shared" si="0"/>
        <v>46.5713311908613</v>
      </c>
      <c r="O10" s="1">
        <f t="shared" si="1"/>
        <v>76.4286688091387</v>
      </c>
      <c r="P10" s="1">
        <f t="shared" si="2"/>
        <v>169.571331190861</v>
      </c>
      <c r="Q10" s="9"/>
      <c r="S10" s="9"/>
    </row>
    <row r="11" ht="20" customHeight="1" spans="1:19">
      <c r="A11" s="1">
        <v>3</v>
      </c>
      <c r="B11" s="5">
        <v>-126</v>
      </c>
      <c r="C11" s="5">
        <v>-102</v>
      </c>
      <c r="D11" s="5">
        <v>-145</v>
      </c>
      <c r="E11" s="5">
        <v>-151</v>
      </c>
      <c r="F11" s="5">
        <v>-97</v>
      </c>
      <c r="G11" s="5">
        <v>-152</v>
      </c>
      <c r="H11" s="5">
        <v>-143</v>
      </c>
      <c r="I11" s="5">
        <v>-105</v>
      </c>
      <c r="J11" s="5">
        <v>-148</v>
      </c>
      <c r="K11" s="5">
        <v>-128</v>
      </c>
      <c r="L11" s="5">
        <v>-155</v>
      </c>
      <c r="M11" s="2">
        <f>SUM(C11:L11)/10</f>
        <v>-132.6</v>
      </c>
      <c r="N11" s="2">
        <f t="shared" si="0"/>
        <v>45.7160317126887</v>
      </c>
      <c r="O11" s="1">
        <f t="shared" si="1"/>
        <v>-178.316031712689</v>
      </c>
      <c r="P11" s="1">
        <f t="shared" si="2"/>
        <v>-86.8839682873113</v>
      </c>
      <c r="Q11" s="9"/>
      <c r="S11" s="9"/>
    </row>
    <row r="12" ht="20" customHeight="1" spans="1:19">
      <c r="A12" s="1">
        <v>8</v>
      </c>
      <c r="B12" s="6">
        <v>144</v>
      </c>
      <c r="C12" s="6">
        <v>108</v>
      </c>
      <c r="D12" s="6">
        <v>151</v>
      </c>
      <c r="E12" s="6">
        <v>115</v>
      </c>
      <c r="F12" s="6">
        <v>144</v>
      </c>
      <c r="G12" s="6">
        <v>113</v>
      </c>
      <c r="H12" s="6">
        <v>107</v>
      </c>
      <c r="I12" s="6">
        <v>160</v>
      </c>
      <c r="J12" s="6">
        <v>181</v>
      </c>
      <c r="K12" s="6">
        <v>161</v>
      </c>
      <c r="L12" s="6">
        <v>151</v>
      </c>
      <c r="M12" s="2">
        <f>SUM(C12:L12)/10</f>
        <v>139.1</v>
      </c>
      <c r="N12" s="2">
        <f t="shared" si="0"/>
        <v>52.6578051616704</v>
      </c>
      <c r="O12" s="1">
        <f t="shared" si="1"/>
        <v>86.4421948383296</v>
      </c>
      <c r="P12" s="1">
        <f t="shared" si="2"/>
        <v>191.75780516167</v>
      </c>
      <c r="Q12" s="9"/>
      <c r="S12" s="9"/>
    </row>
    <row r="13" ht="20" customHeight="1" spans="1:19">
      <c r="A13" s="1">
        <v>12</v>
      </c>
      <c r="B13" s="3">
        <v>72</v>
      </c>
      <c r="C13" s="3">
        <v>92</v>
      </c>
      <c r="D13" s="3">
        <v>75</v>
      </c>
      <c r="E13" s="3">
        <v>86</v>
      </c>
      <c r="F13" s="3">
        <v>90</v>
      </c>
      <c r="G13" s="3">
        <v>68</v>
      </c>
      <c r="H13" s="3">
        <v>69</v>
      </c>
      <c r="I13" s="3">
        <v>120</v>
      </c>
      <c r="J13" s="3">
        <v>130</v>
      </c>
      <c r="K13" s="3">
        <v>108</v>
      </c>
      <c r="L13" s="3">
        <v>87</v>
      </c>
      <c r="M13" s="2">
        <f>SUM(C13:L13)/10</f>
        <v>92.5</v>
      </c>
      <c r="N13" s="2">
        <f t="shared" si="0"/>
        <v>41.8489346738162</v>
      </c>
      <c r="O13" s="1">
        <f t="shared" si="1"/>
        <v>50.6510653261838</v>
      </c>
      <c r="P13" s="1">
        <f t="shared" si="2"/>
        <v>134.348934673816</v>
      </c>
      <c r="Q13" s="9"/>
      <c r="S13" s="9"/>
    </row>
    <row r="14" ht="20" customHeight="1" spans="1:19">
      <c r="A14" s="1">
        <v>16</v>
      </c>
      <c r="B14" s="7">
        <v>0</v>
      </c>
      <c r="C14" s="7">
        <v>29</v>
      </c>
      <c r="D14" s="7">
        <v>39</v>
      </c>
      <c r="E14" s="7">
        <v>3</v>
      </c>
      <c r="F14" s="7">
        <v>-12</v>
      </c>
      <c r="G14" s="7">
        <v>1</v>
      </c>
      <c r="H14" s="7">
        <v>31</v>
      </c>
      <c r="I14" s="7">
        <v>-29</v>
      </c>
      <c r="J14" s="7">
        <v>26</v>
      </c>
      <c r="K14" s="7">
        <v>-27</v>
      </c>
      <c r="L14" s="7">
        <v>32</v>
      </c>
      <c r="M14" s="2">
        <f>SUM(C14:L14)/10</f>
        <v>9.3</v>
      </c>
      <c r="N14" s="2">
        <f t="shared" si="0"/>
        <v>51.1298999281894</v>
      </c>
      <c r="O14" s="1">
        <f t="shared" si="1"/>
        <v>-41.8298999281894</v>
      </c>
      <c r="P14" s="1">
        <f t="shared" si="2"/>
        <v>60.4298999281894</v>
      </c>
      <c r="Q14" s="9"/>
      <c r="S14" s="9"/>
    </row>
    <row r="15" ht="20" customHeight="1" spans="1:19">
      <c r="A15" s="1">
        <v>19</v>
      </c>
      <c r="B15" s="5">
        <v>-54</v>
      </c>
      <c r="C15" s="5">
        <v>-49</v>
      </c>
      <c r="D15" s="5">
        <v>15</v>
      </c>
      <c r="E15" s="5">
        <v>-23</v>
      </c>
      <c r="F15" s="5">
        <v>-29</v>
      </c>
      <c r="G15" s="5">
        <v>-65</v>
      </c>
      <c r="H15" s="5">
        <v>-57</v>
      </c>
      <c r="I15" s="5">
        <v>-21</v>
      </c>
      <c r="J15" s="5">
        <v>-53</v>
      </c>
      <c r="K15" s="5">
        <v>-30</v>
      </c>
      <c r="L15" s="5">
        <v>-24</v>
      </c>
      <c r="M15" s="2">
        <f>SUM(C15:L15)/10</f>
        <v>-33.6</v>
      </c>
      <c r="N15" s="2">
        <f t="shared" si="0"/>
        <v>46.6971329122273</v>
      </c>
      <c r="O15" s="1">
        <f t="shared" si="1"/>
        <v>-80.2971329122273</v>
      </c>
      <c r="P15" s="1">
        <f t="shared" si="2"/>
        <v>13.0971329122273</v>
      </c>
      <c r="Q15" s="9"/>
      <c r="S15" s="9"/>
    </row>
    <row r="16" ht="20" customHeight="1" spans="1:19">
      <c r="A16" s="1">
        <v>5</v>
      </c>
      <c r="B16" s="4">
        <v>-162</v>
      </c>
      <c r="C16" s="4">
        <f>169-360</f>
        <v>-191</v>
      </c>
      <c r="D16" s="4">
        <v>-147</v>
      </c>
      <c r="E16" s="4">
        <f>163-360</f>
        <v>-197</v>
      </c>
      <c r="F16" s="4">
        <v>-175</v>
      </c>
      <c r="G16" s="4">
        <v>-149</v>
      </c>
      <c r="H16" s="4">
        <f>166-360</f>
        <v>-194</v>
      </c>
      <c r="I16" s="4">
        <v>-126</v>
      </c>
      <c r="J16" s="4">
        <v>-176</v>
      </c>
      <c r="K16" s="4">
        <f>166-360</f>
        <v>-194</v>
      </c>
      <c r="L16" s="4">
        <f>175-360</f>
        <v>-185</v>
      </c>
      <c r="M16" s="2">
        <f>SUM(C16:L16)/10</f>
        <v>-173.4</v>
      </c>
      <c r="N16" s="2">
        <f t="shared" si="0"/>
        <v>48.982536570587</v>
      </c>
      <c r="O16" s="1">
        <f t="shared" si="1"/>
        <v>-222.382536570587</v>
      </c>
      <c r="P16" s="1">
        <f t="shared" si="2"/>
        <v>-124.417463429413</v>
      </c>
      <c r="Q16" s="9"/>
      <c r="S16" s="9"/>
    </row>
    <row r="17" ht="20" customHeight="1" spans="1:19">
      <c r="A17" s="1">
        <v>13</v>
      </c>
      <c r="B17" s="6">
        <v>54</v>
      </c>
      <c r="C17" s="6">
        <v>31</v>
      </c>
      <c r="D17" s="6">
        <v>23</v>
      </c>
      <c r="E17" s="6">
        <v>80</v>
      </c>
      <c r="F17" s="6">
        <v>41</v>
      </c>
      <c r="G17" s="6">
        <v>22</v>
      </c>
      <c r="H17" s="6">
        <v>28</v>
      </c>
      <c r="I17" s="6">
        <v>22</v>
      </c>
      <c r="J17" s="6">
        <v>26</v>
      </c>
      <c r="K17" s="6">
        <v>31</v>
      </c>
      <c r="L17" s="6">
        <v>71</v>
      </c>
      <c r="M17" s="2">
        <f>SUM(C17:L17)/10</f>
        <v>37.5</v>
      </c>
      <c r="N17" s="2">
        <f t="shared" si="0"/>
        <v>41.8383131166213</v>
      </c>
      <c r="O17" s="1">
        <f t="shared" si="1"/>
        <v>-4.33831311662128</v>
      </c>
      <c r="P17" s="1">
        <f t="shared" si="2"/>
        <v>79.3383131166213</v>
      </c>
      <c r="Q17" s="9"/>
      <c r="S17" s="9"/>
    </row>
    <row r="18" ht="20" customHeight="1" spans="1:19">
      <c r="A18" s="1">
        <v>2</v>
      </c>
      <c r="B18" s="3">
        <v>-108</v>
      </c>
      <c r="C18" s="3">
        <v>-131</v>
      </c>
      <c r="D18" s="3">
        <v>-97</v>
      </c>
      <c r="E18" s="3">
        <v>-71</v>
      </c>
      <c r="F18" s="3">
        <v>-41</v>
      </c>
      <c r="G18" s="3">
        <v>-91</v>
      </c>
      <c r="H18" s="3">
        <v>-98</v>
      </c>
      <c r="I18" s="3">
        <v>-114</v>
      </c>
      <c r="J18" s="3">
        <v>-138</v>
      </c>
      <c r="K18" s="3">
        <v>-150</v>
      </c>
      <c r="L18" s="3">
        <v>-94</v>
      </c>
      <c r="M18" s="2">
        <f>SUM(C18:L18)/10</f>
        <v>-102.5</v>
      </c>
      <c r="N18" s="2">
        <f t="shared" si="0"/>
        <v>64.9461315245181</v>
      </c>
      <c r="O18" s="1">
        <f t="shared" si="1"/>
        <v>-167.446131524518</v>
      </c>
      <c r="P18" s="1">
        <f t="shared" si="2"/>
        <v>-37.5538684754819</v>
      </c>
      <c r="Q18" s="9"/>
      <c r="S18" s="9"/>
    </row>
    <row r="19" ht="20" customHeight="1" spans="1:19">
      <c r="A19" s="1">
        <v>20</v>
      </c>
      <c r="B19" s="3">
        <v>-72</v>
      </c>
      <c r="C19" s="3">
        <v>-92</v>
      </c>
      <c r="D19" s="3">
        <v>-29</v>
      </c>
      <c r="E19" s="3">
        <v>-26</v>
      </c>
      <c r="F19" s="3">
        <v>-78</v>
      </c>
      <c r="G19" s="3">
        <v>-24</v>
      </c>
      <c r="H19" s="3">
        <v>-67</v>
      </c>
      <c r="I19" s="3">
        <v>-42</v>
      </c>
      <c r="J19" s="3">
        <v>-98</v>
      </c>
      <c r="K19" s="3">
        <v>-18</v>
      </c>
      <c r="L19" s="3">
        <v>-68</v>
      </c>
      <c r="M19" s="2">
        <f>SUM(C19:L19)/10</f>
        <v>-54.2</v>
      </c>
      <c r="N19" s="2">
        <f t="shared" si="0"/>
        <v>59.887301566266</v>
      </c>
      <c r="O19" s="1">
        <f t="shared" si="1"/>
        <v>-114.087301566266</v>
      </c>
      <c r="P19" s="1">
        <f t="shared" si="2"/>
        <v>5.68730156626602</v>
      </c>
      <c r="Q19" s="9"/>
      <c r="S19" s="9"/>
    </row>
    <row r="20" ht="20" customHeight="1" spans="1:19">
      <c r="A20" s="1">
        <v>17</v>
      </c>
      <c r="B20" s="4">
        <v>-18</v>
      </c>
      <c r="C20" s="4">
        <v>18</v>
      </c>
      <c r="D20" s="4">
        <v>32</v>
      </c>
      <c r="E20" s="4">
        <v>-31</v>
      </c>
      <c r="F20" s="4">
        <v>-55</v>
      </c>
      <c r="G20" s="4">
        <v>26</v>
      </c>
      <c r="H20" s="4">
        <v>36</v>
      </c>
      <c r="I20" s="4">
        <v>-18</v>
      </c>
      <c r="J20" s="4">
        <v>34</v>
      </c>
      <c r="K20" s="4">
        <v>12</v>
      </c>
      <c r="L20" s="4">
        <v>-12</v>
      </c>
      <c r="M20" s="2">
        <f>SUM(C20:L20)/10</f>
        <v>4.2</v>
      </c>
      <c r="N20" s="2">
        <f t="shared" si="0"/>
        <v>62.8847269922426</v>
      </c>
      <c r="O20" s="1">
        <f t="shared" si="1"/>
        <v>-58.6847269922426</v>
      </c>
      <c r="P20" s="1">
        <f t="shared" si="2"/>
        <v>67.0847269922426</v>
      </c>
      <c r="Q20" s="9"/>
      <c r="S20" s="9"/>
    </row>
    <row r="21" ht="20" customHeight="1" spans="1:19">
      <c r="A21" s="1">
        <v>7</v>
      </c>
      <c r="B21" s="4">
        <v>162</v>
      </c>
      <c r="C21" s="4">
        <v>152</v>
      </c>
      <c r="D21" s="4">
        <v>139</v>
      </c>
      <c r="E21" s="4">
        <v>120</v>
      </c>
      <c r="F21" s="4">
        <v>127</v>
      </c>
      <c r="G21" s="4">
        <v>132</v>
      </c>
      <c r="H21" s="4">
        <v>120</v>
      </c>
      <c r="I21" s="4">
        <v>128</v>
      </c>
      <c r="J21" s="4">
        <v>105</v>
      </c>
      <c r="K21" s="4">
        <v>131</v>
      </c>
      <c r="L21" s="4">
        <v>115</v>
      </c>
      <c r="M21" s="2">
        <f>SUM(C21:L21)/10</f>
        <v>126.9</v>
      </c>
      <c r="N21" s="2">
        <f t="shared" si="0"/>
        <v>26.1355441241744</v>
      </c>
      <c r="O21" s="1">
        <f t="shared" si="1"/>
        <v>100.764455875826</v>
      </c>
      <c r="P21" s="1">
        <f t="shared" si="2"/>
        <v>153.035544124174</v>
      </c>
      <c r="Q21" s="9"/>
      <c r="S21" s="9"/>
    </row>
  </sheetData>
  <sortState ref="A2:Q21">
    <sortCondition ref="P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P1" sqref="P$1:P$1048576"/>
    </sheetView>
  </sheetViews>
  <sheetFormatPr defaultColWidth="8.88888888888889" defaultRowHeight="14.4"/>
  <cols>
    <col min="1" max="17" width="10.7777777777778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</row>
    <row r="2" ht="20" customHeight="1" spans="1:17">
      <c r="A2" s="1">
        <v>1</v>
      </c>
      <c r="B2" s="2">
        <v>-90</v>
      </c>
      <c r="C2" s="2">
        <v>-113</v>
      </c>
      <c r="D2" s="2">
        <v>-96</v>
      </c>
      <c r="E2" s="2">
        <v>-90</v>
      </c>
      <c r="F2" s="2">
        <v>-103</v>
      </c>
      <c r="G2" s="2">
        <v>-107</v>
      </c>
      <c r="H2" s="2">
        <v>-113</v>
      </c>
      <c r="I2" s="2">
        <v>-101</v>
      </c>
      <c r="J2" s="2">
        <v>-92</v>
      </c>
      <c r="K2" s="2">
        <v>-95</v>
      </c>
      <c r="L2" s="2">
        <v>-103</v>
      </c>
      <c r="M2" s="2">
        <f>SUM(C2:L2)/10</f>
        <v>-101.3</v>
      </c>
      <c r="N2" s="2">
        <f t="shared" ref="N2:N21" si="0">2*STDEV(C2:L2)</f>
        <v>16.2494444349474</v>
      </c>
      <c r="O2" s="1">
        <f t="shared" ref="O2:O21" si="1">M2-N2</f>
        <v>-117.549444434947</v>
      </c>
      <c r="P2" s="1">
        <f t="shared" ref="P2:P21" si="2">M2+N2</f>
        <v>-85.0505555650525</v>
      </c>
      <c r="Q2" s="9"/>
    </row>
    <row r="3" ht="20" customHeight="1" spans="1:17">
      <c r="A3" s="1">
        <v>9</v>
      </c>
      <c r="B3" s="6">
        <v>126</v>
      </c>
      <c r="C3" s="6">
        <v>110</v>
      </c>
      <c r="D3" s="6">
        <v>98</v>
      </c>
      <c r="E3" s="6">
        <v>119</v>
      </c>
      <c r="F3" s="6">
        <v>123</v>
      </c>
      <c r="G3" s="6">
        <v>122</v>
      </c>
      <c r="H3" s="6">
        <v>115</v>
      </c>
      <c r="I3" s="6">
        <v>122</v>
      </c>
      <c r="J3" s="6">
        <v>133</v>
      </c>
      <c r="K3" s="6">
        <v>97</v>
      </c>
      <c r="L3" s="6">
        <v>110</v>
      </c>
      <c r="M3" s="2">
        <f>SUM(C3:L3)/10</f>
        <v>114.9</v>
      </c>
      <c r="N3" s="2">
        <f t="shared" si="0"/>
        <v>22.7537542689846</v>
      </c>
      <c r="O3" s="1">
        <f t="shared" si="1"/>
        <v>92.1462457310154</v>
      </c>
      <c r="P3" s="1">
        <f t="shared" si="2"/>
        <v>137.653754268985</v>
      </c>
      <c r="Q3" s="9"/>
    </row>
    <row r="4" ht="20" customHeight="1" spans="1:17">
      <c r="A4" s="1">
        <v>3</v>
      </c>
      <c r="B4" s="5">
        <v>-126</v>
      </c>
      <c r="C4" s="5">
        <v>-131</v>
      </c>
      <c r="D4" s="5">
        <v>-131</v>
      </c>
      <c r="E4" s="5">
        <v>-130</v>
      </c>
      <c r="F4" s="5">
        <v>-128</v>
      </c>
      <c r="G4" s="5">
        <v>-156</v>
      </c>
      <c r="H4" s="5">
        <v>-112</v>
      </c>
      <c r="I4" s="5">
        <v>-138</v>
      </c>
      <c r="J4" s="5">
        <v>-108</v>
      </c>
      <c r="K4" s="5">
        <v>-139</v>
      </c>
      <c r="L4" s="5">
        <v>-154</v>
      </c>
      <c r="M4" s="2">
        <f>SUM(C4:L4)/10</f>
        <v>-132.7</v>
      </c>
      <c r="N4" s="2">
        <f t="shared" si="0"/>
        <v>30.8263956158787</v>
      </c>
      <c r="O4" s="1">
        <f t="shared" si="1"/>
        <v>-163.526395615879</v>
      </c>
      <c r="P4" s="1">
        <f t="shared" si="2"/>
        <v>-101.873604384121</v>
      </c>
      <c r="Q4" s="9"/>
    </row>
    <row r="5" ht="20" customHeight="1" spans="1:17">
      <c r="A5" s="1">
        <v>11</v>
      </c>
      <c r="B5" s="2">
        <v>90</v>
      </c>
      <c r="C5" s="2">
        <v>78</v>
      </c>
      <c r="D5" s="2">
        <v>90</v>
      </c>
      <c r="E5" s="2">
        <v>110</v>
      </c>
      <c r="F5" s="2">
        <v>138</v>
      </c>
      <c r="G5" s="2">
        <v>96</v>
      </c>
      <c r="H5" s="2">
        <v>80</v>
      </c>
      <c r="I5" s="2">
        <v>117</v>
      </c>
      <c r="J5" s="2">
        <v>88</v>
      </c>
      <c r="K5" s="2">
        <v>72</v>
      </c>
      <c r="L5" s="2">
        <v>107</v>
      </c>
      <c r="M5" s="2">
        <f>SUM(C5:L5)/10</f>
        <v>97.6</v>
      </c>
      <c r="N5" s="2">
        <f t="shared" si="0"/>
        <v>40.8378909021185</v>
      </c>
      <c r="O5" s="1">
        <f t="shared" si="1"/>
        <v>56.7621090978815</v>
      </c>
      <c r="P5" s="1">
        <f t="shared" si="2"/>
        <v>138.437890902119</v>
      </c>
      <c r="Q5" s="9"/>
    </row>
    <row r="6" ht="20" customHeight="1" spans="1:17">
      <c r="A6" s="1">
        <v>10</v>
      </c>
      <c r="B6" s="3">
        <v>-72</v>
      </c>
      <c r="C6" s="3">
        <v>-71</v>
      </c>
      <c r="D6" s="3">
        <v>-106</v>
      </c>
      <c r="E6" s="3">
        <v>-72</v>
      </c>
      <c r="F6" s="3">
        <v>-108</v>
      </c>
      <c r="G6" s="3">
        <v>-82</v>
      </c>
      <c r="H6" s="3">
        <v>-93</v>
      </c>
      <c r="I6" s="3">
        <v>-89</v>
      </c>
      <c r="J6" s="3">
        <v>-80</v>
      </c>
      <c r="K6" s="3">
        <v>-83</v>
      </c>
      <c r="L6" s="3">
        <v>-94</v>
      </c>
      <c r="M6" s="2">
        <f>SUM(C6:L6)/10</f>
        <v>-87.8</v>
      </c>
      <c r="N6" s="2">
        <f t="shared" si="0"/>
        <v>25.4348841816379</v>
      </c>
      <c r="O6" s="1">
        <f t="shared" si="1"/>
        <v>-113.234884181638</v>
      </c>
      <c r="P6" s="1">
        <f t="shared" si="2"/>
        <v>-62.3651158183621</v>
      </c>
      <c r="Q6" s="9"/>
    </row>
    <row r="7" ht="20" customHeight="1" spans="1:17">
      <c r="A7" s="1">
        <v>17</v>
      </c>
      <c r="B7" s="4">
        <v>-18</v>
      </c>
      <c r="C7" s="4">
        <v>-47</v>
      </c>
      <c r="D7" s="4">
        <v>-33</v>
      </c>
      <c r="E7" s="4">
        <v>5</v>
      </c>
      <c r="F7" s="4">
        <v>-53</v>
      </c>
      <c r="G7" s="4">
        <v>-49</v>
      </c>
      <c r="H7" s="4">
        <v>-6</v>
      </c>
      <c r="I7" s="4">
        <v>-15</v>
      </c>
      <c r="J7" s="4">
        <v>-8</v>
      </c>
      <c r="K7" s="4">
        <v>-26</v>
      </c>
      <c r="L7" s="4">
        <v>-15</v>
      </c>
      <c r="M7" s="2">
        <f>SUM(C7:L7)/10</f>
        <v>-24.7</v>
      </c>
      <c r="N7" s="2">
        <f t="shared" si="0"/>
        <v>40.3214858632742</v>
      </c>
      <c r="O7" s="1">
        <f t="shared" si="1"/>
        <v>-65.0214858632742</v>
      </c>
      <c r="P7" s="1">
        <f t="shared" si="2"/>
        <v>15.6214858632742</v>
      </c>
      <c r="Q7" s="9"/>
    </row>
    <row r="8" ht="20" customHeight="1" spans="1:17">
      <c r="A8" s="1">
        <v>20</v>
      </c>
      <c r="B8" s="3">
        <v>108</v>
      </c>
      <c r="C8" s="3">
        <v>102</v>
      </c>
      <c r="D8" s="3">
        <v>106</v>
      </c>
      <c r="E8" s="3">
        <v>144</v>
      </c>
      <c r="F8" s="3">
        <v>89</v>
      </c>
      <c r="G8" s="3">
        <v>118</v>
      </c>
      <c r="H8" s="3">
        <v>132</v>
      </c>
      <c r="I8" s="3">
        <v>161</v>
      </c>
      <c r="J8" s="3">
        <v>88</v>
      </c>
      <c r="K8" s="3">
        <v>101</v>
      </c>
      <c r="L8" s="3">
        <v>113</v>
      </c>
      <c r="M8" s="2">
        <f>SUM(C8:L8)/10</f>
        <v>115.4</v>
      </c>
      <c r="N8" s="2">
        <f t="shared" si="0"/>
        <v>47.6487145681812</v>
      </c>
      <c r="O8" s="1">
        <f t="shared" si="1"/>
        <v>67.7512854318188</v>
      </c>
      <c r="P8" s="1">
        <f t="shared" si="2"/>
        <v>163.048714568181</v>
      </c>
      <c r="Q8" s="9"/>
    </row>
    <row r="9" ht="20" customHeight="1" spans="1:17">
      <c r="A9" s="1">
        <v>18</v>
      </c>
      <c r="B9" s="6">
        <v>144</v>
      </c>
      <c r="C9" s="6">
        <v>126</v>
      </c>
      <c r="D9" s="6">
        <v>157</v>
      </c>
      <c r="E9" s="6">
        <v>131</v>
      </c>
      <c r="F9" s="6">
        <v>141</v>
      </c>
      <c r="G9" s="6">
        <v>208</v>
      </c>
      <c r="H9" s="6">
        <v>154</v>
      </c>
      <c r="I9" s="6">
        <v>171</v>
      </c>
      <c r="J9" s="6">
        <v>163</v>
      </c>
      <c r="K9" s="6">
        <v>172</v>
      </c>
      <c r="L9" s="6">
        <v>137</v>
      </c>
      <c r="M9" s="2">
        <f>SUM(C9:L9)/10</f>
        <v>156</v>
      </c>
      <c r="N9" s="2">
        <f t="shared" si="0"/>
        <v>48.762462794426</v>
      </c>
      <c r="O9" s="1">
        <f t="shared" si="1"/>
        <v>107.237537205574</v>
      </c>
      <c r="P9" s="1">
        <f t="shared" si="2"/>
        <v>204.762462794426</v>
      </c>
      <c r="Q9" s="9"/>
    </row>
    <row r="10" ht="20" customHeight="1" spans="1:17">
      <c r="A10" s="1">
        <v>6</v>
      </c>
      <c r="B10" s="7">
        <v>0</v>
      </c>
      <c r="C10" s="7">
        <v>5</v>
      </c>
      <c r="D10" s="7">
        <v>16</v>
      </c>
      <c r="E10" s="7">
        <v>42</v>
      </c>
      <c r="F10" s="7">
        <v>58</v>
      </c>
      <c r="G10" s="7">
        <v>3</v>
      </c>
      <c r="H10" s="7">
        <v>-18</v>
      </c>
      <c r="I10" s="7">
        <v>-21</v>
      </c>
      <c r="J10" s="7">
        <v>-1</v>
      </c>
      <c r="K10" s="7">
        <v>29</v>
      </c>
      <c r="L10" s="7">
        <v>-13</v>
      </c>
      <c r="M10" s="2">
        <f>SUM(C10:L10)/10</f>
        <v>10</v>
      </c>
      <c r="N10" s="2">
        <f t="shared" si="0"/>
        <v>52.4679796532027</v>
      </c>
      <c r="O10" s="1">
        <f t="shared" si="1"/>
        <v>-42.4679796532027</v>
      </c>
      <c r="P10" s="1">
        <f t="shared" si="2"/>
        <v>62.4679796532027</v>
      </c>
      <c r="Q10" s="9"/>
    </row>
    <row r="11" ht="20" customHeight="1" spans="1:17">
      <c r="A11" s="1">
        <v>12</v>
      </c>
      <c r="B11" s="3">
        <v>-108</v>
      </c>
      <c r="C11" s="3">
        <v>-71</v>
      </c>
      <c r="D11" s="3">
        <v>-83</v>
      </c>
      <c r="E11" s="3">
        <v>-89</v>
      </c>
      <c r="F11" s="3">
        <v>-113</v>
      </c>
      <c r="G11" s="3">
        <v>-129</v>
      </c>
      <c r="H11" s="3">
        <v>-140</v>
      </c>
      <c r="I11" s="3">
        <v>-96</v>
      </c>
      <c r="J11" s="3">
        <v>-134</v>
      </c>
      <c r="K11" s="3">
        <v>-83</v>
      </c>
      <c r="L11" s="3">
        <v>-96</v>
      </c>
      <c r="M11" s="2">
        <f>SUM(C11:L11)/10</f>
        <v>-103.4</v>
      </c>
      <c r="N11" s="2">
        <f t="shared" si="0"/>
        <v>48.1774497733812</v>
      </c>
      <c r="O11" s="1">
        <f t="shared" si="1"/>
        <v>-151.577449773381</v>
      </c>
      <c r="P11" s="1">
        <f t="shared" si="2"/>
        <v>-55.2225502266188</v>
      </c>
      <c r="Q11" s="9"/>
    </row>
    <row r="12" ht="20" customHeight="1" spans="1:17">
      <c r="A12" s="1">
        <v>19</v>
      </c>
      <c r="B12" s="5">
        <v>-54</v>
      </c>
      <c r="C12" s="5">
        <v>-20</v>
      </c>
      <c r="D12" s="5">
        <v>-43</v>
      </c>
      <c r="E12" s="5">
        <v>-48</v>
      </c>
      <c r="F12" s="5">
        <v>-157</v>
      </c>
      <c r="G12" s="5">
        <v>-67</v>
      </c>
      <c r="H12" s="5">
        <v>-64</v>
      </c>
      <c r="I12" s="5">
        <v>-40</v>
      </c>
      <c r="J12" s="5">
        <v>-52</v>
      </c>
      <c r="K12" s="5">
        <v>-76</v>
      </c>
      <c r="L12" s="5">
        <v>-53</v>
      </c>
      <c r="M12" s="2">
        <f>SUM(C12:L12)/10</f>
        <v>-62</v>
      </c>
      <c r="N12" s="2">
        <f t="shared" si="0"/>
        <v>73.7443029814658</v>
      </c>
      <c r="O12" s="1">
        <f t="shared" si="1"/>
        <v>-135.744302981466</v>
      </c>
      <c r="P12" s="1">
        <f t="shared" si="2"/>
        <v>11.7443029814658</v>
      </c>
      <c r="Q12" s="9"/>
    </row>
    <row r="13" ht="20" customHeight="1" spans="1:17">
      <c r="A13" s="1">
        <v>13</v>
      </c>
      <c r="B13" s="6">
        <v>54</v>
      </c>
      <c r="C13" s="8">
        <v>83</v>
      </c>
      <c r="D13" s="6">
        <v>59</v>
      </c>
      <c r="E13" s="6">
        <v>44</v>
      </c>
      <c r="F13" s="6">
        <v>52</v>
      </c>
      <c r="G13" s="6">
        <v>100</v>
      </c>
      <c r="H13" s="6">
        <v>27</v>
      </c>
      <c r="I13" s="6">
        <v>20</v>
      </c>
      <c r="J13" s="6">
        <v>112</v>
      </c>
      <c r="K13" s="6">
        <v>32</v>
      </c>
      <c r="L13" s="6">
        <v>40</v>
      </c>
      <c r="M13" s="2">
        <f>SUM(C13:L13)/10</f>
        <v>56.9</v>
      </c>
      <c r="N13" s="2">
        <f t="shared" si="0"/>
        <v>63.0022927272404</v>
      </c>
      <c r="O13" s="1">
        <f t="shared" si="1"/>
        <v>-6.1022927272404</v>
      </c>
      <c r="P13" s="1">
        <f t="shared" si="2"/>
        <v>119.90229272724</v>
      </c>
      <c r="Q13" s="9"/>
    </row>
    <row r="14" ht="20" customHeight="1" spans="1:17">
      <c r="A14" s="1">
        <v>8</v>
      </c>
      <c r="B14" s="5">
        <v>-36</v>
      </c>
      <c r="C14" s="5">
        <v>-62</v>
      </c>
      <c r="D14" s="5">
        <v>-12</v>
      </c>
      <c r="E14" s="5">
        <v>-25</v>
      </c>
      <c r="F14" s="5">
        <v>8</v>
      </c>
      <c r="G14" s="5">
        <v>-27</v>
      </c>
      <c r="H14" s="5">
        <v>16</v>
      </c>
      <c r="I14" s="5">
        <v>-29</v>
      </c>
      <c r="J14" s="5">
        <v>-79</v>
      </c>
      <c r="K14" s="5">
        <v>-45</v>
      </c>
      <c r="L14" s="5">
        <v>-71</v>
      </c>
      <c r="M14" s="2">
        <f>SUM(C14:L14)/10</f>
        <v>-32.6</v>
      </c>
      <c r="N14" s="2">
        <f t="shared" si="0"/>
        <v>63.8832268022418</v>
      </c>
      <c r="O14" s="1">
        <f t="shared" si="1"/>
        <v>-96.4832268022418</v>
      </c>
      <c r="P14" s="1">
        <f t="shared" si="2"/>
        <v>31.2832268022418</v>
      </c>
      <c r="Q14" s="9"/>
    </row>
    <row r="15" ht="20" customHeight="1" spans="1:17">
      <c r="A15" s="1">
        <v>15</v>
      </c>
      <c r="B15" s="4">
        <v>18</v>
      </c>
      <c r="C15" s="4">
        <v>17</v>
      </c>
      <c r="D15" s="4">
        <v>115</v>
      </c>
      <c r="E15" s="4">
        <v>7</v>
      </c>
      <c r="F15" s="4">
        <v>17</v>
      </c>
      <c r="G15" s="4">
        <v>54</v>
      </c>
      <c r="H15" s="4">
        <v>79</v>
      </c>
      <c r="I15" s="4">
        <v>4</v>
      </c>
      <c r="J15" s="4">
        <v>71</v>
      </c>
      <c r="K15" s="4">
        <v>10</v>
      </c>
      <c r="L15" s="4">
        <v>16</v>
      </c>
      <c r="M15" s="2">
        <f>SUM(C15:L15)/10</f>
        <v>39</v>
      </c>
      <c r="N15" s="2">
        <f t="shared" si="0"/>
        <v>76.6289762426721</v>
      </c>
      <c r="O15" s="1">
        <f t="shared" si="1"/>
        <v>-37.6289762426721</v>
      </c>
      <c r="P15" s="1">
        <f t="shared" si="2"/>
        <v>115.628976242672</v>
      </c>
      <c r="Q15" s="9"/>
    </row>
    <row r="16" ht="20" customHeight="1" spans="1:17">
      <c r="A16" s="1">
        <v>14</v>
      </c>
      <c r="B16" s="5">
        <v>-144</v>
      </c>
      <c r="C16" s="5">
        <v>-205</v>
      </c>
      <c r="D16" s="5">
        <v>-117</v>
      </c>
      <c r="E16" s="5">
        <v>-134</v>
      </c>
      <c r="F16" s="5">
        <v>-156</v>
      </c>
      <c r="G16" s="5">
        <v>-104</v>
      </c>
      <c r="H16" s="5">
        <v>-98</v>
      </c>
      <c r="I16" s="5">
        <v>-120</v>
      </c>
      <c r="J16" s="5">
        <v>-173</v>
      </c>
      <c r="K16" s="5">
        <v>-134</v>
      </c>
      <c r="L16" s="5">
        <v>-109</v>
      </c>
      <c r="M16" s="2">
        <f>SUM(C16:L16)/10</f>
        <v>-135</v>
      </c>
      <c r="N16" s="2">
        <f t="shared" si="0"/>
        <v>67.7970828608757</v>
      </c>
      <c r="O16" s="1">
        <f t="shared" si="1"/>
        <v>-202.797082860876</v>
      </c>
      <c r="P16" s="1">
        <f t="shared" si="2"/>
        <v>-67.2029171391243</v>
      </c>
      <c r="Q16" s="9"/>
    </row>
    <row r="17" ht="20" customHeight="1" spans="1:17">
      <c r="A17" s="1">
        <v>5</v>
      </c>
      <c r="B17" s="4">
        <v>-162</v>
      </c>
      <c r="C17" s="4">
        <v>-126</v>
      </c>
      <c r="D17" s="4">
        <v>-187</v>
      </c>
      <c r="E17" s="4">
        <v>-187</v>
      </c>
      <c r="F17" s="4">
        <v>-167</v>
      </c>
      <c r="G17" s="4">
        <v>-175</v>
      </c>
      <c r="H17" s="4">
        <v>-130</v>
      </c>
      <c r="I17" s="4">
        <v>-112</v>
      </c>
      <c r="J17" s="4">
        <v>-204</v>
      </c>
      <c r="K17" s="4">
        <v>-114</v>
      </c>
      <c r="L17" s="4">
        <v>-199</v>
      </c>
      <c r="M17" s="2">
        <f>SUM(C17:L17)/10</f>
        <v>-160.1</v>
      </c>
      <c r="N17" s="2">
        <f t="shared" si="0"/>
        <v>72.0027777241962</v>
      </c>
      <c r="O17" s="1">
        <f t="shared" si="1"/>
        <v>-232.102777724196</v>
      </c>
      <c r="P17" s="1">
        <f t="shared" si="2"/>
        <v>-88.0972222758038</v>
      </c>
      <c r="Q17" s="9"/>
    </row>
    <row r="18" ht="20" customHeight="1" spans="1:17">
      <c r="A18" s="1">
        <v>2</v>
      </c>
      <c r="B18" s="3">
        <v>72</v>
      </c>
      <c r="C18" s="3">
        <v>84</v>
      </c>
      <c r="D18" s="3">
        <v>173</v>
      </c>
      <c r="E18" s="3">
        <v>83</v>
      </c>
      <c r="F18" s="3">
        <v>89</v>
      </c>
      <c r="G18" s="3">
        <v>99</v>
      </c>
      <c r="H18" s="3">
        <v>70</v>
      </c>
      <c r="I18" s="3">
        <v>104</v>
      </c>
      <c r="J18" s="3">
        <v>122</v>
      </c>
      <c r="K18" s="3">
        <v>46</v>
      </c>
      <c r="L18" s="3">
        <v>112</v>
      </c>
      <c r="M18" s="2">
        <f>SUM(C18:L18)/10</f>
        <v>98.2</v>
      </c>
      <c r="N18" s="2">
        <f t="shared" si="0"/>
        <v>68.0640221490848</v>
      </c>
      <c r="O18" s="1">
        <f t="shared" si="1"/>
        <v>30.1359778509152</v>
      </c>
      <c r="P18" s="1">
        <f t="shared" si="2"/>
        <v>166.264022149085</v>
      </c>
      <c r="Q18" s="9"/>
    </row>
    <row r="19" ht="20" customHeight="1" spans="1:17">
      <c r="A19" s="1">
        <v>16</v>
      </c>
      <c r="B19" s="7">
        <v>180</v>
      </c>
      <c r="C19" s="7">
        <v>161</v>
      </c>
      <c r="D19" s="7">
        <v>230</v>
      </c>
      <c r="E19" s="7">
        <v>184</v>
      </c>
      <c r="F19" s="7">
        <v>264</v>
      </c>
      <c r="G19" s="7">
        <v>218</v>
      </c>
      <c r="H19" s="7">
        <v>161</v>
      </c>
      <c r="I19" s="7">
        <v>143</v>
      </c>
      <c r="J19" s="7">
        <v>194</v>
      </c>
      <c r="K19" s="7">
        <v>211</v>
      </c>
      <c r="L19" s="7">
        <v>209</v>
      </c>
      <c r="M19" s="2">
        <f>SUM(C19:L19)/10</f>
        <v>197.5</v>
      </c>
      <c r="N19" s="2">
        <f t="shared" si="0"/>
        <v>73.1588834128995</v>
      </c>
      <c r="O19" s="1">
        <f t="shared" si="1"/>
        <v>124.3411165871</v>
      </c>
      <c r="P19" s="1">
        <f t="shared" si="2"/>
        <v>270.6588834129</v>
      </c>
      <c r="Q19" s="9"/>
    </row>
    <row r="20" ht="20" customHeight="1" spans="1:17">
      <c r="A20" s="1">
        <v>7</v>
      </c>
      <c r="B20" s="4">
        <v>162</v>
      </c>
      <c r="C20" s="4">
        <v>160</v>
      </c>
      <c r="D20" s="4">
        <v>201</v>
      </c>
      <c r="E20" s="4">
        <v>224</v>
      </c>
      <c r="F20" s="4">
        <v>194</v>
      </c>
      <c r="G20" s="4">
        <v>209</v>
      </c>
      <c r="H20" s="4">
        <v>141</v>
      </c>
      <c r="I20" s="4">
        <v>137</v>
      </c>
      <c r="J20" s="4">
        <v>219</v>
      </c>
      <c r="K20" s="4">
        <v>188</v>
      </c>
      <c r="L20" s="4">
        <v>180</v>
      </c>
      <c r="M20" s="2">
        <f>SUM(C20:L20)/10</f>
        <v>185.3</v>
      </c>
      <c r="N20" s="2">
        <f t="shared" si="0"/>
        <v>61.4205901053457</v>
      </c>
      <c r="O20" s="1">
        <f t="shared" si="1"/>
        <v>123.879409894654</v>
      </c>
      <c r="P20" s="1">
        <f t="shared" si="2"/>
        <v>246.720590105346</v>
      </c>
      <c r="Q20" s="9"/>
    </row>
    <row r="21" ht="20" customHeight="1" spans="1:17">
      <c r="A21" s="1">
        <v>4</v>
      </c>
      <c r="B21" s="6">
        <v>36</v>
      </c>
      <c r="C21" s="6">
        <v>98</v>
      </c>
      <c r="D21" s="6">
        <v>63</v>
      </c>
      <c r="E21" s="6">
        <v>60</v>
      </c>
      <c r="F21" s="6">
        <v>79</v>
      </c>
      <c r="G21" s="6">
        <v>92</v>
      </c>
      <c r="H21" s="6">
        <v>34</v>
      </c>
      <c r="I21" s="6">
        <v>115</v>
      </c>
      <c r="J21" s="6">
        <v>127</v>
      </c>
      <c r="K21" s="6">
        <v>47</v>
      </c>
      <c r="L21" s="6">
        <v>32</v>
      </c>
      <c r="M21" s="2">
        <f>SUM(C21:L21)/10</f>
        <v>74.7</v>
      </c>
      <c r="N21" s="2">
        <f t="shared" si="0"/>
        <v>66.0642784633942</v>
      </c>
      <c r="O21" s="1">
        <f t="shared" si="1"/>
        <v>8.63572153660583</v>
      </c>
      <c r="P21" s="1">
        <f t="shared" si="2"/>
        <v>140.764278463394</v>
      </c>
      <c r="Q21" s="9"/>
    </row>
  </sheetData>
  <sortState ref="A2:Q21">
    <sortCondition ref="P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1" sqref="Q$1:Q$1048576"/>
    </sheetView>
  </sheetViews>
  <sheetFormatPr defaultColWidth="8.88888888888889" defaultRowHeight="20.4"/>
  <cols>
    <col min="1" max="1" width="10.7777777777778" style="1" customWidth="1"/>
    <col min="2" max="17" width="10.7777777777778" customWidth="1"/>
    <col min="18" max="19" width="10.7777777777778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ht="20" customHeight="1" spans="1:19">
      <c r="A2" s="1">
        <v>11</v>
      </c>
      <c r="B2" s="2">
        <v>90</v>
      </c>
      <c r="C2" s="2">
        <v>89</v>
      </c>
      <c r="D2" s="2">
        <v>89</v>
      </c>
      <c r="E2" s="2">
        <v>89</v>
      </c>
      <c r="F2" s="2">
        <v>89</v>
      </c>
      <c r="G2" s="2">
        <v>89</v>
      </c>
      <c r="H2" s="2">
        <v>89</v>
      </c>
      <c r="I2" s="2">
        <v>89</v>
      </c>
      <c r="J2" s="2">
        <v>91</v>
      </c>
      <c r="K2" s="2">
        <v>91</v>
      </c>
      <c r="L2" s="2">
        <v>91</v>
      </c>
      <c r="M2" s="2">
        <f t="shared" ref="M2:M21" si="0">SUM(C2:L2)/10</f>
        <v>89.6</v>
      </c>
      <c r="N2" s="2">
        <f t="shared" ref="N2:N21" si="1">2*STDEV(C2:L2)</f>
        <v>1.93218356615859</v>
      </c>
      <c r="O2" s="1">
        <f t="shared" ref="O2:O21" si="2">M2-N2</f>
        <v>87.6678164338414</v>
      </c>
      <c r="P2" s="1">
        <f t="shared" ref="P2:P21" si="3">M2+N2</f>
        <v>91.5321835661586</v>
      </c>
      <c r="Q2" s="9"/>
      <c r="S2" s="9"/>
    </row>
    <row r="3" ht="20" customHeight="1" spans="1:19">
      <c r="A3" s="1">
        <v>17</v>
      </c>
      <c r="B3" s="4">
        <v>-162</v>
      </c>
      <c r="C3" s="4">
        <v>-164</v>
      </c>
      <c r="D3" s="4">
        <v>-166</v>
      </c>
      <c r="E3" s="4">
        <v>-164</v>
      </c>
      <c r="F3" s="4">
        <v>-164</v>
      </c>
      <c r="G3" s="4">
        <v>-164</v>
      </c>
      <c r="H3" s="4">
        <v>-164</v>
      </c>
      <c r="I3" s="4">
        <v>-164</v>
      </c>
      <c r="J3" s="4">
        <v>-164</v>
      </c>
      <c r="K3" s="4">
        <v>-158</v>
      </c>
      <c r="L3" s="4">
        <v>-154</v>
      </c>
      <c r="M3" s="2">
        <f t="shared" si="0"/>
        <v>-162.6</v>
      </c>
      <c r="N3" s="2">
        <f t="shared" si="1"/>
        <v>7.31512891965077</v>
      </c>
      <c r="O3" s="1">
        <f t="shared" si="2"/>
        <v>-169.915128919651</v>
      </c>
      <c r="P3" s="1">
        <f t="shared" si="3"/>
        <v>-155.284871080349</v>
      </c>
      <c r="Q3" s="9"/>
      <c r="S3" s="9"/>
    </row>
    <row r="4" ht="20" customHeight="1" spans="1:19">
      <c r="A4" s="1">
        <v>3</v>
      </c>
      <c r="B4" s="5">
        <v>-54</v>
      </c>
      <c r="C4" s="5">
        <v>-46</v>
      </c>
      <c r="D4" s="5">
        <v>-58</v>
      </c>
      <c r="E4" s="5">
        <v>-44</v>
      </c>
      <c r="F4" s="5">
        <v>-68</v>
      </c>
      <c r="G4" s="5">
        <v>-50</v>
      </c>
      <c r="H4" s="5">
        <v>-53</v>
      </c>
      <c r="I4" s="5">
        <v>-53</v>
      </c>
      <c r="J4" s="5">
        <v>-58</v>
      </c>
      <c r="K4" s="5">
        <v>-58</v>
      </c>
      <c r="L4" s="5">
        <v>-58</v>
      </c>
      <c r="M4" s="2">
        <f>SUM(C4:L4)/10</f>
        <v>-54.6</v>
      </c>
      <c r="N4" s="2">
        <f t="shared" si="1"/>
        <v>13.9586691501892</v>
      </c>
      <c r="O4" s="1">
        <f t="shared" si="2"/>
        <v>-68.5586691501892</v>
      </c>
      <c r="P4" s="1">
        <f t="shared" si="3"/>
        <v>-40.6413308498108</v>
      </c>
      <c r="Q4" s="9"/>
      <c r="S4" s="9"/>
    </row>
    <row r="5" ht="20" customHeight="1" spans="1:19">
      <c r="A5" s="1">
        <v>15</v>
      </c>
      <c r="B5" s="4">
        <v>162</v>
      </c>
      <c r="C5" s="4">
        <v>152</v>
      </c>
      <c r="D5" s="4">
        <v>155</v>
      </c>
      <c r="E5" s="4">
        <v>157</v>
      </c>
      <c r="F5" s="4">
        <v>158</v>
      </c>
      <c r="G5" s="4">
        <v>160</v>
      </c>
      <c r="H5" s="4">
        <v>160</v>
      </c>
      <c r="I5" s="4">
        <v>162</v>
      </c>
      <c r="J5" s="4">
        <v>166</v>
      </c>
      <c r="K5" s="4">
        <v>167</v>
      </c>
      <c r="L5" s="4">
        <v>163</v>
      </c>
      <c r="M5" s="2">
        <f t="shared" si="0"/>
        <v>160</v>
      </c>
      <c r="N5" s="2">
        <f t="shared" si="1"/>
        <v>9.42809041582063</v>
      </c>
      <c r="O5" s="1">
        <f t="shared" si="2"/>
        <v>150.571909584179</v>
      </c>
      <c r="P5" s="1">
        <f t="shared" si="3"/>
        <v>169.428090415821</v>
      </c>
      <c r="Q5" s="9"/>
      <c r="S5" s="9"/>
    </row>
    <row r="6" ht="20" customHeight="1" spans="1:19">
      <c r="A6" s="1">
        <v>16</v>
      </c>
      <c r="B6" s="7">
        <v>180</v>
      </c>
      <c r="C6" s="7">
        <v>148</v>
      </c>
      <c r="D6" s="7">
        <v>175</v>
      </c>
      <c r="E6" s="7">
        <v>179</v>
      </c>
      <c r="F6" s="7">
        <v>183</v>
      </c>
      <c r="G6" s="7">
        <v>183</v>
      </c>
      <c r="H6" s="7">
        <v>182</v>
      </c>
      <c r="I6" s="7">
        <v>180</v>
      </c>
      <c r="J6" s="7">
        <v>180</v>
      </c>
      <c r="K6" s="7">
        <v>180</v>
      </c>
      <c r="L6" s="7">
        <v>180</v>
      </c>
      <c r="M6" s="2">
        <f t="shared" si="0"/>
        <v>177</v>
      </c>
      <c r="N6" s="2">
        <f t="shared" si="1"/>
        <v>20.8912528213232</v>
      </c>
      <c r="O6" s="1">
        <f t="shared" si="2"/>
        <v>156.108747178677</v>
      </c>
      <c r="P6" s="1">
        <f t="shared" si="3"/>
        <v>197.891252821323</v>
      </c>
      <c r="Q6" s="9"/>
      <c r="S6" s="9"/>
    </row>
    <row r="7" ht="20" customHeight="1" spans="1:19">
      <c r="A7" s="1">
        <v>7</v>
      </c>
      <c r="B7" s="4">
        <v>18</v>
      </c>
      <c r="C7" s="4">
        <v>22</v>
      </c>
      <c r="D7" s="4">
        <v>22</v>
      </c>
      <c r="E7" s="4">
        <v>22</v>
      </c>
      <c r="F7" s="4">
        <v>22</v>
      </c>
      <c r="G7" s="4">
        <v>22</v>
      </c>
      <c r="H7" s="4">
        <v>22</v>
      </c>
      <c r="I7" s="4">
        <v>22</v>
      </c>
      <c r="J7" s="4">
        <v>19</v>
      </c>
      <c r="K7" s="4">
        <v>19</v>
      </c>
      <c r="L7" s="4">
        <v>19</v>
      </c>
      <c r="M7" s="2">
        <f>SUM(C7:L7)/10</f>
        <v>21.1</v>
      </c>
      <c r="N7" s="2">
        <f t="shared" si="1"/>
        <v>2.89827534923789</v>
      </c>
      <c r="O7" s="1">
        <f t="shared" si="2"/>
        <v>18.2017246507621</v>
      </c>
      <c r="P7" s="1">
        <f t="shared" si="3"/>
        <v>23.9982753492379</v>
      </c>
      <c r="Q7" s="9"/>
      <c r="S7" s="9"/>
    </row>
    <row r="8" ht="20" customHeight="1" spans="1:19">
      <c r="A8" s="1">
        <v>5</v>
      </c>
      <c r="B8" s="4">
        <v>-18</v>
      </c>
      <c r="C8" s="4">
        <v>-14</v>
      </c>
      <c r="D8" s="4">
        <v>-14</v>
      </c>
      <c r="E8" s="4">
        <v>-14</v>
      </c>
      <c r="F8" s="4">
        <v>-18</v>
      </c>
      <c r="G8" s="4">
        <v>-24</v>
      </c>
      <c r="H8" s="4">
        <v>-22</v>
      </c>
      <c r="I8" s="4">
        <v>-22</v>
      </c>
      <c r="J8" s="4">
        <v>-24</v>
      </c>
      <c r="K8" s="4">
        <v>-36</v>
      </c>
      <c r="L8" s="4">
        <v>-26</v>
      </c>
      <c r="M8" s="2">
        <f t="shared" si="0"/>
        <v>-21.4</v>
      </c>
      <c r="N8" s="2">
        <f t="shared" si="1"/>
        <v>13.7339805672726</v>
      </c>
      <c r="O8" s="1">
        <f t="shared" si="2"/>
        <v>-35.1339805672726</v>
      </c>
      <c r="P8" s="1">
        <f t="shared" si="3"/>
        <v>-7.66601943272737</v>
      </c>
      <c r="Q8" s="9"/>
      <c r="S8" s="9"/>
    </row>
    <row r="9" ht="20" customHeight="1" spans="1:19">
      <c r="A9" s="1">
        <v>1</v>
      </c>
      <c r="B9" s="2">
        <v>-90</v>
      </c>
      <c r="C9" s="2">
        <v>-96</v>
      </c>
      <c r="D9" s="2">
        <v>-105</v>
      </c>
      <c r="E9" s="2">
        <v>-93</v>
      </c>
      <c r="F9" s="2">
        <v>-84</v>
      </c>
      <c r="G9" s="2">
        <v>-81</v>
      </c>
      <c r="H9" s="2">
        <v>-90</v>
      </c>
      <c r="I9" s="2">
        <v>-90</v>
      </c>
      <c r="J9" s="2">
        <v>-97</v>
      </c>
      <c r="K9" s="2">
        <v>-101</v>
      </c>
      <c r="L9" s="2">
        <v>-99</v>
      </c>
      <c r="M9" s="2">
        <f t="shared" si="0"/>
        <v>-93.6</v>
      </c>
      <c r="N9" s="2">
        <f t="shared" si="1"/>
        <v>15.0318181054574</v>
      </c>
      <c r="O9" s="1">
        <f t="shared" si="2"/>
        <v>-108.631818105457</v>
      </c>
      <c r="P9" s="1">
        <f t="shared" si="3"/>
        <v>-78.5681818945426</v>
      </c>
      <c r="Q9" s="9"/>
      <c r="S9" s="9"/>
    </row>
    <row r="10" ht="20" customHeight="1" spans="1:19">
      <c r="A10" s="1">
        <v>8</v>
      </c>
      <c r="B10" s="6">
        <v>36</v>
      </c>
      <c r="C10" s="6">
        <v>25</v>
      </c>
      <c r="D10" s="6">
        <v>25</v>
      </c>
      <c r="E10" s="6">
        <v>24</v>
      </c>
      <c r="F10" s="6">
        <v>24</v>
      </c>
      <c r="G10" s="6">
        <v>32</v>
      </c>
      <c r="H10" s="6">
        <v>32</v>
      </c>
      <c r="I10" s="6">
        <v>32</v>
      </c>
      <c r="J10" s="6">
        <v>32</v>
      </c>
      <c r="K10" s="6">
        <v>34</v>
      </c>
      <c r="L10" s="6">
        <v>34</v>
      </c>
      <c r="M10" s="2">
        <f t="shared" si="0"/>
        <v>29.4</v>
      </c>
      <c r="N10" s="2">
        <f t="shared" si="1"/>
        <v>8.59974159818512</v>
      </c>
      <c r="O10" s="1">
        <f t="shared" si="2"/>
        <v>20.8002584018149</v>
      </c>
      <c r="P10" s="1">
        <f t="shared" si="3"/>
        <v>37.9997415981851</v>
      </c>
      <c r="Q10" s="9"/>
      <c r="S10" s="9"/>
    </row>
    <row r="11" ht="20" customHeight="1" spans="1:19">
      <c r="A11" s="1">
        <v>4</v>
      </c>
      <c r="B11" s="5">
        <v>-36</v>
      </c>
      <c r="C11" s="5">
        <v>-46</v>
      </c>
      <c r="D11" s="5">
        <v>-46</v>
      </c>
      <c r="E11" s="5">
        <v>-43</v>
      </c>
      <c r="F11" s="5">
        <v>-42</v>
      </c>
      <c r="G11" s="5">
        <v>-42</v>
      </c>
      <c r="H11" s="5">
        <v>-42</v>
      </c>
      <c r="I11" s="5">
        <v>-42</v>
      </c>
      <c r="J11" s="5">
        <v>-43</v>
      </c>
      <c r="K11" s="5">
        <v>-43</v>
      </c>
      <c r="L11" s="5">
        <v>-43</v>
      </c>
      <c r="M11" s="2">
        <f t="shared" si="0"/>
        <v>-43.2</v>
      </c>
      <c r="N11" s="2">
        <f t="shared" si="1"/>
        <v>3.09838667696593</v>
      </c>
      <c r="O11" s="1">
        <f t="shared" si="2"/>
        <v>-46.2983866769659</v>
      </c>
      <c r="P11" s="1">
        <f t="shared" si="3"/>
        <v>-40.1016133230341</v>
      </c>
      <c r="Q11" s="9"/>
      <c r="S11" s="9"/>
    </row>
    <row r="12" ht="20" customHeight="1" spans="1:19">
      <c r="A12" s="1">
        <v>2</v>
      </c>
      <c r="B12" s="3">
        <v>-72</v>
      </c>
      <c r="C12" s="3">
        <v>-86</v>
      </c>
      <c r="D12" s="3">
        <v>-83</v>
      </c>
      <c r="E12" s="3">
        <v>-83</v>
      </c>
      <c r="F12" s="3">
        <v>-78</v>
      </c>
      <c r="G12" s="3">
        <v>-80</v>
      </c>
      <c r="H12" s="3">
        <v>-80</v>
      </c>
      <c r="I12" s="3">
        <v>-84</v>
      </c>
      <c r="J12" s="3">
        <v>-69</v>
      </c>
      <c r="K12" s="3">
        <v>-74</v>
      </c>
      <c r="L12" s="3">
        <v>-78</v>
      </c>
      <c r="M12" s="2">
        <f t="shared" si="0"/>
        <v>-79.5</v>
      </c>
      <c r="N12" s="2">
        <f t="shared" si="1"/>
        <v>10.1653004546513</v>
      </c>
      <c r="O12" s="1">
        <f t="shared" si="2"/>
        <v>-89.6653004546513</v>
      </c>
      <c r="P12" s="1">
        <f t="shared" si="3"/>
        <v>-69.3346995453487</v>
      </c>
      <c r="Q12" s="9"/>
      <c r="S12" s="9"/>
    </row>
    <row r="13" ht="20" customHeight="1" spans="1:19">
      <c r="A13" s="1">
        <v>12</v>
      </c>
      <c r="B13" s="3">
        <v>108</v>
      </c>
      <c r="C13" s="3">
        <v>89</v>
      </c>
      <c r="D13" s="3">
        <v>92</v>
      </c>
      <c r="E13" s="3">
        <v>117</v>
      </c>
      <c r="F13" s="3">
        <v>117</v>
      </c>
      <c r="G13" s="3">
        <v>117</v>
      </c>
      <c r="H13" s="3">
        <v>122</v>
      </c>
      <c r="I13" s="3">
        <v>121</v>
      </c>
      <c r="J13" s="3">
        <v>130</v>
      </c>
      <c r="K13" s="3">
        <v>136</v>
      </c>
      <c r="L13" s="3">
        <v>124</v>
      </c>
      <c r="M13" s="2">
        <f>SUM(C13:L13)/10</f>
        <v>116.5</v>
      </c>
      <c r="N13" s="2">
        <f t="shared" si="1"/>
        <v>30.0111090542597</v>
      </c>
      <c r="O13" s="1">
        <f t="shared" si="2"/>
        <v>86.4888909457403</v>
      </c>
      <c r="P13" s="1">
        <f t="shared" si="3"/>
        <v>146.51110905426</v>
      </c>
      <c r="Q13" s="9"/>
      <c r="S13" s="9"/>
    </row>
    <row r="14" ht="20" customHeight="1" spans="1:19">
      <c r="A14" s="1">
        <v>19</v>
      </c>
      <c r="B14" s="5">
        <v>-126</v>
      </c>
      <c r="C14" s="5">
        <v>-95</v>
      </c>
      <c r="D14" s="5">
        <v>-117</v>
      </c>
      <c r="E14" s="5">
        <v>-115</v>
      </c>
      <c r="F14" s="5">
        <v>-115</v>
      </c>
      <c r="G14" s="5">
        <v>-125</v>
      </c>
      <c r="H14" s="5">
        <v>-142</v>
      </c>
      <c r="I14" s="5">
        <v>-116</v>
      </c>
      <c r="J14" s="5">
        <v>-114</v>
      </c>
      <c r="K14" s="5">
        <v>-122</v>
      </c>
      <c r="L14" s="5">
        <v>-113</v>
      </c>
      <c r="M14" s="2">
        <f>SUM(C14:L14)/10</f>
        <v>-117.4</v>
      </c>
      <c r="N14" s="2">
        <f t="shared" si="1"/>
        <v>23.3847053529533</v>
      </c>
      <c r="O14" s="1">
        <f t="shared" si="2"/>
        <v>-140.784705352953</v>
      </c>
      <c r="P14" s="1">
        <f t="shared" si="3"/>
        <v>-94.0152946470467</v>
      </c>
      <c r="Q14" s="9"/>
      <c r="S14" s="9"/>
    </row>
    <row r="15" ht="20" customHeight="1" spans="1:19">
      <c r="A15" s="1">
        <v>20</v>
      </c>
      <c r="B15" s="3">
        <v>-108</v>
      </c>
      <c r="C15" s="3">
        <v>-82</v>
      </c>
      <c r="D15" s="3">
        <v>-85</v>
      </c>
      <c r="E15" s="3">
        <v>-86</v>
      </c>
      <c r="F15" s="3">
        <v>-102</v>
      </c>
      <c r="G15" s="3">
        <v>-104</v>
      </c>
      <c r="H15" s="3">
        <v>-88</v>
      </c>
      <c r="I15" s="3">
        <v>-110</v>
      </c>
      <c r="J15" s="3">
        <v>-108</v>
      </c>
      <c r="K15" s="3">
        <v>-98</v>
      </c>
      <c r="L15" s="3">
        <v>-114</v>
      </c>
      <c r="M15" s="2">
        <f>SUM(C15:L15)/10</f>
        <v>-97.7</v>
      </c>
      <c r="N15" s="2">
        <f t="shared" si="1"/>
        <v>23.2866199064327</v>
      </c>
      <c r="O15" s="1">
        <f t="shared" si="2"/>
        <v>-120.986619906433</v>
      </c>
      <c r="P15" s="1">
        <f t="shared" si="3"/>
        <v>-74.4133800935673</v>
      </c>
      <c r="Q15" s="9"/>
      <c r="S15" s="9"/>
    </row>
    <row r="16" ht="20" customHeight="1" spans="1:19">
      <c r="A16" s="1">
        <v>9</v>
      </c>
      <c r="B16" s="6">
        <v>54</v>
      </c>
      <c r="C16" s="6">
        <v>63</v>
      </c>
      <c r="D16" s="6">
        <v>63</v>
      </c>
      <c r="E16" s="6">
        <v>64</v>
      </c>
      <c r="F16" s="6">
        <v>64</v>
      </c>
      <c r="G16" s="6">
        <v>66</v>
      </c>
      <c r="H16" s="6">
        <v>66</v>
      </c>
      <c r="I16" s="6">
        <v>66</v>
      </c>
      <c r="J16" s="6">
        <v>66</v>
      </c>
      <c r="K16" s="6">
        <v>67</v>
      </c>
      <c r="L16" s="6">
        <v>67</v>
      </c>
      <c r="M16" s="2">
        <f>SUM(C16:L16)/10</f>
        <v>65.2</v>
      </c>
      <c r="N16" s="2">
        <f t="shared" si="1"/>
        <v>3.09838667696593</v>
      </c>
      <c r="O16" s="1">
        <f t="shared" si="2"/>
        <v>62.1016133230341</v>
      </c>
      <c r="P16" s="1">
        <f t="shared" si="3"/>
        <v>68.2983866769659</v>
      </c>
      <c r="Q16" s="9"/>
      <c r="S16" s="9"/>
    </row>
    <row r="17" ht="20" customHeight="1" spans="1:19">
      <c r="A17" s="1">
        <v>14</v>
      </c>
      <c r="B17" s="6">
        <v>144</v>
      </c>
      <c r="C17" s="6">
        <v>142</v>
      </c>
      <c r="D17" s="6">
        <v>150</v>
      </c>
      <c r="E17" s="6">
        <v>153</v>
      </c>
      <c r="F17" s="6">
        <v>157</v>
      </c>
      <c r="G17" s="6">
        <v>159</v>
      </c>
      <c r="H17" s="6">
        <v>158</v>
      </c>
      <c r="I17" s="6">
        <v>158</v>
      </c>
      <c r="J17" s="6">
        <v>162</v>
      </c>
      <c r="K17" s="6">
        <v>159</v>
      </c>
      <c r="L17" s="6">
        <v>155</v>
      </c>
      <c r="M17" s="2">
        <f>SUM(C17:L17)/10</f>
        <v>155.3</v>
      </c>
      <c r="N17" s="2">
        <f t="shared" si="1"/>
        <v>11.5489297243415</v>
      </c>
      <c r="O17" s="1">
        <f t="shared" si="2"/>
        <v>143.751070275659</v>
      </c>
      <c r="P17" s="1">
        <f t="shared" si="3"/>
        <v>166.848929724341</v>
      </c>
      <c r="Q17" s="9"/>
      <c r="S17" s="9"/>
    </row>
    <row r="18" ht="20" customHeight="1" spans="1:19">
      <c r="A18" s="1">
        <v>18</v>
      </c>
      <c r="B18" s="5">
        <v>-144</v>
      </c>
      <c r="C18" s="5">
        <v>-118</v>
      </c>
      <c r="D18" s="5">
        <v>-130</v>
      </c>
      <c r="E18" s="5">
        <v>-126</v>
      </c>
      <c r="F18" s="5">
        <v>-113</v>
      </c>
      <c r="G18" s="5">
        <v>-107</v>
      </c>
      <c r="H18" s="5">
        <v>-157</v>
      </c>
      <c r="I18" s="5">
        <v>-152</v>
      </c>
      <c r="J18" s="5">
        <v>-133</v>
      </c>
      <c r="K18" s="5">
        <v>-133</v>
      </c>
      <c r="L18" s="5">
        <v>-133</v>
      </c>
      <c r="M18" s="2">
        <f>SUM(C18:L18)/10</f>
        <v>-130.2</v>
      </c>
      <c r="N18" s="2">
        <f t="shared" si="1"/>
        <v>31.3942669925577</v>
      </c>
      <c r="O18" s="1">
        <f t="shared" si="2"/>
        <v>-161.594266992558</v>
      </c>
      <c r="P18" s="1">
        <f t="shared" si="3"/>
        <v>-98.8057330074423</v>
      </c>
      <c r="Q18" s="9"/>
      <c r="S18" s="9"/>
    </row>
    <row r="19" ht="20" customHeight="1" spans="1:19">
      <c r="A19" s="1">
        <v>13</v>
      </c>
      <c r="B19" s="6">
        <v>126</v>
      </c>
      <c r="C19" s="6">
        <v>149</v>
      </c>
      <c r="D19" s="6">
        <v>143</v>
      </c>
      <c r="E19" s="6">
        <v>128</v>
      </c>
      <c r="F19" s="6">
        <v>130</v>
      </c>
      <c r="G19" s="6">
        <v>134</v>
      </c>
      <c r="H19" s="6">
        <v>140</v>
      </c>
      <c r="I19" s="6">
        <v>141</v>
      </c>
      <c r="J19" s="6">
        <v>146</v>
      </c>
      <c r="K19" s="6">
        <v>146</v>
      </c>
      <c r="L19" s="6">
        <v>146</v>
      </c>
      <c r="M19" s="2">
        <f>SUM(C19:L19)/10</f>
        <v>140.3</v>
      </c>
      <c r="N19" s="2">
        <f t="shared" si="1"/>
        <v>14.5769986241643</v>
      </c>
      <c r="O19" s="1">
        <f t="shared" si="2"/>
        <v>125.723001375836</v>
      </c>
      <c r="P19" s="1">
        <f t="shared" si="3"/>
        <v>154.876998624164</v>
      </c>
      <c r="Q19" s="9"/>
      <c r="S19" s="9"/>
    </row>
    <row r="20" ht="20" customHeight="1" spans="1:19">
      <c r="A20" s="1">
        <v>6</v>
      </c>
      <c r="B20" s="7">
        <v>0</v>
      </c>
      <c r="C20" s="7">
        <v>-14</v>
      </c>
      <c r="D20" s="7">
        <v>-14</v>
      </c>
      <c r="E20" s="7">
        <v>-14</v>
      </c>
      <c r="F20" s="7">
        <v>-14</v>
      </c>
      <c r="G20" s="7">
        <v>-16</v>
      </c>
      <c r="H20" s="7">
        <v>-15</v>
      </c>
      <c r="I20" s="7">
        <v>-15</v>
      </c>
      <c r="J20" s="7">
        <v>-15</v>
      </c>
      <c r="K20" s="7">
        <v>-15</v>
      </c>
      <c r="L20" s="7">
        <v>-15</v>
      </c>
      <c r="M20" s="2">
        <f>SUM(C20:L20)/10</f>
        <v>-14.7</v>
      </c>
      <c r="N20" s="2">
        <f t="shared" si="1"/>
        <v>1.34989711542111</v>
      </c>
      <c r="O20" s="1">
        <f t="shared" si="2"/>
        <v>-16.0498971154211</v>
      </c>
      <c r="P20" s="1">
        <f t="shared" si="3"/>
        <v>-13.3501028845789</v>
      </c>
      <c r="Q20" s="9"/>
      <c r="S20" s="9"/>
    </row>
    <row r="21" ht="20" customHeight="1" spans="1:19">
      <c r="A21" s="1">
        <v>10</v>
      </c>
      <c r="B21" s="3">
        <v>72</v>
      </c>
      <c r="C21" s="3">
        <v>-71</v>
      </c>
      <c r="D21" s="3">
        <v>70</v>
      </c>
      <c r="E21" s="3">
        <v>82</v>
      </c>
      <c r="F21" s="3">
        <v>84</v>
      </c>
      <c r="G21" s="3">
        <v>88</v>
      </c>
      <c r="H21" s="3">
        <v>85</v>
      </c>
      <c r="I21" s="3">
        <v>57</v>
      </c>
      <c r="J21" s="3">
        <v>43</v>
      </c>
      <c r="K21" s="3">
        <v>60</v>
      </c>
      <c r="L21" s="3">
        <v>69</v>
      </c>
      <c r="M21" s="2">
        <f t="shared" si="0"/>
        <v>56.7</v>
      </c>
      <c r="N21" s="2">
        <f t="shared" si="1"/>
        <v>94.2811398601721</v>
      </c>
      <c r="O21" s="1">
        <f t="shared" si="2"/>
        <v>-37.5811398601721</v>
      </c>
      <c r="P21" s="1">
        <f t="shared" si="3"/>
        <v>150.981139860172</v>
      </c>
      <c r="Q21" s="9"/>
      <c r="S21" s="9"/>
    </row>
  </sheetData>
  <sortState ref="A2:Q21">
    <sortCondition ref="O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1" sqref="Q$1:Q$1048576"/>
    </sheetView>
  </sheetViews>
  <sheetFormatPr defaultColWidth="9" defaultRowHeight="20.4"/>
  <cols>
    <col min="1" max="1" width="10.7777777777778" style="1" customWidth="1"/>
    <col min="2" max="14" width="10.7777777777778" customWidth="1"/>
    <col min="15" max="15" width="10.7777777777778" customWidth="1"/>
    <col min="16" max="17" width="10.7777777777778" customWidth="1"/>
    <col min="18" max="19" width="10.7777777777778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ht="20" customHeight="1" spans="1:19">
      <c r="A2" s="1">
        <v>18</v>
      </c>
      <c r="B2" s="5">
        <v>-36</v>
      </c>
      <c r="C2" s="5">
        <v>-16</v>
      </c>
      <c r="D2" s="5">
        <v>-17</v>
      </c>
      <c r="E2" s="5">
        <v>-19</v>
      </c>
      <c r="F2" s="5">
        <v>-37</v>
      </c>
      <c r="G2" s="5">
        <v>-49</v>
      </c>
      <c r="H2" s="5">
        <v>-45</v>
      </c>
      <c r="I2" s="5">
        <v>-37</v>
      </c>
      <c r="J2" s="5">
        <v>-42</v>
      </c>
      <c r="K2" s="5">
        <v>-51</v>
      </c>
      <c r="L2" s="5">
        <v>-48</v>
      </c>
      <c r="M2" s="2">
        <f>SUM(C2:L2)/10</f>
        <v>-36.1</v>
      </c>
      <c r="N2" s="2">
        <f t="shared" ref="N2:N21" si="0">2*STDEV(C2:L2)</f>
        <v>27.5430975422559</v>
      </c>
      <c r="O2" s="1">
        <f t="shared" ref="O2:O21" si="1">M2-N2</f>
        <v>-63.6430975422559</v>
      </c>
      <c r="P2" s="1">
        <f t="shared" ref="P2:P21" si="2">M2+N2</f>
        <v>-8.55690245774412</v>
      </c>
      <c r="Q2" s="9"/>
      <c r="S2" s="9"/>
    </row>
    <row r="3" ht="20" customHeight="1" spans="1:19">
      <c r="A3" s="1">
        <v>14</v>
      </c>
      <c r="B3" s="6">
        <v>36</v>
      </c>
      <c r="C3" s="6">
        <v>33</v>
      </c>
      <c r="D3" s="6">
        <v>48</v>
      </c>
      <c r="E3" s="6">
        <v>41</v>
      </c>
      <c r="F3" s="6">
        <v>35</v>
      </c>
      <c r="G3" s="6">
        <v>35</v>
      </c>
      <c r="H3" s="6">
        <v>38</v>
      </c>
      <c r="I3" s="6">
        <v>35</v>
      </c>
      <c r="J3" s="6">
        <v>38</v>
      </c>
      <c r="K3" s="6">
        <v>38</v>
      </c>
      <c r="L3" s="6">
        <v>41</v>
      </c>
      <c r="M3" s="2">
        <f>SUM(C3:L3)/10</f>
        <v>38.2</v>
      </c>
      <c r="N3" s="2">
        <f t="shared" si="0"/>
        <v>8.68203765125318</v>
      </c>
      <c r="O3" s="1">
        <f t="shared" si="1"/>
        <v>29.5179623487468</v>
      </c>
      <c r="P3" s="1">
        <f t="shared" si="2"/>
        <v>46.8820376512532</v>
      </c>
      <c r="Q3" s="9"/>
      <c r="S3" s="9"/>
    </row>
    <row r="4" ht="20" customHeight="1" spans="1:19">
      <c r="A4" s="1">
        <v>17</v>
      </c>
      <c r="B4" s="4">
        <v>-18</v>
      </c>
      <c r="C4" s="4">
        <v>-14</v>
      </c>
      <c r="D4" s="4">
        <v>-19</v>
      </c>
      <c r="E4" s="4">
        <v>-24</v>
      </c>
      <c r="F4" s="4">
        <v>-26</v>
      </c>
      <c r="G4" s="4">
        <v>-24</v>
      </c>
      <c r="H4" s="4">
        <v>-24</v>
      </c>
      <c r="I4" s="4">
        <v>-20</v>
      </c>
      <c r="J4" s="4">
        <v>-17</v>
      </c>
      <c r="K4" s="4">
        <v>-16</v>
      </c>
      <c r="L4" s="4">
        <v>-18</v>
      </c>
      <c r="M4" s="2">
        <f>SUM(C4:L4)/10</f>
        <v>-20.2</v>
      </c>
      <c r="N4" s="2">
        <f t="shared" si="0"/>
        <v>8.15407192075768</v>
      </c>
      <c r="O4" s="1">
        <f t="shared" si="1"/>
        <v>-28.3540719207577</v>
      </c>
      <c r="P4" s="1">
        <f t="shared" si="2"/>
        <v>-12.0459280792423</v>
      </c>
      <c r="Q4" s="9"/>
      <c r="S4" s="9"/>
    </row>
    <row r="5" ht="20" customHeight="1" spans="1:19">
      <c r="A5" s="1">
        <v>9</v>
      </c>
      <c r="B5" s="6">
        <v>126</v>
      </c>
      <c r="C5" s="6">
        <v>81</v>
      </c>
      <c r="D5" s="6">
        <v>86</v>
      </c>
      <c r="E5" s="6">
        <v>131</v>
      </c>
      <c r="F5" s="6">
        <v>133</v>
      </c>
      <c r="G5" s="6">
        <v>133</v>
      </c>
      <c r="H5" s="6">
        <v>134</v>
      </c>
      <c r="I5" s="6">
        <v>135</v>
      </c>
      <c r="J5" s="6">
        <v>133</v>
      </c>
      <c r="K5" s="6">
        <v>133</v>
      </c>
      <c r="L5" s="6">
        <v>132</v>
      </c>
      <c r="M5" s="2">
        <f>SUM(C5:L5)/10</f>
        <v>123.1</v>
      </c>
      <c r="N5" s="2">
        <f t="shared" si="0"/>
        <v>41.8616769850421</v>
      </c>
      <c r="O5" s="1">
        <f t="shared" si="1"/>
        <v>81.2383230149579</v>
      </c>
      <c r="P5" s="1">
        <f t="shared" si="2"/>
        <v>164.961676985042</v>
      </c>
      <c r="Q5" s="9"/>
      <c r="S5" s="9"/>
    </row>
    <row r="6" ht="20" customHeight="1" spans="1:19">
      <c r="A6" s="1">
        <v>10</v>
      </c>
      <c r="B6" s="3">
        <v>108</v>
      </c>
      <c r="C6" s="3">
        <v>102</v>
      </c>
      <c r="D6" s="3">
        <v>103</v>
      </c>
      <c r="E6" s="3">
        <v>106</v>
      </c>
      <c r="F6" s="3">
        <v>107</v>
      </c>
      <c r="G6" s="3">
        <v>106</v>
      </c>
      <c r="H6" s="3">
        <v>106</v>
      </c>
      <c r="I6" s="3">
        <v>106</v>
      </c>
      <c r="J6" s="3">
        <v>105</v>
      </c>
      <c r="K6" s="3">
        <v>104</v>
      </c>
      <c r="L6" s="3">
        <v>105</v>
      </c>
      <c r="M6" s="2">
        <f>SUM(C6:L6)/10</f>
        <v>105</v>
      </c>
      <c r="N6" s="2">
        <f t="shared" si="0"/>
        <v>3.12694383988229</v>
      </c>
      <c r="O6" s="1">
        <f t="shared" si="1"/>
        <v>101.873056160118</v>
      </c>
      <c r="P6" s="1">
        <f t="shared" si="2"/>
        <v>108.126943839882</v>
      </c>
      <c r="Q6" s="9"/>
      <c r="S6" s="9"/>
    </row>
    <row r="7" ht="20" customHeight="1" spans="1:19">
      <c r="A7" s="1">
        <v>2</v>
      </c>
      <c r="B7" s="3">
        <v>-108</v>
      </c>
      <c r="C7" s="3">
        <v>-108</v>
      </c>
      <c r="D7" s="3">
        <v>-97</v>
      </c>
      <c r="E7" s="3">
        <v>-91</v>
      </c>
      <c r="F7" s="3">
        <v>-94</v>
      </c>
      <c r="G7" s="3">
        <v>-97</v>
      </c>
      <c r="H7" s="3">
        <v>-107</v>
      </c>
      <c r="I7" s="3">
        <v>-111</v>
      </c>
      <c r="J7" s="3">
        <v>-111</v>
      </c>
      <c r="K7" s="3">
        <v>-111</v>
      </c>
      <c r="L7" s="3">
        <v>-113</v>
      </c>
      <c r="M7" s="2">
        <f>SUM(C7:L7)/10</f>
        <v>-104</v>
      </c>
      <c r="N7" s="2">
        <f t="shared" si="0"/>
        <v>16.5998661306516</v>
      </c>
      <c r="O7" s="1">
        <f t="shared" si="1"/>
        <v>-120.599866130652</v>
      </c>
      <c r="P7" s="1">
        <f t="shared" si="2"/>
        <v>-87.4001338693484</v>
      </c>
      <c r="Q7" s="9"/>
      <c r="S7" s="9"/>
    </row>
    <row r="8" ht="20" customHeight="1" spans="1:19">
      <c r="A8" s="1">
        <v>4</v>
      </c>
      <c r="B8" s="5">
        <v>-144</v>
      </c>
      <c r="C8" s="5">
        <v>-141</v>
      </c>
      <c r="D8" s="5">
        <v>-139</v>
      </c>
      <c r="E8" s="5">
        <v>-135</v>
      </c>
      <c r="F8" s="5">
        <v>-153</v>
      </c>
      <c r="G8" s="5">
        <v>-146</v>
      </c>
      <c r="H8" s="5">
        <v>-144</v>
      </c>
      <c r="I8" s="5">
        <v>-153</v>
      </c>
      <c r="J8" s="5">
        <v>-161</v>
      </c>
      <c r="K8" s="5">
        <v>-150</v>
      </c>
      <c r="L8" s="5">
        <v>-162</v>
      </c>
      <c r="M8" s="2">
        <f>SUM(C8:L8)/10</f>
        <v>-148.4</v>
      </c>
      <c r="N8" s="2">
        <f t="shared" si="0"/>
        <v>18.0911273526248</v>
      </c>
      <c r="O8" s="1">
        <f t="shared" si="1"/>
        <v>-166.491127352625</v>
      </c>
      <c r="P8" s="1">
        <f t="shared" si="2"/>
        <v>-130.308872647375</v>
      </c>
      <c r="Q8" s="9"/>
      <c r="S8" s="9"/>
    </row>
    <row r="9" ht="20" customHeight="1" spans="1:19">
      <c r="A9" s="1">
        <v>16</v>
      </c>
      <c r="B9" s="7">
        <v>0</v>
      </c>
      <c r="C9" s="7">
        <v>-64</v>
      </c>
      <c r="D9" s="7">
        <v>-1</v>
      </c>
      <c r="E9" s="7">
        <v>4</v>
      </c>
      <c r="F9" s="7">
        <v>4</v>
      </c>
      <c r="G9" s="7">
        <v>4</v>
      </c>
      <c r="H9" s="7">
        <v>2</v>
      </c>
      <c r="I9" s="7">
        <v>2</v>
      </c>
      <c r="J9" s="7">
        <v>2</v>
      </c>
      <c r="K9" s="7">
        <v>0</v>
      </c>
      <c r="L9" s="7">
        <v>-1</v>
      </c>
      <c r="M9" s="2">
        <f>SUM(C9:L9)/10</f>
        <v>-4.8</v>
      </c>
      <c r="N9" s="2">
        <f t="shared" si="0"/>
        <v>41.7803781696624</v>
      </c>
      <c r="O9" s="1">
        <f t="shared" si="1"/>
        <v>-46.5803781696624</v>
      </c>
      <c r="P9" s="1">
        <f t="shared" si="2"/>
        <v>36.9803781696624</v>
      </c>
      <c r="Q9" s="9"/>
      <c r="S9" s="9"/>
    </row>
    <row r="10" ht="20" customHeight="1" spans="1:19">
      <c r="A10" s="1">
        <v>15</v>
      </c>
      <c r="B10" s="4">
        <v>18</v>
      </c>
      <c r="C10" s="4">
        <v>13</v>
      </c>
      <c r="D10" s="4">
        <v>11</v>
      </c>
      <c r="E10" s="4">
        <v>31</v>
      </c>
      <c r="F10" s="4">
        <v>29</v>
      </c>
      <c r="G10" s="4">
        <v>32</v>
      </c>
      <c r="H10" s="4">
        <v>25</v>
      </c>
      <c r="I10" s="4">
        <v>23</v>
      </c>
      <c r="J10" s="4">
        <v>25</v>
      </c>
      <c r="K10" s="4">
        <v>20</v>
      </c>
      <c r="L10" s="4">
        <v>25</v>
      </c>
      <c r="M10" s="2">
        <f>SUM(C10:L10)/10</f>
        <v>23.4</v>
      </c>
      <c r="N10" s="2">
        <f t="shared" si="0"/>
        <v>14.0538646325881</v>
      </c>
      <c r="O10" s="1">
        <f t="shared" si="1"/>
        <v>9.34613536741188</v>
      </c>
      <c r="P10" s="1">
        <f t="shared" si="2"/>
        <v>37.4538646325881</v>
      </c>
      <c r="Q10" s="9"/>
      <c r="S10" s="9"/>
    </row>
    <row r="11" ht="20" customHeight="1" spans="1:19">
      <c r="A11" s="1">
        <v>7</v>
      </c>
      <c r="B11" s="4">
        <v>162</v>
      </c>
      <c r="C11" s="4">
        <f>360-133</f>
        <v>227</v>
      </c>
      <c r="D11" s="4">
        <v>160</v>
      </c>
      <c r="E11" s="4">
        <v>161</v>
      </c>
      <c r="F11" s="4">
        <v>165</v>
      </c>
      <c r="G11" s="4">
        <v>167</v>
      </c>
      <c r="H11" s="4">
        <v>164</v>
      </c>
      <c r="I11" s="4">
        <v>160</v>
      </c>
      <c r="J11" s="4">
        <v>162</v>
      </c>
      <c r="K11" s="4">
        <v>162</v>
      </c>
      <c r="L11" s="4">
        <v>163</v>
      </c>
      <c r="M11" s="2">
        <f>SUM(C11:L11)/10</f>
        <v>169.1</v>
      </c>
      <c r="N11" s="2">
        <f t="shared" si="0"/>
        <v>40.9275783142207</v>
      </c>
      <c r="O11" s="1">
        <f t="shared" si="1"/>
        <v>128.172421685779</v>
      </c>
      <c r="P11" s="1">
        <f t="shared" si="2"/>
        <v>210.027578314221</v>
      </c>
      <c r="Q11" s="9"/>
      <c r="S11" s="9"/>
    </row>
    <row r="12" ht="20" customHeight="1" spans="1:19">
      <c r="A12" s="1">
        <v>12</v>
      </c>
      <c r="B12" s="3">
        <v>72</v>
      </c>
      <c r="C12" s="3">
        <v>121</v>
      </c>
      <c r="D12" s="3">
        <v>68</v>
      </c>
      <c r="E12" s="3">
        <v>64</v>
      </c>
      <c r="F12" s="3">
        <v>75</v>
      </c>
      <c r="G12" s="3">
        <v>77</v>
      </c>
      <c r="H12" s="3">
        <v>82</v>
      </c>
      <c r="I12" s="3">
        <v>84</v>
      </c>
      <c r="J12" s="3">
        <v>78</v>
      </c>
      <c r="K12" s="3">
        <v>71</v>
      </c>
      <c r="L12" s="3">
        <v>76</v>
      </c>
      <c r="M12" s="2">
        <f>SUM(C12:L12)/10</f>
        <v>79.6</v>
      </c>
      <c r="N12" s="2">
        <f t="shared" si="0"/>
        <v>31.5129602967837</v>
      </c>
      <c r="O12" s="1">
        <f t="shared" si="1"/>
        <v>48.0870397032163</v>
      </c>
      <c r="P12" s="1">
        <f t="shared" si="2"/>
        <v>111.112960296784</v>
      </c>
      <c r="Q12" s="9"/>
      <c r="S12" s="9"/>
    </row>
    <row r="13" ht="20" customHeight="1" spans="1:19">
      <c r="A13" s="1">
        <v>11</v>
      </c>
      <c r="B13" s="2">
        <v>90</v>
      </c>
      <c r="C13" s="2">
        <v>99</v>
      </c>
      <c r="D13" s="2">
        <v>103</v>
      </c>
      <c r="E13" s="2">
        <v>104</v>
      </c>
      <c r="F13" s="2">
        <v>90</v>
      </c>
      <c r="G13" s="2">
        <v>94</v>
      </c>
      <c r="H13" s="2">
        <v>97</v>
      </c>
      <c r="I13" s="2">
        <v>94</v>
      </c>
      <c r="J13" s="2">
        <v>97</v>
      </c>
      <c r="K13" s="2">
        <v>101</v>
      </c>
      <c r="L13" s="2">
        <v>102</v>
      </c>
      <c r="M13" s="2">
        <f>SUM(C13:L13)/10</f>
        <v>98.1</v>
      </c>
      <c r="N13" s="2">
        <f t="shared" si="0"/>
        <v>9.06519595914935</v>
      </c>
      <c r="O13" s="1">
        <f t="shared" si="1"/>
        <v>89.0348040408506</v>
      </c>
      <c r="P13" s="1">
        <f t="shared" si="2"/>
        <v>107.165195959149</v>
      </c>
      <c r="Q13" s="9"/>
      <c r="S13" s="9"/>
    </row>
    <row r="14" ht="20" customHeight="1" spans="1:19">
      <c r="A14" s="1">
        <v>6</v>
      </c>
      <c r="B14" s="7">
        <v>180</v>
      </c>
      <c r="C14" s="7">
        <f>360-127</f>
        <v>233</v>
      </c>
      <c r="D14" s="7">
        <f>360-140</f>
        <v>220</v>
      </c>
      <c r="E14" s="7">
        <f>360-155</f>
        <v>205</v>
      </c>
      <c r="F14" s="7">
        <v>175</v>
      </c>
      <c r="G14" s="7">
        <v>181</v>
      </c>
      <c r="H14" s="7">
        <v>178</v>
      </c>
      <c r="I14" s="7">
        <v>178</v>
      </c>
      <c r="J14" s="7">
        <v>172</v>
      </c>
      <c r="K14" s="7">
        <v>166</v>
      </c>
      <c r="L14" s="7">
        <v>176</v>
      </c>
      <c r="M14" s="2">
        <f>SUM(C14:L14)/10</f>
        <v>188.4</v>
      </c>
      <c r="N14" s="2">
        <f t="shared" si="0"/>
        <v>45.4038666977947</v>
      </c>
      <c r="O14" s="1">
        <f t="shared" si="1"/>
        <v>142.996133302205</v>
      </c>
      <c r="P14" s="1">
        <f t="shared" si="2"/>
        <v>233.803866697795</v>
      </c>
      <c r="Q14" s="9"/>
      <c r="S14" s="9"/>
    </row>
    <row r="15" ht="20" customHeight="1" spans="1:19">
      <c r="A15" s="1">
        <v>5</v>
      </c>
      <c r="B15" s="4">
        <v>-162</v>
      </c>
      <c r="C15" s="4">
        <v>-182</v>
      </c>
      <c r="D15" s="4">
        <v>-184</v>
      </c>
      <c r="E15" s="4">
        <v>-183</v>
      </c>
      <c r="F15" s="4">
        <v>-181</v>
      </c>
      <c r="G15" s="4">
        <v>-177</v>
      </c>
      <c r="H15" s="4">
        <v>-170</v>
      </c>
      <c r="I15" s="4">
        <v>-161</v>
      </c>
      <c r="J15" s="4">
        <v>-173</v>
      </c>
      <c r="K15" s="4">
        <v>-162</v>
      </c>
      <c r="L15" s="4">
        <v>-150</v>
      </c>
      <c r="M15" s="2">
        <f>SUM(C15:L15)/10</f>
        <v>-172.3</v>
      </c>
      <c r="N15" s="2">
        <f t="shared" si="0"/>
        <v>22.9017224000486</v>
      </c>
      <c r="O15" s="1">
        <f t="shared" si="1"/>
        <v>-195.201722400049</v>
      </c>
      <c r="P15" s="1">
        <f t="shared" si="2"/>
        <v>-149.398277599951</v>
      </c>
      <c r="Q15" s="9"/>
      <c r="S15" s="9"/>
    </row>
    <row r="16" ht="20" customHeight="1" spans="1:19">
      <c r="A16" s="1">
        <v>8</v>
      </c>
      <c r="B16" s="6">
        <v>144</v>
      </c>
      <c r="C16" s="6">
        <v>162</v>
      </c>
      <c r="D16" s="6">
        <v>161</v>
      </c>
      <c r="E16" s="6">
        <v>156</v>
      </c>
      <c r="F16" s="6">
        <v>153</v>
      </c>
      <c r="G16" s="6">
        <v>154</v>
      </c>
      <c r="H16" s="6">
        <v>154</v>
      </c>
      <c r="I16" s="6">
        <v>154</v>
      </c>
      <c r="J16" s="6">
        <v>150</v>
      </c>
      <c r="K16" s="6">
        <v>149</v>
      </c>
      <c r="L16" s="6">
        <v>151</v>
      </c>
      <c r="M16" s="2">
        <f>SUM(C16:L16)/10</f>
        <v>154.4</v>
      </c>
      <c r="N16" s="2">
        <f t="shared" si="0"/>
        <v>8.59974159818512</v>
      </c>
      <c r="O16" s="1">
        <f t="shared" si="1"/>
        <v>145.800258401815</v>
      </c>
      <c r="P16" s="1">
        <f t="shared" si="2"/>
        <v>162.999741598185</v>
      </c>
      <c r="Q16" s="9"/>
      <c r="S16" s="9"/>
    </row>
    <row r="17" ht="20" customHeight="1" spans="1:19">
      <c r="A17" s="1">
        <v>13</v>
      </c>
      <c r="B17" s="6">
        <v>54</v>
      </c>
      <c r="C17" s="6">
        <v>86</v>
      </c>
      <c r="D17" s="6">
        <v>73</v>
      </c>
      <c r="E17" s="6">
        <v>67</v>
      </c>
      <c r="F17" s="6">
        <v>60</v>
      </c>
      <c r="G17" s="6">
        <v>61</v>
      </c>
      <c r="H17" s="6">
        <v>61</v>
      </c>
      <c r="I17" s="6">
        <v>61</v>
      </c>
      <c r="J17" s="6">
        <v>62</v>
      </c>
      <c r="K17" s="6">
        <v>62</v>
      </c>
      <c r="L17" s="6">
        <v>56</v>
      </c>
      <c r="M17" s="2">
        <f>SUM(C17:L17)/10</f>
        <v>64.9</v>
      </c>
      <c r="N17" s="2">
        <f t="shared" si="0"/>
        <v>17.3960404179291</v>
      </c>
      <c r="O17" s="1">
        <f t="shared" si="1"/>
        <v>47.5039595820709</v>
      </c>
      <c r="P17" s="1">
        <f t="shared" si="2"/>
        <v>82.2960404179291</v>
      </c>
      <c r="Q17" s="9"/>
      <c r="S17" s="9"/>
    </row>
    <row r="18" ht="20" customHeight="1" spans="1:19">
      <c r="A18" s="1">
        <v>1</v>
      </c>
      <c r="B18" s="2">
        <v>-90</v>
      </c>
      <c r="C18" s="2">
        <v>-74</v>
      </c>
      <c r="D18" s="2">
        <v>-85</v>
      </c>
      <c r="E18" s="2">
        <v>-78</v>
      </c>
      <c r="F18" s="2">
        <v>-85</v>
      </c>
      <c r="G18" s="2">
        <v>-83</v>
      </c>
      <c r="H18" s="2">
        <v>-72</v>
      </c>
      <c r="I18" s="2">
        <v>-69</v>
      </c>
      <c r="J18" s="2">
        <v>-71</v>
      </c>
      <c r="K18" s="2">
        <v>-74</v>
      </c>
      <c r="L18" s="2">
        <v>-86</v>
      </c>
      <c r="M18" s="2">
        <f>SUM(C18:L18)/10</f>
        <v>-77.7</v>
      </c>
      <c r="N18" s="2">
        <f t="shared" si="0"/>
        <v>13.0656462186572</v>
      </c>
      <c r="O18" s="1">
        <f t="shared" si="1"/>
        <v>-90.7656462186572</v>
      </c>
      <c r="P18" s="1">
        <f t="shared" si="2"/>
        <v>-64.6343537813428</v>
      </c>
      <c r="Q18" s="9"/>
      <c r="S18" s="9"/>
    </row>
    <row r="19" ht="20" customHeight="1" spans="1:19">
      <c r="A19" s="1">
        <v>19</v>
      </c>
      <c r="B19" s="5">
        <v>-54</v>
      </c>
      <c r="C19" s="5">
        <v>-68</v>
      </c>
      <c r="D19" s="5">
        <v>-67</v>
      </c>
      <c r="E19" s="5">
        <v>-62</v>
      </c>
      <c r="F19" s="5">
        <v>-67</v>
      </c>
      <c r="G19" s="5">
        <v>-67</v>
      </c>
      <c r="H19" s="5">
        <v>-79</v>
      </c>
      <c r="I19" s="5">
        <v>-67</v>
      </c>
      <c r="J19" s="5">
        <v>-60</v>
      </c>
      <c r="K19" s="5">
        <v>-56</v>
      </c>
      <c r="L19" s="5">
        <v>-72</v>
      </c>
      <c r="M19" s="2">
        <f>SUM(C19:L19)/10</f>
        <v>-66.5</v>
      </c>
      <c r="N19" s="2">
        <f t="shared" si="0"/>
        <v>12.6929551764398</v>
      </c>
      <c r="O19" s="1">
        <f t="shared" si="1"/>
        <v>-79.1929551764399</v>
      </c>
      <c r="P19" s="1">
        <f t="shared" si="2"/>
        <v>-53.8070448235602</v>
      </c>
      <c r="Q19" s="9"/>
      <c r="S19" s="9"/>
    </row>
    <row r="20" ht="20" customHeight="1" spans="1:19">
      <c r="A20" s="1">
        <v>20</v>
      </c>
      <c r="B20" s="3">
        <v>-72</v>
      </c>
      <c r="C20" s="3">
        <v>-102</v>
      </c>
      <c r="D20" s="3">
        <v>-80</v>
      </c>
      <c r="E20" s="3">
        <v>-80</v>
      </c>
      <c r="F20" s="3">
        <v>-86</v>
      </c>
      <c r="G20" s="3">
        <v>-97</v>
      </c>
      <c r="H20" s="3">
        <v>-76</v>
      </c>
      <c r="I20" s="3">
        <v>-70</v>
      </c>
      <c r="J20" s="3">
        <v>-86</v>
      </c>
      <c r="K20" s="3">
        <v>-82</v>
      </c>
      <c r="L20" s="3">
        <v>-91</v>
      </c>
      <c r="M20" s="2">
        <f>SUM(C20:L20)/10</f>
        <v>-85</v>
      </c>
      <c r="N20" s="2">
        <f t="shared" si="0"/>
        <v>19.2757763930679</v>
      </c>
      <c r="O20" s="1">
        <f t="shared" si="1"/>
        <v>-104.275776393068</v>
      </c>
      <c r="P20" s="1">
        <f t="shared" si="2"/>
        <v>-65.7242236069321</v>
      </c>
      <c r="Q20" s="9"/>
      <c r="S20" s="9"/>
    </row>
    <row r="21" ht="20" customHeight="1" spans="1:19">
      <c r="A21" s="1">
        <v>3</v>
      </c>
      <c r="B21" s="5">
        <v>-126</v>
      </c>
      <c r="C21" s="5">
        <v>-96</v>
      </c>
      <c r="D21" s="5">
        <v>-89</v>
      </c>
      <c r="E21" s="5">
        <v>-94</v>
      </c>
      <c r="F21" s="5">
        <v>-101</v>
      </c>
      <c r="G21" s="5">
        <v>-127</v>
      </c>
      <c r="H21" s="5">
        <v>-118</v>
      </c>
      <c r="I21" s="5">
        <v>-122</v>
      </c>
      <c r="J21" s="5">
        <v>-114</v>
      </c>
      <c r="K21" s="5">
        <v>-114</v>
      </c>
      <c r="L21" s="5">
        <v>-111</v>
      </c>
      <c r="M21" s="2">
        <f>SUM(C21:L21)/10</f>
        <v>-108.6</v>
      </c>
      <c r="N21" s="2">
        <f t="shared" si="0"/>
        <v>25.6852746400215</v>
      </c>
      <c r="O21" s="1">
        <f t="shared" si="1"/>
        <v>-134.285274640022</v>
      </c>
      <c r="P21" s="1">
        <f t="shared" si="2"/>
        <v>-82.9147253599785</v>
      </c>
      <c r="Q21" s="9"/>
      <c r="S21" s="9"/>
    </row>
  </sheetData>
  <sortState ref="A2:Q21">
    <sortCondition ref="O2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1" sqref="Q$1:Q$1048576"/>
    </sheetView>
  </sheetViews>
  <sheetFormatPr defaultColWidth="8.88888888888889" defaultRowHeight="20.4"/>
  <cols>
    <col min="1" max="1" width="10.7777777777778" style="1" customWidth="1"/>
    <col min="2" max="17" width="10.7777777777778" customWidth="1"/>
    <col min="18" max="19" width="10.7777777777778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ht="20" customHeight="1" spans="1:19">
      <c r="A2" s="1">
        <v>5</v>
      </c>
      <c r="B2" s="4">
        <v>-162</v>
      </c>
      <c r="C2" s="4">
        <f>171-360</f>
        <v>-189</v>
      </c>
      <c r="D2" s="4">
        <f>164-360</f>
        <v>-196</v>
      </c>
      <c r="E2" s="4">
        <v>-167</v>
      </c>
      <c r="F2" s="4">
        <v>-158</v>
      </c>
      <c r="G2" s="4">
        <v>-145</v>
      </c>
      <c r="H2" s="4">
        <v>-152</v>
      </c>
      <c r="I2" s="4">
        <v>-143</v>
      </c>
      <c r="J2" s="4">
        <v>-129</v>
      </c>
      <c r="K2" s="4">
        <v>-177</v>
      </c>
      <c r="L2" s="4">
        <v>-162</v>
      </c>
      <c r="M2" s="2">
        <f>SUM(C2:L2)/10</f>
        <v>-161.8</v>
      </c>
      <c r="N2" s="2">
        <f t="shared" ref="N2:N21" si="0">2*STDEV(C2:L2)</f>
        <v>42.1088536480816</v>
      </c>
      <c r="O2" s="1">
        <f t="shared" ref="O2:O21" si="1">M2-N2</f>
        <v>-203.908853648082</v>
      </c>
      <c r="P2" s="1">
        <f t="shared" ref="P2:P21" si="2">M2+N2</f>
        <v>-119.691146351918</v>
      </c>
      <c r="Q2" s="9"/>
      <c r="S2" s="9"/>
    </row>
    <row r="3" ht="20" customHeight="1" spans="1:19">
      <c r="A3" s="1">
        <v>20</v>
      </c>
      <c r="B3" s="3">
        <v>108</v>
      </c>
      <c r="C3" s="3">
        <v>-65</v>
      </c>
      <c r="D3" s="3">
        <f>360-156</f>
        <v>204</v>
      </c>
      <c r="E3" s="3">
        <v>137</v>
      </c>
      <c r="F3" s="3">
        <v>123</v>
      </c>
      <c r="G3" s="3">
        <v>116</v>
      </c>
      <c r="H3" s="3">
        <v>120</v>
      </c>
      <c r="I3" s="3">
        <v>122</v>
      </c>
      <c r="J3" s="3">
        <v>120</v>
      </c>
      <c r="K3" s="3">
        <v>106</v>
      </c>
      <c r="L3" s="3">
        <v>100</v>
      </c>
      <c r="M3" s="2">
        <f>SUM(C3:L3)/10</f>
        <v>108.3</v>
      </c>
      <c r="N3" s="2">
        <f t="shared" si="0"/>
        <v>134.70313037689</v>
      </c>
      <c r="O3" s="1">
        <f t="shared" si="1"/>
        <v>-26.4031303768897</v>
      </c>
      <c r="P3" s="1">
        <f t="shared" si="2"/>
        <v>243.00313037689</v>
      </c>
      <c r="Q3" s="9"/>
      <c r="S3" s="9"/>
    </row>
    <row r="4" ht="20" customHeight="1" spans="1:19">
      <c r="A4" s="1">
        <v>1</v>
      </c>
      <c r="B4" s="2">
        <v>-90</v>
      </c>
      <c r="C4" s="2">
        <v>-69</v>
      </c>
      <c r="D4" s="2">
        <v>-83</v>
      </c>
      <c r="E4" s="2">
        <v>-92</v>
      </c>
      <c r="F4" s="2">
        <v>-89</v>
      </c>
      <c r="G4" s="2">
        <v>-93</v>
      </c>
      <c r="H4" s="2">
        <v>-95</v>
      </c>
      <c r="I4" s="2">
        <v>-95</v>
      </c>
      <c r="J4" s="2">
        <v>-94</v>
      </c>
      <c r="K4" s="2">
        <v>-99</v>
      </c>
      <c r="L4" s="2">
        <v>-87</v>
      </c>
      <c r="M4" s="2">
        <f>SUM(C4:L4)/10</f>
        <v>-89.6</v>
      </c>
      <c r="N4" s="2">
        <f t="shared" si="0"/>
        <v>17.1062042026343</v>
      </c>
      <c r="O4" s="1">
        <f t="shared" si="1"/>
        <v>-106.706204202634</v>
      </c>
      <c r="P4" s="1">
        <f t="shared" si="2"/>
        <v>-72.4937957973657</v>
      </c>
      <c r="Q4" s="9"/>
      <c r="S4" s="9"/>
    </row>
    <row r="5" ht="20" customHeight="1" spans="1:19">
      <c r="A5" s="1">
        <v>12</v>
      </c>
      <c r="B5" s="3">
        <v>-108</v>
      </c>
      <c r="C5" s="3">
        <v>-103</v>
      </c>
      <c r="D5" s="3">
        <v>-106</v>
      </c>
      <c r="E5" s="3">
        <v>-93</v>
      </c>
      <c r="F5" s="3">
        <v>-84</v>
      </c>
      <c r="G5" s="3">
        <v>-120</v>
      </c>
      <c r="H5" s="3">
        <v>-107</v>
      </c>
      <c r="I5" s="3">
        <v>-99</v>
      </c>
      <c r="J5" s="3">
        <v>-145</v>
      </c>
      <c r="K5" s="3">
        <v>-112</v>
      </c>
      <c r="L5" s="3">
        <v>-105</v>
      </c>
      <c r="M5" s="2">
        <f>SUM(C5:L5)/10</f>
        <v>-107.4</v>
      </c>
      <c r="N5" s="2">
        <f t="shared" si="0"/>
        <v>32.9740638819192</v>
      </c>
      <c r="O5" s="1">
        <f t="shared" si="1"/>
        <v>-140.374063881919</v>
      </c>
      <c r="P5" s="1">
        <f t="shared" si="2"/>
        <v>-74.4259361180808</v>
      </c>
      <c r="Q5" s="9"/>
      <c r="S5" s="9"/>
    </row>
    <row r="6" ht="20" customHeight="1" spans="1:19">
      <c r="A6" s="1">
        <v>16</v>
      </c>
      <c r="B6" s="7">
        <v>180</v>
      </c>
      <c r="C6" s="7">
        <f>360-121</f>
        <v>239</v>
      </c>
      <c r="D6" s="7">
        <v>171</v>
      </c>
      <c r="E6" s="7">
        <v>171</v>
      </c>
      <c r="F6" s="7">
        <v>170</v>
      </c>
      <c r="G6" s="7">
        <v>175</v>
      </c>
      <c r="H6" s="7">
        <v>178</v>
      </c>
      <c r="I6" s="7">
        <v>176</v>
      </c>
      <c r="J6" s="7">
        <v>179</v>
      </c>
      <c r="K6" s="7">
        <v>174</v>
      </c>
      <c r="L6" s="7">
        <v>174</v>
      </c>
      <c r="M6" s="2">
        <f>SUM(C6:L6)/10</f>
        <v>180.7</v>
      </c>
      <c r="N6" s="2">
        <f t="shared" si="0"/>
        <v>41.3983359837352</v>
      </c>
      <c r="O6" s="1">
        <f t="shared" si="1"/>
        <v>139.301664016265</v>
      </c>
      <c r="P6" s="1">
        <f t="shared" si="2"/>
        <v>222.098335983735</v>
      </c>
      <c r="Q6" s="9"/>
      <c r="S6" s="9"/>
    </row>
    <row r="7" ht="20" customHeight="1" spans="1:19">
      <c r="A7" s="1">
        <v>11</v>
      </c>
      <c r="B7" s="2">
        <v>90</v>
      </c>
      <c r="C7" s="2">
        <v>81</v>
      </c>
      <c r="D7" s="2">
        <v>73</v>
      </c>
      <c r="E7" s="2">
        <v>77</v>
      </c>
      <c r="F7" s="2">
        <v>80</v>
      </c>
      <c r="G7" s="2">
        <v>93</v>
      </c>
      <c r="H7" s="2">
        <v>95</v>
      </c>
      <c r="I7" s="2">
        <v>95</v>
      </c>
      <c r="J7" s="2">
        <v>102</v>
      </c>
      <c r="K7" s="2">
        <v>94</v>
      </c>
      <c r="L7" s="2">
        <v>99</v>
      </c>
      <c r="M7" s="2">
        <f>SUM(C7:L7)/10</f>
        <v>88.9</v>
      </c>
      <c r="N7" s="2">
        <f t="shared" si="0"/>
        <v>20.2966882903481</v>
      </c>
      <c r="O7" s="1">
        <f t="shared" si="1"/>
        <v>68.6033117096519</v>
      </c>
      <c r="P7" s="1">
        <f t="shared" si="2"/>
        <v>109.196688290348</v>
      </c>
      <c r="Q7" s="9"/>
      <c r="S7" s="9"/>
    </row>
    <row r="8" ht="20" customHeight="1" spans="1:19">
      <c r="A8" s="1">
        <v>8</v>
      </c>
      <c r="B8" s="5">
        <v>-36</v>
      </c>
      <c r="C8" s="5">
        <v>-64</v>
      </c>
      <c r="D8" s="5">
        <v>-13</v>
      </c>
      <c r="E8" s="5">
        <v>-32</v>
      </c>
      <c r="F8" s="5">
        <v>-36</v>
      </c>
      <c r="G8" s="5">
        <v>-38</v>
      </c>
      <c r="H8" s="5">
        <v>-37</v>
      </c>
      <c r="I8" s="5">
        <v>-36</v>
      </c>
      <c r="J8" s="5">
        <v>-30</v>
      </c>
      <c r="K8" s="5">
        <v>-41</v>
      </c>
      <c r="L8" s="5">
        <v>-47</v>
      </c>
      <c r="M8" s="2">
        <f>SUM(C8:L8)/10</f>
        <v>-37.4</v>
      </c>
      <c r="N8" s="2">
        <f t="shared" si="0"/>
        <v>25.7888864952845</v>
      </c>
      <c r="O8" s="1">
        <f t="shared" si="1"/>
        <v>-63.1888864952845</v>
      </c>
      <c r="P8" s="1">
        <f t="shared" si="2"/>
        <v>-11.6111135047155</v>
      </c>
      <c r="Q8" s="9"/>
      <c r="S8" s="9"/>
    </row>
    <row r="9" ht="20" customHeight="1" spans="1:19">
      <c r="A9" s="1">
        <v>19</v>
      </c>
      <c r="B9" s="5">
        <v>-54</v>
      </c>
      <c r="C9" s="5">
        <v>-84</v>
      </c>
      <c r="D9" s="5">
        <v>-45</v>
      </c>
      <c r="E9" s="5">
        <v>-58</v>
      </c>
      <c r="F9" s="5">
        <v>-99</v>
      </c>
      <c r="G9" s="5">
        <v>-82</v>
      </c>
      <c r="H9" s="5">
        <v>-40</v>
      </c>
      <c r="I9" s="5">
        <v>-13</v>
      </c>
      <c r="J9" s="5">
        <v>-33</v>
      </c>
      <c r="K9" s="5">
        <v>-47</v>
      </c>
      <c r="L9" s="5">
        <v>-64</v>
      </c>
      <c r="M9" s="2">
        <f>SUM(C9:L9)/10</f>
        <v>-56.5</v>
      </c>
      <c r="N9" s="2">
        <f t="shared" si="0"/>
        <v>52.5378170675393</v>
      </c>
      <c r="O9" s="1">
        <f t="shared" si="1"/>
        <v>-109.037817067539</v>
      </c>
      <c r="P9" s="1">
        <f t="shared" si="2"/>
        <v>-3.96218293246071</v>
      </c>
      <c r="Q9" s="9"/>
      <c r="S9" s="9"/>
    </row>
    <row r="10" ht="20" customHeight="1" spans="1:19">
      <c r="A10" s="1">
        <v>6</v>
      </c>
      <c r="B10" s="7">
        <v>0</v>
      </c>
      <c r="C10" s="7">
        <v>13</v>
      </c>
      <c r="D10" s="7">
        <v>14</v>
      </c>
      <c r="E10" s="7">
        <v>-3</v>
      </c>
      <c r="F10" s="7">
        <v>-3</v>
      </c>
      <c r="G10" s="7">
        <v>-2</v>
      </c>
      <c r="H10" s="7">
        <v>12</v>
      </c>
      <c r="I10" s="7">
        <v>7</v>
      </c>
      <c r="J10" s="7">
        <v>2</v>
      </c>
      <c r="K10" s="7">
        <v>-2</v>
      </c>
      <c r="L10" s="7">
        <v>-5</v>
      </c>
      <c r="M10" s="2">
        <f>SUM(C10:L10)/10</f>
        <v>3.3</v>
      </c>
      <c r="N10" s="2">
        <f t="shared" si="0"/>
        <v>14.9681142581303</v>
      </c>
      <c r="O10" s="1">
        <f t="shared" si="1"/>
        <v>-11.6681142581303</v>
      </c>
      <c r="P10" s="1">
        <f t="shared" si="2"/>
        <v>18.2681142581303</v>
      </c>
      <c r="Q10" s="9"/>
      <c r="S10" s="9"/>
    </row>
    <row r="11" ht="20" customHeight="1" spans="1:19">
      <c r="A11" s="1">
        <v>15</v>
      </c>
      <c r="B11" s="4">
        <v>18</v>
      </c>
      <c r="C11" s="4">
        <v>21</v>
      </c>
      <c r="D11" s="4">
        <v>17</v>
      </c>
      <c r="E11" s="4">
        <v>14</v>
      </c>
      <c r="F11" s="4">
        <v>5</v>
      </c>
      <c r="G11" s="4">
        <v>2</v>
      </c>
      <c r="H11" s="4">
        <v>8</v>
      </c>
      <c r="I11" s="4">
        <v>9</v>
      </c>
      <c r="J11" s="4">
        <v>6</v>
      </c>
      <c r="K11" s="4">
        <v>12</v>
      </c>
      <c r="L11" s="4">
        <v>20</v>
      </c>
      <c r="M11" s="2">
        <f>SUM(C11:L11)/10</f>
        <v>11.4</v>
      </c>
      <c r="N11" s="2">
        <f t="shared" si="0"/>
        <v>13.0025638497439</v>
      </c>
      <c r="O11" s="1">
        <f t="shared" si="1"/>
        <v>-1.60256384974389</v>
      </c>
      <c r="P11" s="1">
        <f t="shared" si="2"/>
        <v>24.4025638497439</v>
      </c>
      <c r="Q11" s="9"/>
      <c r="S11" s="9"/>
    </row>
    <row r="12" ht="20" customHeight="1" spans="1:19">
      <c r="A12" s="1">
        <v>17</v>
      </c>
      <c r="B12" s="4">
        <v>-18</v>
      </c>
      <c r="C12" s="4">
        <v>-7</v>
      </c>
      <c r="D12" s="4">
        <v>-23</v>
      </c>
      <c r="E12" s="4">
        <v>-25</v>
      </c>
      <c r="F12" s="4">
        <v>-22</v>
      </c>
      <c r="G12" s="4">
        <v>-19</v>
      </c>
      <c r="H12" s="4">
        <v>-22</v>
      </c>
      <c r="I12" s="4">
        <v>-32</v>
      </c>
      <c r="J12" s="4">
        <v>-34</v>
      </c>
      <c r="K12" s="4">
        <v>-34</v>
      </c>
      <c r="L12" s="4">
        <v>-34</v>
      </c>
      <c r="M12" s="2">
        <f>SUM(C12:L12)/10</f>
        <v>-25.2</v>
      </c>
      <c r="N12" s="2">
        <f t="shared" si="0"/>
        <v>17.3025367440089</v>
      </c>
      <c r="O12" s="1">
        <f t="shared" si="1"/>
        <v>-42.5025367440089</v>
      </c>
      <c r="P12" s="1">
        <f t="shared" si="2"/>
        <v>-7.89746325599111</v>
      </c>
      <c r="Q12" s="9"/>
      <c r="S12" s="9"/>
    </row>
    <row r="13" ht="20" customHeight="1" spans="1:19">
      <c r="A13" s="1">
        <v>3</v>
      </c>
      <c r="B13" s="5">
        <v>-126</v>
      </c>
      <c r="C13" s="5">
        <v>-115</v>
      </c>
      <c r="D13" s="5">
        <v>-125</v>
      </c>
      <c r="E13" s="5">
        <v>-127</v>
      </c>
      <c r="F13" s="5">
        <v>-130</v>
      </c>
      <c r="G13" s="5">
        <v>-135</v>
      </c>
      <c r="H13" s="5">
        <v>-132</v>
      </c>
      <c r="I13" s="5">
        <v>-128</v>
      </c>
      <c r="J13" s="5">
        <v>-109</v>
      </c>
      <c r="K13" s="5">
        <v>-88</v>
      </c>
      <c r="L13" s="5">
        <v>-96</v>
      </c>
      <c r="M13" s="2">
        <f>SUM(C13:L13)/10</f>
        <v>-118.5</v>
      </c>
      <c r="N13" s="2">
        <f t="shared" si="0"/>
        <v>32.1835016394702</v>
      </c>
      <c r="O13" s="1">
        <f t="shared" si="1"/>
        <v>-150.68350163947</v>
      </c>
      <c r="P13" s="1">
        <f t="shared" si="2"/>
        <v>-86.3164983605298</v>
      </c>
      <c r="Q13" s="9"/>
      <c r="S13" s="9"/>
    </row>
    <row r="14" ht="20" customHeight="1" spans="1:19">
      <c r="A14" s="1">
        <v>2</v>
      </c>
      <c r="B14" s="3">
        <v>72</v>
      </c>
      <c r="C14" s="3">
        <v>16</v>
      </c>
      <c r="D14" s="3">
        <v>75</v>
      </c>
      <c r="E14" s="3">
        <v>76</v>
      </c>
      <c r="F14" s="3">
        <v>52</v>
      </c>
      <c r="G14" s="3">
        <v>63</v>
      </c>
      <c r="H14" s="3">
        <v>59</v>
      </c>
      <c r="I14" s="3">
        <v>66</v>
      </c>
      <c r="J14" s="3">
        <v>67</v>
      </c>
      <c r="K14" s="3">
        <v>67</v>
      </c>
      <c r="L14" s="3">
        <v>65</v>
      </c>
      <c r="M14" s="2">
        <f>SUM(C14:L14)/10</f>
        <v>60.6</v>
      </c>
      <c r="N14" s="2">
        <f t="shared" si="0"/>
        <v>34.2954483536486</v>
      </c>
      <c r="O14" s="1">
        <f t="shared" si="1"/>
        <v>26.3045516463514</v>
      </c>
      <c r="P14" s="1">
        <f t="shared" si="2"/>
        <v>94.8954483536486</v>
      </c>
      <c r="Q14" s="9"/>
      <c r="S14" s="9"/>
    </row>
    <row r="15" ht="20" customHeight="1" spans="1:19">
      <c r="A15" s="1">
        <v>18</v>
      </c>
      <c r="B15" s="6">
        <v>144</v>
      </c>
      <c r="C15" s="6">
        <f>360-157</f>
        <v>203</v>
      </c>
      <c r="D15" s="6">
        <v>143</v>
      </c>
      <c r="E15" s="6">
        <v>145</v>
      </c>
      <c r="F15" s="6">
        <v>147</v>
      </c>
      <c r="G15" s="6">
        <v>149</v>
      </c>
      <c r="H15" s="6">
        <v>151</v>
      </c>
      <c r="I15" s="6">
        <v>154</v>
      </c>
      <c r="J15" s="6">
        <v>154</v>
      </c>
      <c r="K15" s="6">
        <v>153</v>
      </c>
      <c r="L15" s="6">
        <v>163</v>
      </c>
      <c r="M15" s="2">
        <f>SUM(C15:L15)/10</f>
        <v>156.2</v>
      </c>
      <c r="N15" s="2">
        <f t="shared" si="0"/>
        <v>34.7665228504536</v>
      </c>
      <c r="O15" s="1">
        <f t="shared" si="1"/>
        <v>121.433477149546</v>
      </c>
      <c r="P15" s="1">
        <f t="shared" si="2"/>
        <v>190.966522850454</v>
      </c>
      <c r="Q15" s="9"/>
      <c r="S15" s="9"/>
    </row>
    <row r="16" ht="20" customHeight="1" spans="1:19">
      <c r="A16" s="1">
        <v>9</v>
      </c>
      <c r="B16" s="6">
        <v>126</v>
      </c>
      <c r="C16" s="6">
        <v>172</v>
      </c>
      <c r="D16" s="6">
        <f>360-171</f>
        <v>189</v>
      </c>
      <c r="E16" s="6">
        <v>131</v>
      </c>
      <c r="F16" s="6">
        <v>125</v>
      </c>
      <c r="G16" s="6">
        <v>131</v>
      </c>
      <c r="H16" s="6">
        <v>114</v>
      </c>
      <c r="I16" s="6">
        <v>130</v>
      </c>
      <c r="J16" s="6">
        <v>135</v>
      </c>
      <c r="K16" s="6">
        <v>138</v>
      </c>
      <c r="L16" s="6">
        <v>137</v>
      </c>
      <c r="M16" s="2">
        <f>SUM(C16:L16)/10</f>
        <v>140.2</v>
      </c>
      <c r="N16" s="2">
        <f t="shared" si="0"/>
        <v>45.3411757922335</v>
      </c>
      <c r="O16" s="1">
        <f t="shared" si="1"/>
        <v>94.8588242077665</v>
      </c>
      <c r="P16" s="1">
        <f t="shared" si="2"/>
        <v>185.541175792234</v>
      </c>
      <c r="Q16" s="9"/>
      <c r="S16" s="9"/>
    </row>
    <row r="17" ht="20" customHeight="1" spans="1:19">
      <c r="A17" s="1">
        <v>4</v>
      </c>
      <c r="B17" s="6">
        <v>36</v>
      </c>
      <c r="C17" s="6">
        <v>24</v>
      </c>
      <c r="D17" s="6">
        <v>22</v>
      </c>
      <c r="E17" s="6">
        <v>17</v>
      </c>
      <c r="F17" s="6">
        <v>3</v>
      </c>
      <c r="G17" s="6">
        <v>23</v>
      </c>
      <c r="H17" s="6">
        <v>27</v>
      </c>
      <c r="I17" s="6">
        <v>22</v>
      </c>
      <c r="J17" s="6">
        <v>19</v>
      </c>
      <c r="K17" s="6">
        <v>15</v>
      </c>
      <c r="L17" s="6">
        <v>11</v>
      </c>
      <c r="M17" s="2">
        <f>SUM(C17:L17)/10</f>
        <v>18.3</v>
      </c>
      <c r="N17" s="2">
        <f t="shared" si="0"/>
        <v>14.2688471853896</v>
      </c>
      <c r="O17" s="1">
        <f t="shared" si="1"/>
        <v>4.03115281461042</v>
      </c>
      <c r="P17" s="1">
        <f t="shared" si="2"/>
        <v>32.5688471853896</v>
      </c>
      <c r="Q17" s="9"/>
      <c r="S17" s="9"/>
    </row>
    <row r="18" ht="20" customHeight="1" spans="1:19">
      <c r="A18" s="1">
        <v>7</v>
      </c>
      <c r="B18" s="4">
        <v>162</v>
      </c>
      <c r="C18" s="4">
        <v>62</v>
      </c>
      <c r="D18" s="4">
        <v>89</v>
      </c>
      <c r="E18" s="4">
        <v>144</v>
      </c>
      <c r="F18" s="4">
        <v>149</v>
      </c>
      <c r="G18" s="4">
        <v>152</v>
      </c>
      <c r="H18" s="4">
        <v>156</v>
      </c>
      <c r="I18" s="4">
        <v>160</v>
      </c>
      <c r="J18" s="4">
        <v>164</v>
      </c>
      <c r="K18" s="4">
        <v>161</v>
      </c>
      <c r="L18" s="4">
        <v>159</v>
      </c>
      <c r="M18" s="2">
        <f>SUM(C18:L18)/10</f>
        <v>139.6</v>
      </c>
      <c r="N18" s="2">
        <f t="shared" si="0"/>
        <v>69.7882511602061</v>
      </c>
      <c r="O18" s="1">
        <f t="shared" si="1"/>
        <v>69.8117488397939</v>
      </c>
      <c r="P18" s="1">
        <f t="shared" si="2"/>
        <v>209.388251160206</v>
      </c>
      <c r="Q18" s="9"/>
      <c r="S18" s="9"/>
    </row>
    <row r="19" ht="20" customHeight="1" spans="1:19">
      <c r="A19" s="1">
        <v>13</v>
      </c>
      <c r="B19" s="6">
        <v>54</v>
      </c>
      <c r="C19" s="8">
        <v>-74</v>
      </c>
      <c r="D19" s="6">
        <v>16</v>
      </c>
      <c r="E19" s="6">
        <v>34</v>
      </c>
      <c r="F19" s="6">
        <v>37</v>
      </c>
      <c r="G19" s="6">
        <v>42</v>
      </c>
      <c r="H19" s="6">
        <v>22</v>
      </c>
      <c r="I19" s="6">
        <v>37</v>
      </c>
      <c r="J19" s="6">
        <v>38</v>
      </c>
      <c r="K19" s="6">
        <v>45</v>
      </c>
      <c r="L19" s="6">
        <v>53</v>
      </c>
      <c r="M19" s="2">
        <f>SUM(C19:L19)/10</f>
        <v>25</v>
      </c>
      <c r="N19" s="2">
        <f t="shared" si="0"/>
        <v>72.7308584974616</v>
      </c>
      <c r="O19" s="1">
        <f t="shared" si="1"/>
        <v>-47.7308584974616</v>
      </c>
      <c r="P19" s="1">
        <f t="shared" si="2"/>
        <v>97.7308584974616</v>
      </c>
      <c r="Q19" s="9"/>
      <c r="S19" s="9"/>
    </row>
    <row r="20" ht="20" customHeight="1" spans="1:19">
      <c r="A20" s="1">
        <v>10</v>
      </c>
      <c r="B20" s="3">
        <v>-72</v>
      </c>
      <c r="C20" s="3">
        <v>-158</v>
      </c>
      <c r="D20" s="3">
        <v>-142</v>
      </c>
      <c r="E20" s="3">
        <v>-115</v>
      </c>
      <c r="F20" s="3">
        <v>-101</v>
      </c>
      <c r="G20" s="3">
        <v>-66</v>
      </c>
      <c r="H20" s="3">
        <v>-96</v>
      </c>
      <c r="I20" s="3">
        <v>-80</v>
      </c>
      <c r="J20" s="3">
        <v>-96</v>
      </c>
      <c r="K20" s="3">
        <v>-104</v>
      </c>
      <c r="L20" s="3">
        <v>-61</v>
      </c>
      <c r="M20" s="2">
        <f>SUM(C20:L20)/10</f>
        <v>-101.9</v>
      </c>
      <c r="N20" s="2">
        <f t="shared" si="0"/>
        <v>61.2568363531778</v>
      </c>
      <c r="O20" s="1">
        <f t="shared" si="1"/>
        <v>-163.156836353178</v>
      </c>
      <c r="P20" s="1">
        <f t="shared" si="2"/>
        <v>-40.6431636468222</v>
      </c>
      <c r="Q20" s="9"/>
      <c r="S20" s="9"/>
    </row>
    <row r="21" ht="20" customHeight="1" spans="1:19">
      <c r="A21" s="1">
        <v>14</v>
      </c>
      <c r="B21" s="5">
        <v>-144</v>
      </c>
      <c r="C21" s="5">
        <f>133-360</f>
        <v>-227</v>
      </c>
      <c r="D21" s="5">
        <f>163-360</f>
        <v>-197</v>
      </c>
      <c r="E21" s="5">
        <f>167-360</f>
        <v>-193</v>
      </c>
      <c r="F21" s="5">
        <f>171-360</f>
        <v>-189</v>
      </c>
      <c r="G21" s="5">
        <f>176-360</f>
        <v>-184</v>
      </c>
      <c r="H21" s="5">
        <v>-167</v>
      </c>
      <c r="I21" s="5">
        <v>-158</v>
      </c>
      <c r="J21" s="5">
        <v>-161</v>
      </c>
      <c r="K21" s="5">
        <v>-152</v>
      </c>
      <c r="L21" s="5">
        <v>-146</v>
      </c>
      <c r="M21" s="2">
        <f>SUM(C21:L21)/10</f>
        <v>-177.4</v>
      </c>
      <c r="N21" s="2">
        <f t="shared" si="0"/>
        <v>50.112761736796</v>
      </c>
      <c r="O21" s="1">
        <f t="shared" si="1"/>
        <v>-227.512761736796</v>
      </c>
      <c r="P21" s="1">
        <f t="shared" si="2"/>
        <v>-127.287238263204</v>
      </c>
      <c r="Q21" s="9"/>
      <c r="S21" s="9"/>
    </row>
  </sheetData>
  <sortState ref="A2:Q21">
    <sortCondition ref="O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Q1" sqref="Q$1:Q$1048576"/>
    </sheetView>
  </sheetViews>
  <sheetFormatPr defaultColWidth="8.88888888888889" defaultRowHeight="20.4"/>
  <cols>
    <col min="1" max="1" width="10.7777777777778" style="1" customWidth="1"/>
    <col min="2" max="17" width="10.7777777777778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R1" s="1"/>
      <c r="S1" s="9"/>
    </row>
    <row r="2" ht="20" customHeight="1" spans="1:17">
      <c r="A2" s="1">
        <v>11</v>
      </c>
      <c r="B2" s="2">
        <v>90</v>
      </c>
      <c r="C2" s="1">
        <v>78</v>
      </c>
      <c r="D2" s="1">
        <v>85</v>
      </c>
      <c r="E2" s="1">
        <v>83</v>
      </c>
      <c r="F2" s="1">
        <v>90</v>
      </c>
      <c r="G2" s="1">
        <v>103</v>
      </c>
      <c r="H2" s="1">
        <v>87</v>
      </c>
      <c r="I2" s="1">
        <v>89</v>
      </c>
      <c r="J2" s="1">
        <v>91</v>
      </c>
      <c r="K2" s="1">
        <v>93</v>
      </c>
      <c r="L2" s="1">
        <v>90</v>
      </c>
      <c r="M2" s="2">
        <f>SUM(C2:L2)/10</f>
        <v>88.9</v>
      </c>
      <c r="N2" s="2">
        <f t="shared" ref="N2:N21" si="0">2*STDEV(C2:L2)</f>
        <v>13.2480606547189</v>
      </c>
      <c r="O2" s="1">
        <f t="shared" ref="O2:O21" si="1">M2-N2</f>
        <v>75.6519393452811</v>
      </c>
      <c r="P2" s="1">
        <f t="shared" ref="P2:P21" si="2">M2+N2</f>
        <v>102.148060654719</v>
      </c>
      <c r="Q2" s="9"/>
    </row>
    <row r="3" ht="20" customHeight="1" spans="1:17">
      <c r="A3" s="1">
        <v>3</v>
      </c>
      <c r="B3" s="5">
        <v>-54</v>
      </c>
      <c r="C3" s="5">
        <v>-129</v>
      </c>
      <c r="D3" s="5">
        <v>-8</v>
      </c>
      <c r="E3" s="5">
        <v>-10</v>
      </c>
      <c r="F3" s="5">
        <v>-34</v>
      </c>
      <c r="G3" s="5">
        <v>-42</v>
      </c>
      <c r="H3" s="5">
        <v>-48</v>
      </c>
      <c r="I3" s="5">
        <v>-58</v>
      </c>
      <c r="J3" s="5">
        <v>-92</v>
      </c>
      <c r="K3" s="5">
        <v>-3</v>
      </c>
      <c r="L3" s="5">
        <v>-87</v>
      </c>
      <c r="M3" s="2">
        <f>SUM(C3:L3)/10</f>
        <v>-51.1</v>
      </c>
      <c r="N3" s="2">
        <f t="shared" si="0"/>
        <v>82.5238012804656</v>
      </c>
      <c r="O3" s="1">
        <f t="shared" si="1"/>
        <v>-133.623801280466</v>
      </c>
      <c r="P3" s="1">
        <f t="shared" si="2"/>
        <v>31.4238012804656</v>
      </c>
      <c r="Q3" s="9"/>
    </row>
    <row r="4" ht="20" customHeight="1" spans="1:17">
      <c r="A4" s="1">
        <v>5</v>
      </c>
      <c r="B4" s="4">
        <v>-18</v>
      </c>
      <c r="C4" s="4">
        <v>-21</v>
      </c>
      <c r="D4" s="4">
        <v>-9</v>
      </c>
      <c r="E4" s="4">
        <v>-1</v>
      </c>
      <c r="F4" s="4">
        <v>9</v>
      </c>
      <c r="G4" s="4">
        <v>12</v>
      </c>
      <c r="H4" s="4">
        <v>-29</v>
      </c>
      <c r="I4" s="4">
        <v>2</v>
      </c>
      <c r="J4" s="4">
        <v>-76</v>
      </c>
      <c r="K4" s="4">
        <v>-16</v>
      </c>
      <c r="L4" s="4">
        <v>-16</v>
      </c>
      <c r="M4" s="2">
        <f>SUM(C4:L4)/10</f>
        <v>-14.5</v>
      </c>
      <c r="N4" s="2">
        <f t="shared" si="0"/>
        <v>50.6776303927307</v>
      </c>
      <c r="O4" s="1">
        <f t="shared" si="1"/>
        <v>-65.1776303927307</v>
      </c>
      <c r="P4" s="1">
        <f t="shared" si="2"/>
        <v>36.1776303927307</v>
      </c>
      <c r="Q4" s="9"/>
    </row>
    <row r="5" ht="20" customHeight="1" spans="1:17">
      <c r="A5" s="1">
        <v>6</v>
      </c>
      <c r="B5" s="7">
        <v>0</v>
      </c>
      <c r="C5" s="7">
        <v>-8</v>
      </c>
      <c r="D5" s="7">
        <v>0</v>
      </c>
      <c r="E5" s="7">
        <v>-4</v>
      </c>
      <c r="F5" s="7">
        <v>0</v>
      </c>
      <c r="G5" s="7">
        <v>0</v>
      </c>
      <c r="H5" s="7">
        <v>-2</v>
      </c>
      <c r="I5" s="7">
        <v>3</v>
      </c>
      <c r="J5" s="7">
        <v>-18</v>
      </c>
      <c r="K5" s="7">
        <v>-5</v>
      </c>
      <c r="L5" s="7">
        <v>-5</v>
      </c>
      <c r="M5" s="2">
        <f>SUM(C5:L5)/10</f>
        <v>-3.9</v>
      </c>
      <c r="N5" s="2">
        <f t="shared" si="0"/>
        <v>11.8302812965523</v>
      </c>
      <c r="O5" s="1">
        <f t="shared" si="1"/>
        <v>-15.7302812965523</v>
      </c>
      <c r="P5" s="1">
        <f t="shared" si="2"/>
        <v>7.93028129655232</v>
      </c>
      <c r="Q5" s="9"/>
    </row>
    <row r="6" ht="20" customHeight="1" spans="1:17">
      <c r="A6" s="1">
        <v>1</v>
      </c>
      <c r="B6" s="2">
        <v>-90</v>
      </c>
      <c r="C6" s="1">
        <v>-137</v>
      </c>
      <c r="D6" s="1">
        <v>-76</v>
      </c>
      <c r="E6" s="1">
        <v>-89</v>
      </c>
      <c r="F6" s="1">
        <v>-108</v>
      </c>
      <c r="G6" s="1">
        <v>-88</v>
      </c>
      <c r="H6" s="1">
        <v>-92</v>
      </c>
      <c r="I6" s="1">
        <v>-89</v>
      </c>
      <c r="J6" s="1">
        <v>-89</v>
      </c>
      <c r="K6" s="1">
        <v>-93</v>
      </c>
      <c r="L6" s="1">
        <v>-89</v>
      </c>
      <c r="M6" s="2">
        <f>SUM(C6:L6)/10</f>
        <v>-95</v>
      </c>
      <c r="N6" s="2">
        <f t="shared" si="0"/>
        <v>33.3333333333333</v>
      </c>
      <c r="O6" s="1">
        <f t="shared" si="1"/>
        <v>-128.333333333333</v>
      </c>
      <c r="P6" s="1">
        <f t="shared" si="2"/>
        <v>-61.6666666666667</v>
      </c>
      <c r="Q6" s="9"/>
    </row>
    <row r="7" ht="20" customHeight="1" spans="1:17">
      <c r="A7" s="1">
        <v>18</v>
      </c>
      <c r="B7" s="5">
        <v>-144</v>
      </c>
      <c r="C7" s="5">
        <v>-149</v>
      </c>
      <c r="D7" s="5">
        <v>-138</v>
      </c>
      <c r="E7" s="5">
        <v>-126</v>
      </c>
      <c r="F7" s="5">
        <v>-92</v>
      </c>
      <c r="G7" s="5">
        <v>-143</v>
      </c>
      <c r="H7" s="5">
        <v>-136</v>
      </c>
      <c r="I7" s="5">
        <v>-138</v>
      </c>
      <c r="J7" s="5">
        <v>-144</v>
      </c>
      <c r="K7" s="5">
        <v>-115</v>
      </c>
      <c r="L7" s="5">
        <v>-200</v>
      </c>
      <c r="M7" s="2">
        <f>SUM(C7:L7)/10</f>
        <v>-138.1</v>
      </c>
      <c r="N7" s="2">
        <f t="shared" si="0"/>
        <v>55.0510873845578</v>
      </c>
      <c r="O7" s="1">
        <f t="shared" si="1"/>
        <v>-193.151087384558</v>
      </c>
      <c r="P7" s="1">
        <f t="shared" si="2"/>
        <v>-83.0489126154422</v>
      </c>
      <c r="Q7" s="9"/>
    </row>
    <row r="8" ht="20" customHeight="1" spans="1:17">
      <c r="A8" s="1">
        <v>9</v>
      </c>
      <c r="B8" s="6">
        <v>54</v>
      </c>
      <c r="C8" s="6">
        <v>29</v>
      </c>
      <c r="D8" s="6">
        <v>18</v>
      </c>
      <c r="E8" s="6">
        <v>65</v>
      </c>
      <c r="F8" s="6">
        <v>36</v>
      </c>
      <c r="G8" s="6">
        <v>34</v>
      </c>
      <c r="H8" s="6">
        <v>111</v>
      </c>
      <c r="I8" s="6">
        <v>43</v>
      </c>
      <c r="J8" s="6">
        <v>125</v>
      </c>
      <c r="K8" s="6">
        <v>-31</v>
      </c>
      <c r="L8" s="6">
        <v>46</v>
      </c>
      <c r="M8" s="2">
        <f>SUM(C8:L8)/10</f>
        <v>47.6</v>
      </c>
      <c r="N8" s="2">
        <f t="shared" si="0"/>
        <v>89.5827364321199</v>
      </c>
      <c r="O8" s="1">
        <f t="shared" si="1"/>
        <v>-41.9827364321199</v>
      </c>
      <c r="P8" s="1">
        <f t="shared" si="2"/>
        <v>137.18273643212</v>
      </c>
      <c r="Q8" s="9"/>
    </row>
    <row r="9" ht="20" customHeight="1" spans="1:17">
      <c r="A9" s="1">
        <v>17</v>
      </c>
      <c r="B9" s="4">
        <v>-162</v>
      </c>
      <c r="C9" s="4">
        <v>-154</v>
      </c>
      <c r="D9" s="4">
        <v>-156</v>
      </c>
      <c r="E9" s="4">
        <v>-139</v>
      </c>
      <c r="F9" s="4">
        <v>-170</v>
      </c>
      <c r="G9" s="4">
        <v>-150</v>
      </c>
      <c r="H9" s="4">
        <v>-157</v>
      </c>
      <c r="I9" s="4">
        <v>-173</v>
      </c>
      <c r="J9" s="4">
        <v>-151</v>
      </c>
      <c r="K9" s="4">
        <v>-142</v>
      </c>
      <c r="L9" s="4">
        <v>-157</v>
      </c>
      <c r="M9" s="2">
        <f>SUM(C9:L9)/10</f>
        <v>-154.9</v>
      </c>
      <c r="N9" s="2">
        <f t="shared" si="0"/>
        <v>21.3427062743016</v>
      </c>
      <c r="O9" s="1">
        <f t="shared" si="1"/>
        <v>-176.242706274302</v>
      </c>
      <c r="P9" s="1">
        <f t="shared" si="2"/>
        <v>-133.557293725698</v>
      </c>
      <c r="Q9" s="9"/>
    </row>
    <row r="10" ht="20" customHeight="1" spans="1:17">
      <c r="A10" s="1">
        <v>2</v>
      </c>
      <c r="B10" s="3">
        <v>-72</v>
      </c>
      <c r="C10" s="3">
        <v>-89</v>
      </c>
      <c r="D10" s="3">
        <v>-76</v>
      </c>
      <c r="E10" s="3">
        <v>-88</v>
      </c>
      <c r="F10" s="3">
        <v>-89</v>
      </c>
      <c r="G10" s="3">
        <v>-84</v>
      </c>
      <c r="H10" s="3">
        <v>-90</v>
      </c>
      <c r="I10" s="3">
        <v>-90</v>
      </c>
      <c r="J10" s="3">
        <v>-81</v>
      </c>
      <c r="K10" s="3">
        <v>-97</v>
      </c>
      <c r="L10" s="3">
        <v>-9</v>
      </c>
      <c r="M10" s="2">
        <f>SUM(C10:L10)/10</f>
        <v>-79.3</v>
      </c>
      <c r="N10" s="2">
        <f t="shared" si="0"/>
        <v>50.7021805360589</v>
      </c>
      <c r="O10" s="1">
        <f t="shared" si="1"/>
        <v>-130.002180536059</v>
      </c>
      <c r="P10" s="1">
        <f t="shared" si="2"/>
        <v>-28.5978194639411</v>
      </c>
      <c r="Q10" s="9"/>
    </row>
    <row r="11" ht="20" customHeight="1" spans="1:17">
      <c r="A11" s="1">
        <v>4</v>
      </c>
      <c r="B11" s="5">
        <v>-36</v>
      </c>
      <c r="C11" s="5">
        <v>40</v>
      </c>
      <c r="D11" s="5">
        <v>3</v>
      </c>
      <c r="E11" s="5">
        <v>-87</v>
      </c>
      <c r="F11" s="5">
        <v>-24</v>
      </c>
      <c r="G11" s="5">
        <v>4</v>
      </c>
      <c r="H11" s="5">
        <v>-55</v>
      </c>
      <c r="I11" s="5">
        <v>-37</v>
      </c>
      <c r="J11" s="5">
        <v>-93</v>
      </c>
      <c r="K11" s="5">
        <v>-65</v>
      </c>
      <c r="L11" s="5">
        <v>27</v>
      </c>
      <c r="M11" s="2">
        <f>SUM(C11:L11)/10</f>
        <v>-28.7</v>
      </c>
      <c r="N11" s="2">
        <f t="shared" si="0"/>
        <v>93.166756112062</v>
      </c>
      <c r="O11" s="1">
        <f t="shared" si="1"/>
        <v>-121.866756112062</v>
      </c>
      <c r="P11" s="1">
        <f t="shared" si="2"/>
        <v>64.466756112062</v>
      </c>
      <c r="Q11" s="9"/>
    </row>
    <row r="12" ht="20" customHeight="1" spans="1:17">
      <c r="A12" s="1">
        <v>12</v>
      </c>
      <c r="B12" s="3">
        <v>108</v>
      </c>
      <c r="C12" s="3">
        <v>86</v>
      </c>
      <c r="D12" s="3">
        <v>120</v>
      </c>
      <c r="E12" s="3">
        <v>109</v>
      </c>
      <c r="F12" s="3">
        <v>109</v>
      </c>
      <c r="G12" s="3">
        <v>114</v>
      </c>
      <c r="H12" s="3">
        <v>111</v>
      </c>
      <c r="I12" s="3">
        <v>94</v>
      </c>
      <c r="J12" s="3">
        <v>64</v>
      </c>
      <c r="K12" s="3">
        <v>85</v>
      </c>
      <c r="L12" s="3">
        <v>103</v>
      </c>
      <c r="M12" s="2">
        <f>SUM(C12:L12)/10</f>
        <v>99.5</v>
      </c>
      <c r="N12" s="2">
        <f t="shared" si="0"/>
        <v>34.2442209236342</v>
      </c>
      <c r="O12" s="1">
        <f t="shared" si="1"/>
        <v>65.2557790763658</v>
      </c>
      <c r="P12" s="1">
        <f t="shared" si="2"/>
        <v>133.744220923634</v>
      </c>
      <c r="Q12" s="9"/>
    </row>
    <row r="13" ht="20" customHeight="1" spans="1:17">
      <c r="A13" s="1">
        <v>15</v>
      </c>
      <c r="B13" s="4">
        <v>162</v>
      </c>
      <c r="C13" s="4">
        <f>360-175</f>
        <v>185</v>
      </c>
      <c r="D13" s="4">
        <v>168</v>
      </c>
      <c r="E13" s="4">
        <v>171</v>
      </c>
      <c r="F13" s="4">
        <v>175</v>
      </c>
      <c r="G13" s="4">
        <v>175</v>
      </c>
      <c r="H13" s="4">
        <v>164</v>
      </c>
      <c r="I13" s="4">
        <v>179</v>
      </c>
      <c r="J13" s="4">
        <v>134</v>
      </c>
      <c r="K13" s="4">
        <f>360-175</f>
        <v>185</v>
      </c>
      <c r="L13" s="4">
        <v>177</v>
      </c>
      <c r="M13" s="2">
        <f>SUM(C13:L13)/10</f>
        <v>171.3</v>
      </c>
      <c r="N13" s="2">
        <f t="shared" si="0"/>
        <v>29.4399577294383</v>
      </c>
      <c r="O13" s="1">
        <f t="shared" si="1"/>
        <v>141.860042270562</v>
      </c>
      <c r="P13" s="1">
        <f t="shared" si="2"/>
        <v>200.739957729438</v>
      </c>
      <c r="Q13" s="9"/>
    </row>
    <row r="14" ht="20" customHeight="1" spans="1:17">
      <c r="A14" s="1">
        <v>16</v>
      </c>
      <c r="B14" s="7">
        <v>180</v>
      </c>
      <c r="C14" s="7">
        <f>360-167</f>
        <v>193</v>
      </c>
      <c r="D14" s="7">
        <v>142</v>
      </c>
      <c r="E14" s="7">
        <v>130</v>
      </c>
      <c r="F14" s="7">
        <v>190</v>
      </c>
      <c r="G14" s="7">
        <v>181</v>
      </c>
      <c r="H14" s="7">
        <v>126</v>
      </c>
      <c r="I14" s="7">
        <v>171</v>
      </c>
      <c r="J14" s="7">
        <v>168</v>
      </c>
      <c r="K14" s="7">
        <v>225</v>
      </c>
      <c r="L14" s="7">
        <v>175</v>
      </c>
      <c r="M14" s="2">
        <f>SUM(C14:L14)/10</f>
        <v>170.1</v>
      </c>
      <c r="N14" s="2">
        <f t="shared" si="0"/>
        <v>61.191502678068</v>
      </c>
      <c r="O14" s="1">
        <f t="shared" si="1"/>
        <v>108.908497321932</v>
      </c>
      <c r="P14" s="1">
        <f t="shared" si="2"/>
        <v>231.291502678068</v>
      </c>
      <c r="Q14" s="9"/>
    </row>
    <row r="15" ht="20" customHeight="1" spans="1:17">
      <c r="A15" s="1">
        <v>14</v>
      </c>
      <c r="B15" s="6">
        <v>144</v>
      </c>
      <c r="C15" s="6">
        <v>161</v>
      </c>
      <c r="D15" s="6">
        <v>131</v>
      </c>
      <c r="E15" s="6">
        <v>106</v>
      </c>
      <c r="F15" s="6">
        <v>128</v>
      </c>
      <c r="G15" s="6">
        <v>202</v>
      </c>
      <c r="H15" s="6">
        <v>229</v>
      </c>
      <c r="I15" s="6">
        <v>160</v>
      </c>
      <c r="J15" s="6">
        <v>128</v>
      </c>
      <c r="K15" s="6">
        <v>139</v>
      </c>
      <c r="L15" s="6">
        <v>156</v>
      </c>
      <c r="M15" s="2">
        <f>SUM(C15:L15)/10</f>
        <v>154</v>
      </c>
      <c r="N15" s="2">
        <f t="shared" si="0"/>
        <v>74.3206267166495</v>
      </c>
      <c r="O15" s="1">
        <f t="shared" si="1"/>
        <v>79.6793732833505</v>
      </c>
      <c r="P15" s="1">
        <f t="shared" si="2"/>
        <v>228.320626716649</v>
      </c>
      <c r="Q15" s="9"/>
    </row>
    <row r="16" ht="20" customHeight="1" spans="1:17">
      <c r="A16" s="1">
        <v>8</v>
      </c>
      <c r="B16" s="6">
        <v>36</v>
      </c>
      <c r="C16" s="6">
        <v>1</v>
      </c>
      <c r="D16" s="6">
        <v>7</v>
      </c>
      <c r="E16" s="6">
        <v>3</v>
      </c>
      <c r="F16" s="6">
        <v>6</v>
      </c>
      <c r="G16" s="6">
        <v>8</v>
      </c>
      <c r="H16" s="6">
        <v>4</v>
      </c>
      <c r="I16" s="6">
        <v>14</v>
      </c>
      <c r="J16" s="6">
        <v>25</v>
      </c>
      <c r="K16" s="6">
        <v>107</v>
      </c>
      <c r="L16" s="6">
        <v>84</v>
      </c>
      <c r="M16" s="2">
        <f>SUM(C16:L16)/10</f>
        <v>25.9</v>
      </c>
      <c r="N16" s="2">
        <f t="shared" si="0"/>
        <v>75.4038018493321</v>
      </c>
      <c r="O16" s="1">
        <f t="shared" si="1"/>
        <v>-49.5038018493321</v>
      </c>
      <c r="P16" s="1">
        <f t="shared" si="2"/>
        <v>101.303801849332</v>
      </c>
      <c r="Q16" s="9"/>
    </row>
    <row r="17" ht="20" customHeight="1" spans="1:17">
      <c r="A17" s="1">
        <v>10</v>
      </c>
      <c r="B17" s="3">
        <v>72</v>
      </c>
      <c r="C17" s="3">
        <v>61</v>
      </c>
      <c r="D17" s="3">
        <v>78</v>
      </c>
      <c r="E17" s="3">
        <v>102</v>
      </c>
      <c r="F17" s="3">
        <v>80</v>
      </c>
      <c r="G17" s="3">
        <v>80</v>
      </c>
      <c r="H17" s="3">
        <v>78</v>
      </c>
      <c r="I17" s="3">
        <v>85</v>
      </c>
      <c r="J17" s="3">
        <v>96</v>
      </c>
      <c r="K17" s="3">
        <v>88</v>
      </c>
      <c r="L17" s="3">
        <v>85</v>
      </c>
      <c r="M17" s="2">
        <f>SUM(C17:L17)/10</f>
        <v>83.3</v>
      </c>
      <c r="N17" s="2">
        <f t="shared" si="0"/>
        <v>22.2520910378228</v>
      </c>
      <c r="O17" s="1">
        <f t="shared" si="1"/>
        <v>61.0479089621772</v>
      </c>
      <c r="P17" s="1">
        <f t="shared" si="2"/>
        <v>105.552091037823</v>
      </c>
      <c r="Q17" s="9"/>
    </row>
    <row r="18" ht="20" customHeight="1" spans="1:17">
      <c r="A18" s="1">
        <v>19</v>
      </c>
      <c r="B18" s="5">
        <v>-126</v>
      </c>
      <c r="C18" s="5">
        <v>-99</v>
      </c>
      <c r="D18" s="5">
        <v>-107</v>
      </c>
      <c r="E18" s="5">
        <v>-114</v>
      </c>
      <c r="F18" s="5">
        <v>-89</v>
      </c>
      <c r="G18" s="5">
        <v>-97</v>
      </c>
      <c r="H18" s="5">
        <v>-104</v>
      </c>
      <c r="I18" s="5">
        <v>-113</v>
      </c>
      <c r="J18" s="5">
        <v>-86</v>
      </c>
      <c r="K18" s="5">
        <v>-179</v>
      </c>
      <c r="L18" s="5">
        <v>-131</v>
      </c>
      <c r="M18" s="2">
        <f>SUM(C18:L18)/10</f>
        <v>-111.9</v>
      </c>
      <c r="N18" s="2">
        <f t="shared" si="0"/>
        <v>53.9254629609756</v>
      </c>
      <c r="O18" s="1">
        <f t="shared" si="1"/>
        <v>-165.825462960976</v>
      </c>
      <c r="P18" s="1">
        <f t="shared" si="2"/>
        <v>-57.9745370390244</v>
      </c>
      <c r="Q18" s="9"/>
    </row>
    <row r="19" ht="20" customHeight="1" spans="1:17">
      <c r="A19" s="1">
        <v>7</v>
      </c>
      <c r="B19" s="4">
        <v>18</v>
      </c>
      <c r="C19" s="4">
        <v>2</v>
      </c>
      <c r="D19" s="4">
        <v>1</v>
      </c>
      <c r="E19" s="4">
        <v>-1</v>
      </c>
      <c r="F19" s="4">
        <v>-6</v>
      </c>
      <c r="G19" s="4">
        <v>0</v>
      </c>
      <c r="H19" s="4">
        <v>10</v>
      </c>
      <c r="I19" s="4">
        <v>9</v>
      </c>
      <c r="J19" s="4">
        <v>-1</v>
      </c>
      <c r="K19" s="4">
        <v>3</v>
      </c>
      <c r="L19" s="4">
        <v>4</v>
      </c>
      <c r="M19" s="2">
        <f>SUM(C19:L19)/10</f>
        <v>2.1</v>
      </c>
      <c r="N19" s="2">
        <f t="shared" si="0"/>
        <v>9.54288565721432</v>
      </c>
      <c r="O19" s="1">
        <f t="shared" si="1"/>
        <v>-7.44288565721432</v>
      </c>
      <c r="P19" s="1">
        <f t="shared" si="2"/>
        <v>11.6428856572143</v>
      </c>
      <c r="Q19" s="9"/>
    </row>
    <row r="20" ht="20" customHeight="1" spans="1:17">
      <c r="A20" s="1">
        <v>20</v>
      </c>
      <c r="B20" s="3">
        <v>-108</v>
      </c>
      <c r="C20" s="3">
        <v>-97</v>
      </c>
      <c r="D20" s="3">
        <v>-90</v>
      </c>
      <c r="E20" s="3">
        <v>-90</v>
      </c>
      <c r="F20" s="3">
        <v>-90</v>
      </c>
      <c r="G20" s="3">
        <v>-90</v>
      </c>
      <c r="H20" s="3">
        <v>-88</v>
      </c>
      <c r="I20" s="3">
        <v>-89</v>
      </c>
      <c r="J20" s="3">
        <v>-91</v>
      </c>
      <c r="K20" s="3">
        <v>-89</v>
      </c>
      <c r="L20" s="3">
        <v>-84</v>
      </c>
      <c r="M20" s="2">
        <f>SUM(C20:L20)/10</f>
        <v>-89.8</v>
      </c>
      <c r="N20" s="2">
        <f t="shared" si="0"/>
        <v>6.38052592746955</v>
      </c>
      <c r="O20" s="1">
        <f t="shared" si="1"/>
        <v>-96.1805259274695</v>
      </c>
      <c r="P20" s="1">
        <f t="shared" si="2"/>
        <v>-83.4194740725304</v>
      </c>
      <c r="Q20" s="9"/>
    </row>
    <row r="21" ht="20" customHeight="1" spans="1:17">
      <c r="A21" s="1">
        <v>13</v>
      </c>
      <c r="B21" s="6">
        <v>126</v>
      </c>
      <c r="C21" s="6">
        <v>88</v>
      </c>
      <c r="D21" s="6">
        <v>102</v>
      </c>
      <c r="E21" s="6">
        <v>87</v>
      </c>
      <c r="F21" s="6">
        <v>210</v>
      </c>
      <c r="G21" s="6">
        <v>79</v>
      </c>
      <c r="H21" s="6">
        <v>120</v>
      </c>
      <c r="I21" s="6">
        <v>87</v>
      </c>
      <c r="J21" s="6">
        <v>-178</v>
      </c>
      <c r="K21" s="6">
        <v>99</v>
      </c>
      <c r="L21" s="6">
        <v>99</v>
      </c>
      <c r="M21" s="2">
        <f>SUM(C21:L21)/10</f>
        <v>79.3</v>
      </c>
      <c r="N21" s="2">
        <f t="shared" si="0"/>
        <v>195.991042879232</v>
      </c>
      <c r="O21" s="1">
        <f t="shared" si="1"/>
        <v>-116.691042879232</v>
      </c>
      <c r="P21" s="1">
        <f t="shared" si="2"/>
        <v>275.291042879232</v>
      </c>
      <c r="Q21" s="9"/>
    </row>
    <row r="22" spans="2:17">
      <c r="B22" s="2"/>
      <c r="M22" s="2"/>
      <c r="N22"/>
      <c r="O22"/>
      <c r="P22"/>
      <c r="Q22" s="16"/>
    </row>
    <row r="23" spans="2:17">
      <c r="B23" s="2"/>
      <c r="M23" s="2"/>
      <c r="N23"/>
      <c r="O23"/>
      <c r="P23"/>
      <c r="Q23" s="16"/>
    </row>
    <row r="24" spans="2:17">
      <c r="B24" s="2"/>
      <c r="M24" s="2"/>
      <c r="N24"/>
      <c r="O24"/>
      <c r="P24"/>
      <c r="Q24" s="16"/>
    </row>
    <row r="25" spans="2:17">
      <c r="B25" s="2"/>
      <c r="M25" s="2"/>
      <c r="N25"/>
      <c r="O25"/>
      <c r="P25"/>
      <c r="Q25" s="16"/>
    </row>
    <row r="26" spans="2:17">
      <c r="B26" s="2"/>
      <c r="M26" s="2"/>
      <c r="N26"/>
      <c r="O26"/>
      <c r="P26"/>
      <c r="Q26" s="16"/>
    </row>
    <row r="27" spans="2:17">
      <c r="B27" s="2"/>
      <c r="M27" s="2"/>
      <c r="N27"/>
      <c r="O27"/>
      <c r="P27"/>
      <c r="Q27" s="16"/>
    </row>
    <row r="28" spans="2:17">
      <c r="B28" s="2"/>
      <c r="M28" s="2"/>
      <c r="N28"/>
      <c r="O28"/>
      <c r="P28"/>
      <c r="Q28" s="16"/>
    </row>
    <row r="29" spans="2:17">
      <c r="B29" s="2"/>
      <c r="M29" s="2"/>
      <c r="N29"/>
      <c r="O29"/>
      <c r="P29"/>
      <c r="Q29" s="16"/>
    </row>
    <row r="30" spans="2:17">
      <c r="B30" s="2"/>
      <c r="M30" s="2"/>
      <c r="N30"/>
      <c r="O30"/>
      <c r="P30"/>
      <c r="Q30" s="16"/>
    </row>
    <row r="31" spans="2:17">
      <c r="B31" s="15"/>
      <c r="M31" s="2"/>
      <c r="N31"/>
      <c r="O31"/>
      <c r="P31"/>
      <c r="Q31" s="16"/>
    </row>
    <row r="32" spans="2:17">
      <c r="B32" s="2"/>
      <c r="M32" s="2"/>
      <c r="N32"/>
      <c r="O32"/>
      <c r="P32"/>
      <c r="Q32" s="16"/>
    </row>
    <row r="33" spans="2:17">
      <c r="B33" s="2"/>
      <c r="M33" s="2"/>
      <c r="N33"/>
      <c r="O33"/>
      <c r="P33"/>
      <c r="Q33" s="16"/>
    </row>
    <row r="34" spans="2:17">
      <c r="B34" s="2"/>
      <c r="M34" s="2"/>
      <c r="N34"/>
      <c r="O34"/>
      <c r="P34"/>
      <c r="Q34" s="16"/>
    </row>
    <row r="35" spans="2:17">
      <c r="B35" s="2"/>
      <c r="M35" s="2"/>
      <c r="N35"/>
      <c r="O35"/>
      <c r="P35"/>
      <c r="Q35" s="16"/>
    </row>
    <row r="36" spans="2:17">
      <c r="B36" s="2"/>
      <c r="M36" s="2"/>
      <c r="N36"/>
      <c r="O36"/>
      <c r="P36"/>
      <c r="Q36" s="16"/>
    </row>
    <row r="37" spans="2:17">
      <c r="B37" s="2"/>
      <c r="M37" s="2"/>
      <c r="N37"/>
      <c r="O37"/>
      <c r="P37"/>
      <c r="Q37" s="16"/>
    </row>
    <row r="38" spans="2:17">
      <c r="B38" s="2"/>
      <c r="M38" s="2"/>
      <c r="N38"/>
      <c r="O38"/>
      <c r="P38"/>
      <c r="Q38" s="16"/>
    </row>
    <row r="39" spans="2:17">
      <c r="B39" s="2"/>
      <c r="M39" s="2"/>
      <c r="N39"/>
      <c r="O39"/>
      <c r="P39"/>
      <c r="Q39" s="16"/>
    </row>
    <row r="40" spans="2:17">
      <c r="B40" s="2"/>
      <c r="M40" s="2"/>
      <c r="N40"/>
      <c r="O40"/>
      <c r="P40"/>
      <c r="Q40" s="16"/>
    </row>
    <row r="41" spans="2:17">
      <c r="B41" s="15"/>
      <c r="M41" s="2"/>
      <c r="N41"/>
      <c r="O41"/>
      <c r="P41"/>
      <c r="Q41" s="16"/>
    </row>
  </sheetData>
  <sortState ref="A2:Q41">
    <sortCondition ref="O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Q1" sqref="Q$1:Q$1048576"/>
    </sheetView>
  </sheetViews>
  <sheetFormatPr defaultColWidth="8.88888888888889" defaultRowHeight="20.4"/>
  <cols>
    <col min="1" max="1" width="10.7777777777778" style="1" customWidth="1"/>
    <col min="2" max="17" width="10.7777777777778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R1" s="1"/>
      <c r="S1" s="9"/>
    </row>
    <row r="2" ht="20" customHeight="1" spans="1:17">
      <c r="A2" s="1">
        <v>12</v>
      </c>
      <c r="B2" s="3">
        <v>72</v>
      </c>
      <c r="C2" s="3">
        <v>58</v>
      </c>
      <c r="D2" s="3">
        <v>73</v>
      </c>
      <c r="E2" s="3">
        <v>83</v>
      </c>
      <c r="F2" s="3">
        <v>109</v>
      </c>
      <c r="G2" s="3">
        <v>96</v>
      </c>
      <c r="H2" s="3">
        <v>81</v>
      </c>
      <c r="I2" s="3">
        <v>84</v>
      </c>
      <c r="J2" s="3">
        <v>77</v>
      </c>
      <c r="K2" s="3">
        <v>77</v>
      </c>
      <c r="L2" s="3">
        <v>8</v>
      </c>
      <c r="M2" s="2">
        <f>SUM(C2:L2)/10</f>
        <v>74.6</v>
      </c>
      <c r="N2" s="2">
        <f t="shared" ref="N2:N21" si="0">2*STDEV(C2:L2)</f>
        <v>54.0222176516292</v>
      </c>
      <c r="O2" s="1">
        <f t="shared" ref="O2:O21" si="1">M2-N2</f>
        <v>20.5777823483708</v>
      </c>
      <c r="P2" s="1">
        <f t="shared" ref="P2:P21" si="2">M2+N2</f>
        <v>128.622217651629</v>
      </c>
      <c r="Q2" s="9"/>
    </row>
    <row r="3" ht="20" customHeight="1" spans="1:17">
      <c r="A3" s="1">
        <v>4</v>
      </c>
      <c r="B3" s="5">
        <v>-144</v>
      </c>
      <c r="C3" s="5">
        <v>-156</v>
      </c>
      <c r="D3" s="5">
        <v>-177</v>
      </c>
      <c r="E3" s="5">
        <v>-151</v>
      </c>
      <c r="F3" s="5">
        <v>-145</v>
      </c>
      <c r="G3" s="5">
        <v>-180</v>
      </c>
      <c r="H3" s="5">
        <v>-120</v>
      </c>
      <c r="I3" s="5">
        <v>-133</v>
      </c>
      <c r="J3" s="5">
        <v>-162</v>
      </c>
      <c r="K3" s="5">
        <v>-149</v>
      </c>
      <c r="L3" s="5">
        <v>-94</v>
      </c>
      <c r="M3" s="2">
        <f>SUM(C3:L3)/10</f>
        <v>-146.7</v>
      </c>
      <c r="N3" s="2">
        <f t="shared" si="0"/>
        <v>51.8634960470486</v>
      </c>
      <c r="O3" s="1">
        <f t="shared" si="1"/>
        <v>-198.563496047049</v>
      </c>
      <c r="P3" s="1">
        <f t="shared" si="2"/>
        <v>-94.8365039529514</v>
      </c>
      <c r="Q3" s="9"/>
    </row>
    <row r="4" ht="20" customHeight="1" spans="1:17">
      <c r="A4" s="1">
        <v>14</v>
      </c>
      <c r="B4" s="6">
        <v>36</v>
      </c>
      <c r="C4" s="6">
        <v>-26</v>
      </c>
      <c r="D4" s="6">
        <v>18</v>
      </c>
      <c r="E4" s="6">
        <v>92</v>
      </c>
      <c r="F4" s="6">
        <v>84</v>
      </c>
      <c r="G4" s="6">
        <v>40</v>
      </c>
      <c r="H4" s="6">
        <v>27</v>
      </c>
      <c r="I4" s="6">
        <v>35</v>
      </c>
      <c r="J4" s="6">
        <v>80</v>
      </c>
      <c r="K4" s="6">
        <v>46</v>
      </c>
      <c r="L4" s="6">
        <v>-3</v>
      </c>
      <c r="M4" s="2">
        <f>SUM(C4:L4)/10</f>
        <v>39.3</v>
      </c>
      <c r="N4" s="2">
        <f t="shared" si="0"/>
        <v>76.4608832453998</v>
      </c>
      <c r="O4" s="1">
        <f t="shared" si="1"/>
        <v>-37.1608832453998</v>
      </c>
      <c r="P4" s="1">
        <f t="shared" si="2"/>
        <v>115.7608832454</v>
      </c>
      <c r="Q4" s="9"/>
    </row>
    <row r="5" ht="20" customHeight="1" spans="1:17">
      <c r="A5" s="1">
        <v>15</v>
      </c>
      <c r="B5" s="4">
        <v>18</v>
      </c>
      <c r="C5" s="4">
        <v>0</v>
      </c>
      <c r="D5" s="4">
        <v>61</v>
      </c>
      <c r="E5" s="4">
        <v>12</v>
      </c>
      <c r="F5" s="4">
        <v>7</v>
      </c>
      <c r="G5" s="4">
        <v>6</v>
      </c>
      <c r="H5" s="4">
        <v>9</v>
      </c>
      <c r="I5" s="4">
        <v>11</v>
      </c>
      <c r="J5" s="4">
        <v>8</v>
      </c>
      <c r="K5" s="4">
        <v>15</v>
      </c>
      <c r="L5" s="4">
        <v>10</v>
      </c>
      <c r="M5" s="2">
        <f>SUM(C5:L5)/10</f>
        <v>13.9</v>
      </c>
      <c r="N5" s="2">
        <f t="shared" si="0"/>
        <v>34.0515948394655</v>
      </c>
      <c r="O5" s="1">
        <f t="shared" si="1"/>
        <v>-20.1515948394655</v>
      </c>
      <c r="P5" s="1">
        <f t="shared" si="2"/>
        <v>47.9515948394655</v>
      </c>
      <c r="Q5" s="9"/>
    </row>
    <row r="6" ht="20" customHeight="1" spans="1:17">
      <c r="A6" s="1">
        <v>7</v>
      </c>
      <c r="B6" s="4">
        <v>162</v>
      </c>
      <c r="C6" s="4">
        <v>188</v>
      </c>
      <c r="D6" s="4">
        <v>182</v>
      </c>
      <c r="E6" s="4">
        <v>147</v>
      </c>
      <c r="F6" s="4">
        <v>153</v>
      </c>
      <c r="G6" s="4">
        <v>158</v>
      </c>
      <c r="H6" s="4">
        <v>163</v>
      </c>
      <c r="I6" s="4">
        <v>170</v>
      </c>
      <c r="J6" s="4">
        <v>170</v>
      </c>
      <c r="K6" s="4">
        <v>171</v>
      </c>
      <c r="L6" s="4">
        <v>169</v>
      </c>
      <c r="M6" s="2">
        <f>SUM(C6:L6)/10</f>
        <v>167.1</v>
      </c>
      <c r="N6" s="2">
        <f t="shared" si="0"/>
        <v>24.9167502785665</v>
      </c>
      <c r="O6" s="1">
        <f t="shared" si="1"/>
        <v>142.183249721433</v>
      </c>
      <c r="P6" s="1">
        <f t="shared" si="2"/>
        <v>192.016750278567</v>
      </c>
      <c r="Q6" s="9"/>
    </row>
    <row r="7" ht="20" customHeight="1" spans="1:17">
      <c r="A7" s="1">
        <v>19</v>
      </c>
      <c r="B7" s="5">
        <v>-54</v>
      </c>
      <c r="C7" s="5">
        <v>-59</v>
      </c>
      <c r="D7" s="5">
        <v>-51</v>
      </c>
      <c r="E7" s="5">
        <v>-51</v>
      </c>
      <c r="F7" s="5">
        <v>-48</v>
      </c>
      <c r="G7" s="5">
        <v>-33</v>
      </c>
      <c r="H7" s="5">
        <v>-91</v>
      </c>
      <c r="I7" s="5">
        <v>-90</v>
      </c>
      <c r="J7" s="5">
        <v>-2</v>
      </c>
      <c r="K7" s="5">
        <v>-4</v>
      </c>
      <c r="L7" s="5">
        <v>-53</v>
      </c>
      <c r="M7" s="2">
        <f>SUM(C7:L7)/10</f>
        <v>-48.2</v>
      </c>
      <c r="N7" s="2">
        <f t="shared" si="0"/>
        <v>59.8279013318851</v>
      </c>
      <c r="O7" s="1">
        <f t="shared" si="1"/>
        <v>-108.027901331885</v>
      </c>
      <c r="P7" s="1">
        <f t="shared" si="2"/>
        <v>11.6279013318851</v>
      </c>
      <c r="Q7" s="9"/>
    </row>
    <row r="8" ht="20" customHeight="1" spans="1:17">
      <c r="A8" s="1">
        <v>5</v>
      </c>
      <c r="B8" s="4">
        <v>-162</v>
      </c>
      <c r="C8" s="4">
        <v>-170</v>
      </c>
      <c r="D8" s="4">
        <v>-169</v>
      </c>
      <c r="E8" s="4">
        <v>-169</v>
      </c>
      <c r="F8" s="4">
        <v>-162</v>
      </c>
      <c r="G8" s="4">
        <v>-166</v>
      </c>
      <c r="H8" s="4">
        <v>-177</v>
      </c>
      <c r="I8" s="4">
        <v>-168</v>
      </c>
      <c r="J8" s="4">
        <v>-163</v>
      </c>
      <c r="K8" s="4">
        <v>-172</v>
      </c>
      <c r="L8" s="4">
        <v>-167</v>
      </c>
      <c r="M8" s="2">
        <f>SUM(C8:L8)/10</f>
        <v>-168.3</v>
      </c>
      <c r="N8" s="2">
        <f t="shared" si="0"/>
        <v>8.64355893779357</v>
      </c>
      <c r="O8" s="1">
        <f t="shared" si="1"/>
        <v>-176.943558937794</v>
      </c>
      <c r="P8" s="1">
        <f t="shared" si="2"/>
        <v>-159.656441062206</v>
      </c>
      <c r="Q8" s="9"/>
    </row>
    <row r="9" ht="20" customHeight="1" spans="1:17">
      <c r="A9" s="1">
        <v>17</v>
      </c>
      <c r="B9" s="4">
        <v>-18</v>
      </c>
      <c r="C9" s="4">
        <v>-10</v>
      </c>
      <c r="D9" s="4">
        <v>-15</v>
      </c>
      <c r="E9" s="4">
        <v>-21</v>
      </c>
      <c r="F9" s="4">
        <v>-20</v>
      </c>
      <c r="G9" s="4">
        <v>-17</v>
      </c>
      <c r="H9" s="4">
        <v>2</v>
      </c>
      <c r="I9" s="4">
        <v>-5</v>
      </c>
      <c r="J9" s="4">
        <v>-2</v>
      </c>
      <c r="K9" s="4">
        <v>-13</v>
      </c>
      <c r="L9" s="4">
        <v>-13</v>
      </c>
      <c r="M9" s="2">
        <f>SUM(C9:L9)/10</f>
        <v>-11.4</v>
      </c>
      <c r="N9" s="2">
        <f t="shared" si="0"/>
        <v>15.29560575968</v>
      </c>
      <c r="O9" s="1">
        <f t="shared" si="1"/>
        <v>-26.69560575968</v>
      </c>
      <c r="P9" s="1">
        <f t="shared" si="2"/>
        <v>3.89560575967998</v>
      </c>
      <c r="Q9" s="9"/>
    </row>
    <row r="10" ht="20" customHeight="1" spans="1:17">
      <c r="A10" s="1">
        <v>11</v>
      </c>
      <c r="B10" s="2">
        <v>90</v>
      </c>
      <c r="C10" s="1">
        <v>106</v>
      </c>
      <c r="D10" s="1">
        <v>100</v>
      </c>
      <c r="E10" s="1">
        <v>93</v>
      </c>
      <c r="F10" s="1">
        <v>98</v>
      </c>
      <c r="G10" s="1">
        <v>91</v>
      </c>
      <c r="H10" s="1">
        <v>93</v>
      </c>
      <c r="I10" s="1">
        <v>93</v>
      </c>
      <c r="J10" s="1">
        <v>95</v>
      </c>
      <c r="K10" s="1">
        <v>100</v>
      </c>
      <c r="L10" s="1">
        <v>102</v>
      </c>
      <c r="M10" s="2">
        <f>SUM(C10:L10)/10</f>
        <v>97.1</v>
      </c>
      <c r="N10" s="2">
        <f t="shared" si="0"/>
        <v>9.72739544905121</v>
      </c>
      <c r="O10" s="1">
        <f t="shared" si="1"/>
        <v>87.3726045509488</v>
      </c>
      <c r="P10" s="1">
        <f t="shared" si="2"/>
        <v>106.827395449051</v>
      </c>
      <c r="Q10" s="9"/>
    </row>
    <row r="11" ht="20" customHeight="1" spans="1:17">
      <c r="A11" s="1">
        <v>1</v>
      </c>
      <c r="B11" s="2">
        <v>-90</v>
      </c>
      <c r="C11" s="1">
        <v>-88</v>
      </c>
      <c r="D11" s="1">
        <v>-90</v>
      </c>
      <c r="E11" s="1">
        <v>-89</v>
      </c>
      <c r="F11" s="1">
        <v>-83</v>
      </c>
      <c r="G11" s="1">
        <v>-89</v>
      </c>
      <c r="H11" s="1">
        <v>-18</v>
      </c>
      <c r="I11" s="1">
        <v>-87</v>
      </c>
      <c r="J11" s="1">
        <v>-87</v>
      </c>
      <c r="K11" s="1">
        <v>-85</v>
      </c>
      <c r="L11" s="1">
        <v>-89</v>
      </c>
      <c r="M11" s="2">
        <f>SUM(C11:L11)/10</f>
        <v>-80.5</v>
      </c>
      <c r="N11" s="2">
        <f t="shared" si="0"/>
        <v>44.1235638733873</v>
      </c>
      <c r="O11" s="1">
        <f t="shared" si="1"/>
        <v>-124.623563873387</v>
      </c>
      <c r="P11" s="1">
        <f t="shared" si="2"/>
        <v>-36.3764361266127</v>
      </c>
      <c r="Q11" s="9"/>
    </row>
    <row r="12" ht="20" customHeight="1" spans="1:17">
      <c r="A12" s="1">
        <v>2</v>
      </c>
      <c r="B12" s="3">
        <v>-108</v>
      </c>
      <c r="C12" s="3">
        <v>-88</v>
      </c>
      <c r="D12" s="3">
        <v>-90</v>
      </c>
      <c r="E12" s="3">
        <v>-90</v>
      </c>
      <c r="F12" s="3">
        <v>-88</v>
      </c>
      <c r="G12" s="3">
        <v>-89</v>
      </c>
      <c r="H12" s="3">
        <v>-88</v>
      </c>
      <c r="I12" s="3">
        <v>-92</v>
      </c>
      <c r="J12" s="3">
        <v>-178</v>
      </c>
      <c r="K12" s="3">
        <v>-94</v>
      </c>
      <c r="L12" s="3">
        <v>-82</v>
      </c>
      <c r="M12" s="2">
        <f>SUM(C12:L12)/10</f>
        <v>-97.9</v>
      </c>
      <c r="N12" s="2">
        <f t="shared" si="0"/>
        <v>56.6348930528796</v>
      </c>
      <c r="O12" s="1">
        <f t="shared" si="1"/>
        <v>-154.53489305288</v>
      </c>
      <c r="P12" s="1">
        <f t="shared" si="2"/>
        <v>-41.2651069471204</v>
      </c>
      <c r="Q12" s="9"/>
    </row>
    <row r="13" ht="20" customHeight="1" spans="1:17">
      <c r="A13" s="1">
        <v>10</v>
      </c>
      <c r="B13" s="3">
        <v>108</v>
      </c>
      <c r="C13" s="3">
        <v>137</v>
      </c>
      <c r="D13" s="3">
        <v>131</v>
      </c>
      <c r="E13" s="3">
        <v>138</v>
      </c>
      <c r="F13" s="3">
        <v>95</v>
      </c>
      <c r="G13" s="3">
        <v>113</v>
      </c>
      <c r="H13" s="3">
        <v>116</v>
      </c>
      <c r="I13" s="3">
        <v>114</v>
      </c>
      <c r="J13" s="3">
        <v>106</v>
      </c>
      <c r="K13" s="3">
        <v>117</v>
      </c>
      <c r="L13" s="3">
        <v>117</v>
      </c>
      <c r="M13" s="2">
        <f>SUM(C13:L13)/10</f>
        <v>118.4</v>
      </c>
      <c r="N13" s="2">
        <f t="shared" si="0"/>
        <v>27.0669950718993</v>
      </c>
      <c r="O13" s="1">
        <f t="shared" si="1"/>
        <v>91.3330049281007</v>
      </c>
      <c r="P13" s="1">
        <f t="shared" si="2"/>
        <v>145.466995071899</v>
      </c>
      <c r="Q13" s="9"/>
    </row>
    <row r="14" ht="20" customHeight="1" spans="1:17">
      <c r="A14" s="1">
        <v>3</v>
      </c>
      <c r="B14" s="5">
        <v>-126</v>
      </c>
      <c r="C14" s="5">
        <v>-110</v>
      </c>
      <c r="D14" s="5">
        <v>-119</v>
      </c>
      <c r="E14" s="5">
        <v>-163</v>
      </c>
      <c r="F14" s="5">
        <v>-94</v>
      </c>
      <c r="G14" s="5">
        <v>-90</v>
      </c>
      <c r="H14" s="5">
        <v>-89</v>
      </c>
      <c r="I14" s="5">
        <v>-88</v>
      </c>
      <c r="J14" s="5">
        <v>-172</v>
      </c>
      <c r="K14" s="5">
        <v>-114</v>
      </c>
      <c r="L14" s="5">
        <v>-97</v>
      </c>
      <c r="M14" s="2">
        <f>SUM(C14:L14)/10</f>
        <v>-113.6</v>
      </c>
      <c r="N14" s="2">
        <f t="shared" si="0"/>
        <v>60.9932601012422</v>
      </c>
      <c r="O14" s="1">
        <f t="shared" si="1"/>
        <v>-174.593260101242</v>
      </c>
      <c r="P14" s="1">
        <f t="shared" si="2"/>
        <v>-52.6067398987578</v>
      </c>
      <c r="Q14" s="9"/>
    </row>
    <row r="15" ht="20" customHeight="1" spans="1:17">
      <c r="A15" s="1">
        <v>8</v>
      </c>
      <c r="B15" s="6">
        <v>144</v>
      </c>
      <c r="C15" s="6">
        <v>163</v>
      </c>
      <c r="D15" s="6">
        <v>181</v>
      </c>
      <c r="E15" s="6">
        <v>163</v>
      </c>
      <c r="F15" s="6">
        <v>170</v>
      </c>
      <c r="G15" s="6">
        <v>166</v>
      </c>
      <c r="H15" s="6">
        <v>146</v>
      </c>
      <c r="I15" s="6">
        <v>182</v>
      </c>
      <c r="J15" s="6">
        <v>140</v>
      </c>
      <c r="K15" s="6">
        <v>132</v>
      </c>
      <c r="L15" s="6">
        <v>137</v>
      </c>
      <c r="M15" s="2">
        <f>SUM(C15:L15)/10</f>
        <v>158</v>
      </c>
      <c r="N15" s="2">
        <f t="shared" si="0"/>
        <v>36.1969918946619</v>
      </c>
      <c r="O15" s="1">
        <f t="shared" si="1"/>
        <v>121.803008105338</v>
      </c>
      <c r="P15" s="1">
        <f t="shared" si="2"/>
        <v>194.196991894662</v>
      </c>
      <c r="Q15" s="9"/>
    </row>
    <row r="16" ht="20" customHeight="1" spans="1:17">
      <c r="A16" s="1">
        <v>18</v>
      </c>
      <c r="B16" s="5">
        <v>-36</v>
      </c>
      <c r="C16" s="5">
        <v>-36</v>
      </c>
      <c r="D16" s="5">
        <v>-33</v>
      </c>
      <c r="E16" s="5">
        <v>-36</v>
      </c>
      <c r="F16" s="5">
        <v>-28</v>
      </c>
      <c r="G16" s="5">
        <v>-19</v>
      </c>
      <c r="H16" s="5">
        <v>-36</v>
      </c>
      <c r="I16" s="5">
        <v>0</v>
      </c>
      <c r="J16" s="5">
        <v>-7</v>
      </c>
      <c r="K16" s="5">
        <v>-17</v>
      </c>
      <c r="L16" s="5">
        <v>-7</v>
      </c>
      <c r="M16" s="2">
        <f>SUM(C16:L16)/10</f>
        <v>-21.9</v>
      </c>
      <c r="N16" s="2">
        <f t="shared" si="0"/>
        <v>27.5914640584527</v>
      </c>
      <c r="O16" s="1">
        <f t="shared" si="1"/>
        <v>-49.4914640584527</v>
      </c>
      <c r="P16" s="1">
        <f t="shared" si="2"/>
        <v>5.69146405845273</v>
      </c>
      <c r="Q16" s="9"/>
    </row>
    <row r="17" ht="20" customHeight="1" spans="1:17">
      <c r="A17" s="1">
        <v>16</v>
      </c>
      <c r="B17" s="7">
        <v>0</v>
      </c>
      <c r="C17" s="7">
        <v>-6</v>
      </c>
      <c r="D17" s="7">
        <v>-9</v>
      </c>
      <c r="E17" s="7">
        <v>-21</v>
      </c>
      <c r="F17" s="7">
        <v>-21</v>
      </c>
      <c r="G17" s="7">
        <v>-16</v>
      </c>
      <c r="H17" s="7">
        <v>-18</v>
      </c>
      <c r="I17" s="7">
        <v>-17</v>
      </c>
      <c r="J17" s="7">
        <v>-17</v>
      </c>
      <c r="K17" s="7">
        <v>-17</v>
      </c>
      <c r="L17" s="7">
        <v>-1</v>
      </c>
      <c r="M17" s="2">
        <f>SUM(C17:L17)/10</f>
        <v>-14.3</v>
      </c>
      <c r="N17" s="2">
        <f t="shared" si="0"/>
        <v>13.368287516025</v>
      </c>
      <c r="O17" s="1">
        <f t="shared" si="1"/>
        <v>-27.668287516025</v>
      </c>
      <c r="P17" s="1">
        <f t="shared" si="2"/>
        <v>-0.931712483974954</v>
      </c>
      <c r="Q17" s="9"/>
    </row>
    <row r="18" ht="20" customHeight="1" spans="1:17">
      <c r="A18" s="1">
        <v>6</v>
      </c>
      <c r="B18" s="7">
        <v>180</v>
      </c>
      <c r="C18" s="7">
        <v>181</v>
      </c>
      <c r="D18" s="7">
        <f>360-146</f>
        <v>214</v>
      </c>
      <c r="E18" s="7">
        <v>182</v>
      </c>
      <c r="F18" s="7">
        <v>182</v>
      </c>
      <c r="G18" s="7">
        <v>211</v>
      </c>
      <c r="H18" s="7">
        <v>217</v>
      </c>
      <c r="I18" s="7">
        <v>197</v>
      </c>
      <c r="J18" s="7">
        <v>183</v>
      </c>
      <c r="K18" s="7">
        <v>193</v>
      </c>
      <c r="L18" s="7">
        <v>184</v>
      </c>
      <c r="M18" s="2">
        <f>SUM(C18:L18)/10</f>
        <v>194.4</v>
      </c>
      <c r="N18" s="2">
        <f t="shared" si="0"/>
        <v>29.0929544735491</v>
      </c>
      <c r="O18" s="1">
        <f t="shared" si="1"/>
        <v>165.307045526451</v>
      </c>
      <c r="P18" s="1">
        <f t="shared" si="2"/>
        <v>223.492954473549</v>
      </c>
      <c r="Q18" s="9"/>
    </row>
    <row r="19" ht="20" customHeight="1" spans="1:17">
      <c r="A19" s="1">
        <v>13</v>
      </c>
      <c r="B19" s="6">
        <v>54</v>
      </c>
      <c r="C19" s="6">
        <v>30</v>
      </c>
      <c r="D19" s="6">
        <v>20</v>
      </c>
      <c r="E19" s="6">
        <v>50</v>
      </c>
      <c r="F19" s="6">
        <v>46</v>
      </c>
      <c r="G19" s="6">
        <v>38</v>
      </c>
      <c r="H19" s="6">
        <v>40</v>
      </c>
      <c r="I19" s="6">
        <v>38</v>
      </c>
      <c r="J19" s="6">
        <v>38</v>
      </c>
      <c r="K19" s="6">
        <v>86</v>
      </c>
      <c r="L19" s="6">
        <v>4</v>
      </c>
      <c r="M19" s="2">
        <f>SUM(C19:L19)/10</f>
        <v>39</v>
      </c>
      <c r="N19" s="2">
        <f t="shared" si="0"/>
        <v>42.4264068711929</v>
      </c>
      <c r="O19" s="1">
        <f t="shared" si="1"/>
        <v>-3.42640687119285</v>
      </c>
      <c r="P19" s="1">
        <f t="shared" si="2"/>
        <v>81.4264068711929</v>
      </c>
      <c r="Q19" s="9"/>
    </row>
    <row r="20" ht="20" customHeight="1" spans="1:17">
      <c r="A20" s="1">
        <v>20</v>
      </c>
      <c r="B20" s="3">
        <v>-72</v>
      </c>
      <c r="C20" s="3">
        <v>-91</v>
      </c>
      <c r="D20" s="3">
        <v>-88</v>
      </c>
      <c r="E20" s="3">
        <v>-91</v>
      </c>
      <c r="F20" s="3">
        <v>-90</v>
      </c>
      <c r="G20" s="3">
        <v>-82</v>
      </c>
      <c r="H20" s="3">
        <v>-85</v>
      </c>
      <c r="I20" s="3">
        <v>-89</v>
      </c>
      <c r="J20" s="3">
        <v>-93</v>
      </c>
      <c r="K20" s="3">
        <v>-89</v>
      </c>
      <c r="L20" s="3">
        <v>-90</v>
      </c>
      <c r="M20" s="2">
        <f>SUM(C20:L20)/10</f>
        <v>-88.8</v>
      </c>
      <c r="N20" s="2">
        <f t="shared" si="0"/>
        <v>6.38052592746955</v>
      </c>
      <c r="O20" s="1">
        <f t="shared" si="1"/>
        <v>-95.1805259274695</v>
      </c>
      <c r="P20" s="1">
        <f t="shared" si="2"/>
        <v>-82.4194740725304</v>
      </c>
      <c r="Q20" s="9"/>
    </row>
    <row r="21" ht="20" customHeight="1" spans="1:17">
      <c r="A21" s="1">
        <v>9</v>
      </c>
      <c r="B21" s="6">
        <v>126</v>
      </c>
      <c r="C21" s="6">
        <v>170</v>
      </c>
      <c r="D21" s="6">
        <v>135</v>
      </c>
      <c r="E21" s="6">
        <v>155</v>
      </c>
      <c r="F21" s="6">
        <v>150</v>
      </c>
      <c r="G21" s="6">
        <v>134</v>
      </c>
      <c r="H21" s="6">
        <v>149</v>
      </c>
      <c r="I21" s="6">
        <v>135</v>
      </c>
      <c r="J21" s="6">
        <v>191</v>
      </c>
      <c r="K21" s="6">
        <v>178</v>
      </c>
      <c r="L21" s="6">
        <v>136</v>
      </c>
      <c r="M21" s="2">
        <f>SUM(C21:L21)/10</f>
        <v>153.3</v>
      </c>
      <c r="N21" s="2">
        <f t="shared" si="0"/>
        <v>40.4645249295945</v>
      </c>
      <c r="O21" s="1">
        <f t="shared" si="1"/>
        <v>112.835475070405</v>
      </c>
      <c r="P21" s="1">
        <f t="shared" si="2"/>
        <v>193.764524929595</v>
      </c>
      <c r="Q21" s="9"/>
    </row>
    <row r="22" spans="2:17">
      <c r="B22" s="2"/>
      <c r="M22" s="2"/>
      <c r="N22"/>
      <c r="O22"/>
      <c r="P22"/>
      <c r="Q22" s="16"/>
    </row>
    <row r="23" spans="2:17">
      <c r="B23" s="2"/>
      <c r="M23" s="2"/>
      <c r="N23"/>
      <c r="O23"/>
      <c r="P23"/>
      <c r="Q23" s="16"/>
    </row>
    <row r="24" spans="2:17">
      <c r="B24" s="2"/>
      <c r="M24" s="2"/>
      <c r="N24"/>
      <c r="O24"/>
      <c r="P24"/>
      <c r="Q24" s="16"/>
    </row>
    <row r="25" spans="2:17">
      <c r="B25" s="2"/>
      <c r="M25" s="2"/>
      <c r="N25"/>
      <c r="O25"/>
      <c r="P25"/>
      <c r="Q25" s="16"/>
    </row>
    <row r="26" spans="2:17">
      <c r="B26" s="2"/>
      <c r="M26" s="2"/>
      <c r="N26"/>
      <c r="O26"/>
      <c r="P26"/>
      <c r="Q26" s="16"/>
    </row>
    <row r="27" spans="2:17">
      <c r="B27" s="2"/>
      <c r="M27" s="2"/>
      <c r="N27"/>
      <c r="O27"/>
      <c r="P27"/>
      <c r="Q27" s="16"/>
    </row>
    <row r="28" spans="2:17">
      <c r="B28" s="2"/>
      <c r="M28" s="2"/>
      <c r="N28"/>
      <c r="O28"/>
      <c r="P28"/>
      <c r="Q28" s="16"/>
    </row>
    <row r="29" spans="2:17">
      <c r="B29" s="2"/>
      <c r="M29" s="2"/>
      <c r="N29"/>
      <c r="O29"/>
      <c r="P29"/>
      <c r="Q29" s="16"/>
    </row>
    <row r="30" spans="2:17">
      <c r="B30" s="2"/>
      <c r="M30" s="2"/>
      <c r="N30"/>
      <c r="O30"/>
      <c r="P30"/>
      <c r="Q30" s="16"/>
    </row>
    <row r="31" spans="2:17">
      <c r="B31" s="15"/>
      <c r="M31" s="2"/>
      <c r="N31"/>
      <c r="O31"/>
      <c r="P31"/>
      <c r="Q31" s="16"/>
    </row>
    <row r="32" spans="2:17">
      <c r="B32" s="2"/>
      <c r="M32" s="2"/>
      <c r="N32"/>
      <c r="O32"/>
      <c r="P32"/>
      <c r="Q32" s="16"/>
    </row>
    <row r="33" spans="2:17">
      <c r="B33" s="2"/>
      <c r="M33" s="2"/>
      <c r="N33"/>
      <c r="O33"/>
      <c r="P33"/>
      <c r="Q33" s="16"/>
    </row>
    <row r="34" spans="2:17">
      <c r="B34" s="2"/>
      <c r="M34" s="2"/>
      <c r="N34"/>
      <c r="O34"/>
      <c r="P34"/>
      <c r="Q34" s="16"/>
    </row>
    <row r="35" spans="2:17">
      <c r="B35" s="2"/>
      <c r="M35" s="2"/>
      <c r="N35"/>
      <c r="O35"/>
      <c r="P35"/>
      <c r="Q35" s="16"/>
    </row>
    <row r="36" spans="2:17">
      <c r="B36" s="2"/>
      <c r="M36" s="2"/>
      <c r="N36"/>
      <c r="O36"/>
      <c r="P36"/>
      <c r="Q36" s="16"/>
    </row>
    <row r="37" spans="2:17">
      <c r="B37" s="2"/>
      <c r="M37" s="2"/>
      <c r="N37"/>
      <c r="O37"/>
      <c r="P37"/>
      <c r="Q37" s="16"/>
    </row>
    <row r="38" spans="2:17">
      <c r="B38" s="2"/>
      <c r="M38" s="2"/>
      <c r="N38"/>
      <c r="O38"/>
      <c r="P38"/>
      <c r="Q38" s="16"/>
    </row>
    <row r="39" spans="2:17">
      <c r="B39" s="2"/>
      <c r="M39" s="2"/>
      <c r="N39"/>
      <c r="O39"/>
      <c r="P39"/>
      <c r="Q39" s="16"/>
    </row>
    <row r="40" spans="2:17">
      <c r="B40" s="2"/>
      <c r="M40" s="2"/>
      <c r="N40"/>
      <c r="O40"/>
      <c r="P40"/>
      <c r="Q40" s="16"/>
    </row>
    <row r="41" spans="2:17">
      <c r="B41" s="15"/>
      <c r="M41" s="2"/>
      <c r="N41"/>
      <c r="O41"/>
      <c r="P41"/>
      <c r="Q41" s="16"/>
    </row>
  </sheetData>
  <sortState ref="A2:Q41">
    <sortCondition ref="O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Q1" sqref="Q$1:Q$1048576"/>
    </sheetView>
  </sheetViews>
  <sheetFormatPr defaultColWidth="8.88888888888889" defaultRowHeight="20.4"/>
  <cols>
    <col min="1" max="1" width="10.7777777777778" style="1" customWidth="1"/>
    <col min="2" max="17" width="10.7777777777778" customWidth="1"/>
  </cols>
  <sheetData>
    <row r="1" s="1" customFormat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/>
      <c r="S1" s="9"/>
    </row>
    <row r="2" s="1" customFormat="1" ht="20" customHeight="1" spans="1:17">
      <c r="A2" s="1">
        <v>6</v>
      </c>
      <c r="B2" s="7">
        <v>0</v>
      </c>
      <c r="C2" s="7">
        <v>-1</v>
      </c>
      <c r="D2" s="7">
        <v>10</v>
      </c>
      <c r="E2" s="7">
        <v>-2</v>
      </c>
      <c r="F2" s="7">
        <v>4</v>
      </c>
      <c r="G2" s="7">
        <v>-1</v>
      </c>
      <c r="H2" s="7">
        <v>-3</v>
      </c>
      <c r="I2" s="7">
        <v>-1</v>
      </c>
      <c r="J2" s="7">
        <v>-3</v>
      </c>
      <c r="K2" s="7">
        <v>-2</v>
      </c>
      <c r="L2" s="7">
        <v>-2</v>
      </c>
      <c r="M2" s="2">
        <f>SUM(C2:L2)/10</f>
        <v>-0.1</v>
      </c>
      <c r="N2" s="2">
        <f t="shared" ref="N2:N21" si="0">2*STDEV(C2:L2)</f>
        <v>8.13497251241686</v>
      </c>
      <c r="O2" s="1">
        <f t="shared" ref="O2:O21" si="1">M2-N2</f>
        <v>-8.23497251241685</v>
      </c>
      <c r="P2" s="1">
        <f t="shared" ref="P2:P21" si="2">M2+N2</f>
        <v>8.03497251241686</v>
      </c>
      <c r="Q2" s="9"/>
    </row>
    <row r="3" s="1" customFormat="1" ht="20" customHeight="1" spans="1:17">
      <c r="A3" s="1">
        <v>5</v>
      </c>
      <c r="B3" s="4">
        <v>-162</v>
      </c>
      <c r="C3" s="4">
        <v>-175</v>
      </c>
      <c r="D3" s="4">
        <v>-161</v>
      </c>
      <c r="E3" s="4">
        <v>-101</v>
      </c>
      <c r="F3" s="4">
        <v>-166</v>
      </c>
      <c r="G3" s="4">
        <v>-176</v>
      </c>
      <c r="H3" s="4">
        <v>-164</v>
      </c>
      <c r="I3" s="4">
        <v>-173</v>
      </c>
      <c r="J3" s="4">
        <v>-168</v>
      </c>
      <c r="K3" s="4">
        <v>-170</v>
      </c>
      <c r="L3" s="4">
        <v>-169</v>
      </c>
      <c r="M3" s="2">
        <f>SUM(C3:L3)/10</f>
        <v>-162.3</v>
      </c>
      <c r="N3" s="2">
        <f t="shared" si="0"/>
        <v>44.1013983149439</v>
      </c>
      <c r="O3" s="1">
        <f t="shared" si="1"/>
        <v>-206.401398314944</v>
      </c>
      <c r="P3" s="1">
        <f t="shared" si="2"/>
        <v>-118.198601685056</v>
      </c>
      <c r="Q3" s="9"/>
    </row>
    <row r="4" s="1" customFormat="1" ht="20" customHeight="1" spans="1:17">
      <c r="A4" s="1">
        <v>19</v>
      </c>
      <c r="B4" s="5">
        <v>-54</v>
      </c>
      <c r="C4" s="5">
        <v>-44</v>
      </c>
      <c r="D4" s="5">
        <v>-48</v>
      </c>
      <c r="E4" s="5">
        <v>-49</v>
      </c>
      <c r="F4" s="5">
        <v>-41</v>
      </c>
      <c r="G4" s="5">
        <v>-57</v>
      </c>
      <c r="H4" s="5">
        <v>-85</v>
      </c>
      <c r="I4" s="5">
        <v>-65</v>
      </c>
      <c r="J4" s="5">
        <v>-63</v>
      </c>
      <c r="K4" s="5">
        <v>-68</v>
      </c>
      <c r="L4" s="5">
        <v>-13</v>
      </c>
      <c r="M4" s="2">
        <f>SUM(C4:L4)/10</f>
        <v>-53.3</v>
      </c>
      <c r="N4" s="2">
        <f t="shared" si="0"/>
        <v>38.7246691399681</v>
      </c>
      <c r="O4" s="1">
        <f t="shared" si="1"/>
        <v>-92.0246691399681</v>
      </c>
      <c r="P4" s="1">
        <f t="shared" si="2"/>
        <v>-14.5753308600319</v>
      </c>
      <c r="Q4" s="9"/>
    </row>
    <row r="5" s="1" customFormat="1" ht="20" customHeight="1" spans="1:17">
      <c r="A5" s="1">
        <v>1</v>
      </c>
      <c r="B5" s="2">
        <v>-90</v>
      </c>
      <c r="C5" s="1">
        <v>-87</v>
      </c>
      <c r="D5" s="1">
        <v>-89</v>
      </c>
      <c r="E5" s="1">
        <v>-87</v>
      </c>
      <c r="F5" s="1">
        <v>-89</v>
      </c>
      <c r="G5" s="1">
        <v>-88</v>
      </c>
      <c r="H5" s="1">
        <v>-87</v>
      </c>
      <c r="I5" s="1">
        <v>-90</v>
      </c>
      <c r="J5" s="1">
        <v>-88</v>
      </c>
      <c r="K5" s="1">
        <v>-91</v>
      </c>
      <c r="L5" s="1">
        <v>-95</v>
      </c>
      <c r="M5" s="2">
        <f>SUM(C5:L5)/10</f>
        <v>-89.1</v>
      </c>
      <c r="N5" s="2">
        <f t="shared" si="0"/>
        <v>4.93963561409139</v>
      </c>
      <c r="O5" s="1">
        <f t="shared" si="1"/>
        <v>-94.0396356140914</v>
      </c>
      <c r="P5" s="1">
        <f t="shared" si="2"/>
        <v>-84.1603643859086</v>
      </c>
      <c r="Q5" s="9"/>
    </row>
    <row r="6" s="1" customFormat="1" ht="20" customHeight="1" spans="1:17">
      <c r="A6" s="1">
        <v>9</v>
      </c>
      <c r="B6" s="6">
        <v>126</v>
      </c>
      <c r="C6" s="6">
        <v>127</v>
      </c>
      <c r="D6" s="6">
        <v>107</v>
      </c>
      <c r="E6" s="6">
        <v>128</v>
      </c>
      <c r="F6" s="6">
        <v>120</v>
      </c>
      <c r="G6" s="6">
        <v>128</v>
      </c>
      <c r="H6" s="6">
        <v>147</v>
      </c>
      <c r="I6" s="6">
        <v>117</v>
      </c>
      <c r="J6" s="6">
        <v>130</v>
      </c>
      <c r="K6" s="6">
        <v>124</v>
      </c>
      <c r="L6" s="6">
        <v>118</v>
      </c>
      <c r="M6" s="2">
        <f>SUM(C6:L6)/10</f>
        <v>124.6</v>
      </c>
      <c r="N6" s="2">
        <f t="shared" si="0"/>
        <v>21.0015872416031</v>
      </c>
      <c r="O6" s="1">
        <f t="shared" si="1"/>
        <v>103.598412758397</v>
      </c>
      <c r="P6" s="1">
        <f t="shared" si="2"/>
        <v>145.601587241603</v>
      </c>
      <c r="Q6" s="9"/>
    </row>
    <row r="7" s="1" customFormat="1" ht="20" customHeight="1" spans="1:17">
      <c r="A7" s="1">
        <v>17</v>
      </c>
      <c r="B7" s="4">
        <v>-18</v>
      </c>
      <c r="C7" s="4">
        <v>-8</v>
      </c>
      <c r="D7" s="4">
        <v>-4</v>
      </c>
      <c r="E7" s="4">
        <v>-5</v>
      </c>
      <c r="F7" s="4">
        <v>-16</v>
      </c>
      <c r="G7" s="4">
        <v>-25</v>
      </c>
      <c r="H7" s="4">
        <v>-20</v>
      </c>
      <c r="I7" s="4">
        <v>-24</v>
      </c>
      <c r="J7" s="4">
        <v>-24</v>
      </c>
      <c r="K7" s="4">
        <v>-15</v>
      </c>
      <c r="L7" s="4">
        <v>-9</v>
      </c>
      <c r="M7" s="2">
        <f>SUM(C7:L7)/10</f>
        <v>-15</v>
      </c>
      <c r="N7" s="2">
        <f t="shared" si="0"/>
        <v>16.2480768092719</v>
      </c>
      <c r="O7" s="1">
        <f t="shared" si="1"/>
        <v>-31.2480768092719</v>
      </c>
      <c r="P7" s="1">
        <f t="shared" si="2"/>
        <v>1.24807680927192</v>
      </c>
      <c r="Q7" s="9"/>
    </row>
    <row r="8" s="1" customFormat="1" ht="20" customHeight="1" spans="1:17">
      <c r="A8" s="1">
        <v>13</v>
      </c>
      <c r="B8" s="6">
        <v>54</v>
      </c>
      <c r="C8" s="6">
        <v>42</v>
      </c>
      <c r="D8" s="6">
        <v>53</v>
      </c>
      <c r="E8" s="6">
        <v>60</v>
      </c>
      <c r="F8" s="6">
        <v>4</v>
      </c>
      <c r="G8" s="6">
        <v>63</v>
      </c>
      <c r="H8" s="6">
        <v>63</v>
      </c>
      <c r="I8" s="6">
        <v>78</v>
      </c>
      <c r="J8" s="6">
        <v>55</v>
      </c>
      <c r="K8" s="6">
        <v>44</v>
      </c>
      <c r="L8" s="6">
        <v>44</v>
      </c>
      <c r="M8" s="2">
        <f>SUM(C8:L8)/10</f>
        <v>50.6</v>
      </c>
      <c r="N8" s="2">
        <f t="shared" si="0"/>
        <v>39.4653152921792</v>
      </c>
      <c r="O8" s="1">
        <f t="shared" si="1"/>
        <v>11.1346847078208</v>
      </c>
      <c r="P8" s="1">
        <f t="shared" si="2"/>
        <v>90.0653152921792</v>
      </c>
      <c r="Q8" s="9"/>
    </row>
    <row r="9" s="1" customFormat="1" ht="20" customHeight="1" spans="1:17">
      <c r="A9" s="1">
        <v>2</v>
      </c>
      <c r="B9" s="3">
        <v>72</v>
      </c>
      <c r="C9" s="3">
        <v>45</v>
      </c>
      <c r="D9" s="3">
        <v>108</v>
      </c>
      <c r="E9" s="3">
        <v>90</v>
      </c>
      <c r="F9" s="3">
        <v>68</v>
      </c>
      <c r="G9" s="3">
        <v>82</v>
      </c>
      <c r="H9" s="3">
        <v>11</v>
      </c>
      <c r="I9" s="3">
        <v>70</v>
      </c>
      <c r="J9" s="3">
        <v>92</v>
      </c>
      <c r="K9" s="3">
        <v>19</v>
      </c>
      <c r="L9" s="3">
        <v>88</v>
      </c>
      <c r="M9" s="2">
        <f>SUM(C9:L9)/10</f>
        <v>67.3</v>
      </c>
      <c r="N9" s="2">
        <f t="shared" si="0"/>
        <v>64.7528635145453</v>
      </c>
      <c r="O9" s="1">
        <f t="shared" si="1"/>
        <v>2.54713648545469</v>
      </c>
      <c r="P9" s="1">
        <f t="shared" si="2"/>
        <v>132.052863514545</v>
      </c>
      <c r="Q9" s="9"/>
    </row>
    <row r="10" s="1" customFormat="1" ht="20" customHeight="1" spans="1:17">
      <c r="A10" s="1">
        <v>16</v>
      </c>
      <c r="B10" s="7">
        <v>180</v>
      </c>
      <c r="C10" s="7">
        <v>197</v>
      </c>
      <c r="D10" s="7">
        <v>186</v>
      </c>
      <c r="E10" s="7">
        <v>180</v>
      </c>
      <c r="F10" s="7">
        <v>182</v>
      </c>
      <c r="G10" s="7">
        <v>182</v>
      </c>
      <c r="H10" s="7">
        <v>185</v>
      </c>
      <c r="I10" s="7">
        <v>181</v>
      </c>
      <c r="J10" s="7">
        <v>185</v>
      </c>
      <c r="K10" s="7">
        <v>199</v>
      </c>
      <c r="L10" s="7">
        <v>178</v>
      </c>
      <c r="M10" s="2">
        <f>SUM(C10:L10)/10</f>
        <v>185.5</v>
      </c>
      <c r="N10" s="2">
        <f t="shared" si="0"/>
        <v>14.0870310727436</v>
      </c>
      <c r="O10" s="1">
        <f t="shared" si="1"/>
        <v>171.412968927256</v>
      </c>
      <c r="P10" s="1">
        <f t="shared" si="2"/>
        <v>199.587031072744</v>
      </c>
      <c r="Q10" s="9"/>
    </row>
    <row r="11" s="1" customFormat="1" ht="20" customHeight="1" spans="1:17">
      <c r="A11" s="1">
        <v>8</v>
      </c>
      <c r="B11" s="5">
        <v>-36</v>
      </c>
      <c r="C11" s="5">
        <v>-105</v>
      </c>
      <c r="D11" s="5">
        <v>-20</v>
      </c>
      <c r="E11" s="5">
        <v>-2</v>
      </c>
      <c r="F11" s="5">
        <v>-31</v>
      </c>
      <c r="G11" s="5">
        <v>-23</v>
      </c>
      <c r="H11" s="5">
        <v>-16</v>
      </c>
      <c r="I11" s="5">
        <v>-15</v>
      </c>
      <c r="J11" s="5">
        <v>-10</v>
      </c>
      <c r="K11" s="5">
        <v>-7</v>
      </c>
      <c r="L11" s="5">
        <v>-35</v>
      </c>
      <c r="M11" s="2">
        <f>SUM(C11:L11)/10</f>
        <v>-26.4</v>
      </c>
      <c r="N11" s="2">
        <f t="shared" si="0"/>
        <v>58.8950101640387</v>
      </c>
      <c r="O11" s="1">
        <f t="shared" si="1"/>
        <v>-85.2950101640387</v>
      </c>
      <c r="P11" s="1">
        <f t="shared" si="2"/>
        <v>32.4950101640387</v>
      </c>
      <c r="Q11" s="9"/>
    </row>
    <row r="12" s="1" customFormat="1" ht="20" customHeight="1" spans="1:17">
      <c r="A12" s="1">
        <v>7</v>
      </c>
      <c r="B12" s="4">
        <v>162</v>
      </c>
      <c r="C12" s="4">
        <v>159</v>
      </c>
      <c r="D12" s="4">
        <v>158</v>
      </c>
      <c r="E12" s="4">
        <v>161</v>
      </c>
      <c r="F12" s="4">
        <f>360-144</f>
        <v>216</v>
      </c>
      <c r="G12" s="4">
        <v>178</v>
      </c>
      <c r="H12" s="4">
        <v>162</v>
      </c>
      <c r="I12" s="4">
        <v>183</v>
      </c>
      <c r="J12" s="4">
        <v>188</v>
      </c>
      <c r="K12" s="4">
        <v>160</v>
      </c>
      <c r="L12" s="4">
        <v>158</v>
      </c>
      <c r="M12" s="2">
        <f>SUM(C12:L12)/10</f>
        <v>172.3</v>
      </c>
      <c r="N12" s="2">
        <f t="shared" si="0"/>
        <v>38.1465012229897</v>
      </c>
      <c r="O12" s="1">
        <f t="shared" si="1"/>
        <v>134.15349877701</v>
      </c>
      <c r="P12" s="1">
        <f t="shared" si="2"/>
        <v>210.44650122299</v>
      </c>
      <c r="Q12" s="9"/>
    </row>
    <row r="13" s="1" customFormat="1" ht="20" customHeight="1" spans="1:17">
      <c r="A13" s="1">
        <v>12</v>
      </c>
      <c r="B13" s="3">
        <v>-108</v>
      </c>
      <c r="C13" s="3">
        <v>-97</v>
      </c>
      <c r="D13" s="3">
        <v>-87</v>
      </c>
      <c r="E13" s="3">
        <v>-96</v>
      </c>
      <c r="F13" s="3">
        <v>-89</v>
      </c>
      <c r="G13" s="3">
        <v>-87</v>
      </c>
      <c r="H13" s="3">
        <v>-93</v>
      </c>
      <c r="I13" s="3">
        <v>-97</v>
      </c>
      <c r="J13" s="3">
        <v>-111</v>
      </c>
      <c r="K13" s="3">
        <v>-105</v>
      </c>
      <c r="L13" s="3">
        <v>-103</v>
      </c>
      <c r="M13" s="2">
        <f>SUM(C13:L13)/10</f>
        <v>-96.5</v>
      </c>
      <c r="N13" s="2">
        <f t="shared" si="0"/>
        <v>15.9791530856092</v>
      </c>
      <c r="O13" s="1">
        <f t="shared" si="1"/>
        <v>-112.479153085609</v>
      </c>
      <c r="P13" s="1">
        <f t="shared" si="2"/>
        <v>-80.5208469143908</v>
      </c>
      <c r="Q13" s="9"/>
    </row>
    <row r="14" s="1" customFormat="1" ht="20" customHeight="1" spans="1:17">
      <c r="A14" s="1">
        <v>14</v>
      </c>
      <c r="B14" s="5">
        <v>-144</v>
      </c>
      <c r="C14" s="5">
        <v>-168</v>
      </c>
      <c r="D14" s="5">
        <v>-93</v>
      </c>
      <c r="E14" s="5">
        <v>-102</v>
      </c>
      <c r="F14" s="5">
        <v>-185</v>
      </c>
      <c r="G14" s="5">
        <v>-182</v>
      </c>
      <c r="H14" s="5">
        <v>-180</v>
      </c>
      <c r="I14" s="5">
        <v>-162</v>
      </c>
      <c r="J14" s="5">
        <v>-140</v>
      </c>
      <c r="K14" s="5">
        <v>-163</v>
      </c>
      <c r="L14" s="5">
        <v>-183</v>
      </c>
      <c r="M14" s="2">
        <f>SUM(C14:L14)/10</f>
        <v>-155.8</v>
      </c>
      <c r="N14" s="2">
        <f t="shared" si="0"/>
        <v>67.3023030809496</v>
      </c>
      <c r="O14" s="1">
        <f t="shared" si="1"/>
        <v>-223.10230308095</v>
      </c>
      <c r="P14" s="1">
        <f t="shared" si="2"/>
        <v>-88.4976969190504</v>
      </c>
      <c r="Q14" s="9"/>
    </row>
    <row r="15" s="1" customFormat="1" ht="20" customHeight="1" spans="1:17">
      <c r="A15" s="1">
        <v>15</v>
      </c>
      <c r="B15" s="4">
        <v>18</v>
      </c>
      <c r="C15" s="4">
        <v>1</v>
      </c>
      <c r="D15" s="4">
        <v>3</v>
      </c>
      <c r="E15" s="4">
        <v>23</v>
      </c>
      <c r="F15" s="4">
        <v>4</v>
      </c>
      <c r="G15" s="4">
        <v>1</v>
      </c>
      <c r="H15" s="4">
        <v>5</v>
      </c>
      <c r="I15" s="4">
        <v>8</v>
      </c>
      <c r="J15" s="4">
        <v>4</v>
      </c>
      <c r="K15" s="4">
        <v>2</v>
      </c>
      <c r="L15" s="4">
        <v>7</v>
      </c>
      <c r="M15" s="2">
        <f>SUM(C15:L15)/10</f>
        <v>5.8</v>
      </c>
      <c r="N15" s="2">
        <f t="shared" si="0"/>
        <v>12.9546216549239</v>
      </c>
      <c r="O15" s="1">
        <f t="shared" si="1"/>
        <v>-7.15462165492386</v>
      </c>
      <c r="P15" s="1">
        <f t="shared" si="2"/>
        <v>18.7546216549239</v>
      </c>
      <c r="Q15" s="9"/>
    </row>
    <row r="16" s="1" customFormat="1" ht="20" customHeight="1" spans="1:17">
      <c r="A16" s="1">
        <v>4</v>
      </c>
      <c r="B16" s="6">
        <v>36</v>
      </c>
      <c r="C16" s="6">
        <v>29</v>
      </c>
      <c r="D16" s="6">
        <v>23</v>
      </c>
      <c r="E16" s="6">
        <v>26</v>
      </c>
      <c r="F16" s="6">
        <v>24</v>
      </c>
      <c r="G16" s="6">
        <v>24</v>
      </c>
      <c r="H16" s="6">
        <v>24</v>
      </c>
      <c r="I16" s="6">
        <v>26</v>
      </c>
      <c r="J16" s="6">
        <v>10</v>
      </c>
      <c r="K16" s="6">
        <v>12</v>
      </c>
      <c r="L16" s="6">
        <v>24</v>
      </c>
      <c r="M16" s="2">
        <f>SUM(C16:L16)/10</f>
        <v>22.2</v>
      </c>
      <c r="N16" s="2">
        <f t="shared" si="0"/>
        <v>12.3216160556244</v>
      </c>
      <c r="O16" s="1">
        <f t="shared" si="1"/>
        <v>9.87838394437555</v>
      </c>
      <c r="P16" s="1">
        <f t="shared" si="2"/>
        <v>34.5216160556244</v>
      </c>
      <c r="Q16" s="9"/>
    </row>
    <row r="17" s="1" customFormat="1" ht="20" customHeight="1" spans="1:17">
      <c r="A17" s="1">
        <v>3</v>
      </c>
      <c r="B17" s="5">
        <v>-126</v>
      </c>
      <c r="C17" s="5">
        <v>-169</v>
      </c>
      <c r="D17" s="5">
        <v>-168</v>
      </c>
      <c r="E17" s="5">
        <v>-143</v>
      </c>
      <c r="F17" s="5">
        <v>-135</v>
      </c>
      <c r="G17" s="5">
        <v>-179</v>
      </c>
      <c r="H17" s="5">
        <v>-118</v>
      </c>
      <c r="I17" s="5">
        <v>-127</v>
      </c>
      <c r="J17" s="5">
        <v>-127</v>
      </c>
      <c r="K17" s="5">
        <v>-119</v>
      </c>
      <c r="L17" s="5">
        <v>-120</v>
      </c>
      <c r="M17" s="2">
        <f>SUM(C17:L17)/10</f>
        <v>-140.5</v>
      </c>
      <c r="N17" s="2">
        <f t="shared" si="0"/>
        <v>46.382467952162</v>
      </c>
      <c r="O17" s="1">
        <f t="shared" si="1"/>
        <v>-186.882467952162</v>
      </c>
      <c r="P17" s="1">
        <f t="shared" si="2"/>
        <v>-94.117532047838</v>
      </c>
      <c r="Q17" s="9"/>
    </row>
    <row r="18" s="1" customFormat="1" ht="20" customHeight="1" spans="1:17">
      <c r="A18" s="1">
        <v>20</v>
      </c>
      <c r="B18" s="3">
        <v>108</v>
      </c>
      <c r="C18" s="3">
        <v>145</v>
      </c>
      <c r="D18" s="3">
        <v>138</v>
      </c>
      <c r="E18" s="3">
        <v>133</v>
      </c>
      <c r="F18" s="3">
        <v>126</v>
      </c>
      <c r="G18" s="3">
        <v>112</v>
      </c>
      <c r="H18" s="3">
        <v>116</v>
      </c>
      <c r="I18" s="3">
        <v>114</v>
      </c>
      <c r="J18" s="3">
        <v>114</v>
      </c>
      <c r="K18" s="3">
        <v>119</v>
      </c>
      <c r="L18" s="3">
        <v>119</v>
      </c>
      <c r="M18" s="2">
        <f>SUM(C18:L18)/10</f>
        <v>123.6</v>
      </c>
      <c r="N18" s="2">
        <f t="shared" si="0"/>
        <v>22.8852208495643</v>
      </c>
      <c r="O18" s="1">
        <f t="shared" si="1"/>
        <v>100.714779150436</v>
      </c>
      <c r="P18" s="1">
        <f t="shared" si="2"/>
        <v>146.485220849564</v>
      </c>
      <c r="Q18" s="9"/>
    </row>
    <row r="19" s="1" customFormat="1" ht="20" customHeight="1" spans="1:17">
      <c r="A19" s="1">
        <v>11</v>
      </c>
      <c r="B19" s="2">
        <v>90</v>
      </c>
      <c r="C19" s="1">
        <v>89</v>
      </c>
      <c r="D19" s="1">
        <v>116</v>
      </c>
      <c r="E19" s="1">
        <v>88</v>
      </c>
      <c r="F19" s="1">
        <v>71</v>
      </c>
      <c r="G19" s="1">
        <v>56</v>
      </c>
      <c r="H19" s="1">
        <v>40</v>
      </c>
      <c r="I19" s="1">
        <v>26</v>
      </c>
      <c r="J19" s="1">
        <v>82</v>
      </c>
      <c r="K19" s="1">
        <v>79</v>
      </c>
      <c r="L19" s="1">
        <v>79</v>
      </c>
      <c r="M19" s="2">
        <f>SUM(C19:L19)/10</f>
        <v>72.6</v>
      </c>
      <c r="N19" s="2">
        <f t="shared" si="0"/>
        <v>51.9504036985705</v>
      </c>
      <c r="O19" s="1">
        <f t="shared" si="1"/>
        <v>20.6495963014295</v>
      </c>
      <c r="P19" s="1">
        <f t="shared" si="2"/>
        <v>124.55040369857</v>
      </c>
      <c r="Q19" s="9"/>
    </row>
    <row r="20" s="1" customFormat="1" ht="20" customHeight="1" spans="1:17">
      <c r="A20" s="1">
        <v>10</v>
      </c>
      <c r="B20" s="3">
        <v>-72</v>
      </c>
      <c r="C20" s="3">
        <f>153-360</f>
        <v>-207</v>
      </c>
      <c r="D20" s="3">
        <v>-37</v>
      </c>
      <c r="E20" s="3">
        <v>-85</v>
      </c>
      <c r="F20" s="3">
        <v>-87</v>
      </c>
      <c r="G20" s="3">
        <v>-88</v>
      </c>
      <c r="H20" s="3">
        <v>-88</v>
      </c>
      <c r="I20" s="3">
        <v>-88</v>
      </c>
      <c r="J20" s="3">
        <v>-75</v>
      </c>
      <c r="K20" s="3">
        <v>-74</v>
      </c>
      <c r="L20" s="3">
        <v>-75</v>
      </c>
      <c r="M20" s="2">
        <f>SUM(C20:L20)/10</f>
        <v>-90.4</v>
      </c>
      <c r="N20" s="2">
        <f t="shared" si="0"/>
        <v>87.5554427523244</v>
      </c>
      <c r="O20" s="1">
        <f t="shared" si="1"/>
        <v>-177.955442752324</v>
      </c>
      <c r="P20" s="1">
        <f t="shared" si="2"/>
        <v>-2.84455724767562</v>
      </c>
      <c r="Q20" s="9"/>
    </row>
    <row r="21" s="1" customFormat="1" ht="20" customHeight="1" spans="1:17">
      <c r="A21" s="1">
        <v>18</v>
      </c>
      <c r="B21" s="6">
        <v>144</v>
      </c>
      <c r="C21" s="6">
        <v>182</v>
      </c>
      <c r="D21" s="6">
        <v>164</v>
      </c>
      <c r="E21" s="6">
        <v>190</v>
      </c>
      <c r="F21" s="6">
        <v>177</v>
      </c>
      <c r="G21" s="6">
        <v>180</v>
      </c>
      <c r="H21" s="6">
        <v>158</v>
      </c>
      <c r="I21" s="6">
        <v>152</v>
      </c>
      <c r="J21" s="6">
        <v>168</v>
      </c>
      <c r="K21" s="6">
        <v>170</v>
      </c>
      <c r="L21" s="6">
        <v>161</v>
      </c>
      <c r="M21" s="2">
        <f>SUM(C21:L21)/10</f>
        <v>170.2</v>
      </c>
      <c r="N21" s="2">
        <f t="shared" si="0"/>
        <v>23.8662942242821</v>
      </c>
      <c r="O21" s="1">
        <f t="shared" si="1"/>
        <v>146.333705775718</v>
      </c>
      <c r="P21" s="1">
        <f t="shared" si="2"/>
        <v>194.066294224282</v>
      </c>
      <c r="Q21" s="9"/>
    </row>
    <row r="22" spans="2:17">
      <c r="B22" s="2"/>
      <c r="M22" s="2"/>
      <c r="N22"/>
      <c r="O22"/>
      <c r="P22"/>
      <c r="Q22" s="16"/>
    </row>
    <row r="23" spans="2:17">
      <c r="B23" s="2"/>
      <c r="M23" s="2"/>
      <c r="N23"/>
      <c r="O23"/>
      <c r="P23"/>
      <c r="Q23" s="16"/>
    </row>
    <row r="24" spans="2:17">
      <c r="B24" s="2"/>
      <c r="M24" s="2"/>
      <c r="N24"/>
      <c r="O24"/>
      <c r="P24"/>
      <c r="Q24" s="16"/>
    </row>
    <row r="25" spans="2:17">
      <c r="B25" s="2"/>
      <c r="M25" s="2"/>
      <c r="N25"/>
      <c r="O25"/>
      <c r="P25"/>
      <c r="Q25" s="16"/>
    </row>
    <row r="26" spans="2:17">
      <c r="B26" s="2"/>
      <c r="M26" s="2"/>
      <c r="N26"/>
      <c r="O26"/>
      <c r="P26"/>
      <c r="Q26" s="16"/>
    </row>
    <row r="27" spans="2:17">
      <c r="B27" s="2"/>
      <c r="M27" s="2"/>
      <c r="N27"/>
      <c r="O27"/>
      <c r="P27"/>
      <c r="Q27" s="16"/>
    </row>
    <row r="28" spans="2:17">
      <c r="B28" s="2"/>
      <c r="M28" s="2"/>
      <c r="N28"/>
      <c r="O28"/>
      <c r="P28"/>
      <c r="Q28" s="16"/>
    </row>
    <row r="29" spans="2:17">
      <c r="B29" s="2"/>
      <c r="M29" s="2"/>
      <c r="N29"/>
      <c r="O29"/>
      <c r="P29"/>
      <c r="Q29" s="16"/>
    </row>
    <row r="30" spans="2:17">
      <c r="B30" s="2"/>
      <c r="M30" s="2"/>
      <c r="N30"/>
      <c r="O30"/>
      <c r="P30"/>
      <c r="Q30" s="16"/>
    </row>
    <row r="31" spans="2:17">
      <c r="B31" s="15"/>
      <c r="M31" s="2"/>
      <c r="N31"/>
      <c r="O31"/>
      <c r="P31"/>
      <c r="Q31" s="16"/>
    </row>
    <row r="32" spans="2:17">
      <c r="B32" s="2"/>
      <c r="M32" s="2"/>
      <c r="N32"/>
      <c r="O32"/>
      <c r="P32"/>
      <c r="Q32" s="16"/>
    </row>
    <row r="33" spans="2:17">
      <c r="B33" s="2"/>
      <c r="M33" s="2"/>
      <c r="N33"/>
      <c r="O33"/>
      <c r="P33"/>
      <c r="Q33" s="16"/>
    </row>
    <row r="34" spans="2:17">
      <c r="B34" s="2"/>
      <c r="M34" s="2"/>
      <c r="N34"/>
      <c r="O34"/>
      <c r="P34"/>
      <c r="Q34" s="16"/>
    </row>
    <row r="35" spans="2:17">
      <c r="B35" s="2"/>
      <c r="M35" s="2"/>
      <c r="N35"/>
      <c r="O35"/>
      <c r="P35"/>
      <c r="Q35" s="16"/>
    </row>
    <row r="36" spans="2:17">
      <c r="B36" s="2"/>
      <c r="M36" s="2"/>
      <c r="N36"/>
      <c r="O36"/>
      <c r="P36"/>
      <c r="Q36" s="16"/>
    </row>
    <row r="37" spans="2:17">
      <c r="B37" s="2"/>
      <c r="M37" s="2"/>
      <c r="N37"/>
      <c r="O37"/>
      <c r="P37"/>
      <c r="Q37" s="16"/>
    </row>
    <row r="38" spans="2:17">
      <c r="B38" s="2"/>
      <c r="M38" s="2"/>
      <c r="N38"/>
      <c r="O38"/>
      <c r="P38"/>
      <c r="Q38" s="16"/>
    </row>
    <row r="39" spans="2:17">
      <c r="B39" s="2"/>
      <c r="M39" s="2"/>
      <c r="N39"/>
      <c r="O39"/>
      <c r="P39"/>
      <c r="Q39" s="16"/>
    </row>
    <row r="40" spans="2:17">
      <c r="B40" s="2"/>
      <c r="M40" s="2"/>
      <c r="N40"/>
      <c r="O40"/>
      <c r="P40"/>
      <c r="Q40" s="16"/>
    </row>
    <row r="41" spans="2:17">
      <c r="B41" s="15"/>
      <c r="M41" s="2"/>
      <c r="N41"/>
      <c r="O41"/>
      <c r="P41"/>
      <c r="Q41" s="16"/>
    </row>
  </sheetData>
  <sortState ref="A2:Q41">
    <sortCondition ref="O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KH1</vt:lpstr>
      <vt:lpstr>KH-1</vt:lpstr>
      <vt:lpstr>KH9</vt:lpstr>
      <vt:lpstr>LDF1</vt:lpstr>
      <vt:lpstr>LDF-1</vt:lpstr>
      <vt:lpstr>LDF9</vt:lpstr>
      <vt:lpstr>LYH1</vt:lpstr>
      <vt:lpstr>LYH-1</vt:lpstr>
      <vt:lpstr>LYH9</vt:lpstr>
      <vt:lpstr>K1</vt:lpstr>
      <vt:lpstr>K-1</vt:lpstr>
      <vt:lpstr>K9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桂浣莲</cp:lastModifiedBy>
  <dcterms:created xsi:type="dcterms:W3CDTF">2022-09-27T07:53:00Z</dcterms:created>
  <dcterms:modified xsi:type="dcterms:W3CDTF">2022-10-03T11:09:45Z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0E8A850854634731A6F91790BD2A4576</vt:lpwstr>
  </property>
  <property fmtid="{D5CDD505-2E9C-101B-9397-08002B2CF9AE}" pid="3" name="KSOProductBuildVer">
    <vt:lpwstr>2052-11.1.0.12358</vt:lpwstr>
  </property>
</Properties>
</file>