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2fa0a3ec8556d32/Documents/"/>
    </mc:Choice>
  </mc:AlternateContent>
  <xr:revisionPtr revIDLastSave="1566" documentId="8_{327B31E5-EEAD-4EC3-8A32-E49E183387F4}" xr6:coauthVersionLast="47" xr6:coauthVersionMax="47" xr10:uidLastSave="{531832DB-EA5B-4101-BEC5-F7C839EFD3BD}"/>
  <bookViews>
    <workbookView xWindow="-120" yWindow="-120" windowWidth="20640" windowHeight="11760" firstSheet="2" activeTab="3" xr2:uid="{3F972BB2-CEF5-4D83-A624-3554BF9D2290}"/>
  </bookViews>
  <sheets>
    <sheet name="MA_Model" sheetId="1" r:id="rId1"/>
    <sheet name="Demand Pattern and trend" sheetId="5" r:id="rId2"/>
    <sheet name="stationary check" sheetId="6" r:id="rId3"/>
    <sheet name="Demand_tracker" sheetId="4" r:id="rId4"/>
  </sheets>
  <definedNames>
    <definedName name="Demand">Demand_tracker!$H$5:$AQ$5</definedName>
    <definedName name="months">Demand_tracker!$H$4:$AQ$4</definedName>
    <definedName name="period">Demand_tracker!$H$3:$AQ$3</definedName>
    <definedName name="sydex">Demand_tracker!$B$7:$C$19</definedName>
  </definedNames>
  <calcPr calcId="191029"/>
  <pivotCaches>
    <pivotCache cacheId="6" r:id="rId5"/>
    <pivotCache cacheId="86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emand_forecasting_data1_55def18f-3177-4153-a8c0-d7a5f88e760c" name="demand_forecasting_data1" connection="Query - demand_forecasting_data1"/>
          <x15:modelTable id="delivery_data_e67b98a1-7d23-4859-96e9-ba576828bcfb" name="delivery_data" connection="Query - delivery_data"/>
          <x15:modelTable id="dim_table_d916966d-f694-4a8b-9a69-60155c1b1b37" name="dim_table" connection="Query - dim_table"/>
          <x15:modelTable id="planned_orders_report_52e7b67c-bd8d-4e1d-af6c-af9b19498521" name="planned_orders_report" connection="Query - planned_orders_report"/>
        </x15:modelTables>
        <x15:extLst>
          <ext xmlns:x16="http://schemas.microsoft.com/office/spreadsheetml/2014/11/main" uri="{9835A34E-60A6-4A7C-AAB8-D5F71C897F49}">
            <x16:modelTimeGroupings>
              <x16:modelTimeGrouping tableName="demand_forecasting_data1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1" i="4" l="1"/>
  <c r="FI3" i="1"/>
  <c r="L20" i="6" l="1"/>
  <c r="L18" i="6" a="1"/>
  <c r="L18" i="6" s="1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F6" i="6"/>
  <c r="E5" i="6"/>
  <c r="L16" i="6"/>
  <c r="L14" i="6" a="1"/>
  <c r="M14" i="6" s="1"/>
  <c r="L11" i="6"/>
  <c r="L9" i="6" a="1"/>
  <c r="L9" i="6" s="1"/>
  <c r="L6" i="6"/>
  <c r="L4" i="6" a="1"/>
  <c r="L5" i="6" s="1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" i="6"/>
  <c r="L19" i="6" l="1"/>
  <c r="N19" i="6"/>
  <c r="P18" i="6"/>
  <c r="P19" i="6"/>
  <c r="M18" i="6"/>
  <c r="M19" i="6"/>
  <c r="O18" i="6"/>
  <c r="N18" i="6"/>
  <c r="O19" i="6"/>
  <c r="L14" i="6"/>
  <c r="N15" i="6"/>
  <c r="M15" i="6"/>
  <c r="L15" i="6"/>
  <c r="N14" i="6"/>
  <c r="L10" i="6"/>
  <c r="M10" i="6"/>
  <c r="M9" i="6"/>
  <c r="L4" i="6"/>
  <c r="D1" i="1"/>
  <c r="B17" i="4"/>
  <c r="AO2" i="4"/>
  <c r="AL2" i="4"/>
  <c r="AE2" i="4"/>
  <c r="J2" i="4"/>
  <c r="K2" i="4"/>
  <c r="AA4" i="4"/>
  <c r="AO4" i="4"/>
  <c r="AN4" i="4"/>
  <c r="N4" i="4"/>
  <c r="AC4" i="4"/>
  <c r="C16" i="1"/>
  <c r="C15" i="1"/>
  <c r="C9" i="1"/>
  <c r="F14" i="4"/>
  <c r="C5" i="1"/>
  <c r="F1" i="4"/>
  <c r="B9" i="4"/>
  <c r="AP2" i="4"/>
  <c r="AM2" i="4"/>
  <c r="X2" i="4"/>
  <c r="R2" i="4"/>
  <c r="F5" i="4"/>
  <c r="S4" i="4"/>
  <c r="AG4" i="4"/>
  <c r="C7" i="1"/>
  <c r="F34" i="4"/>
  <c r="B16" i="4"/>
  <c r="AQ2" i="4"/>
  <c r="AN2" i="4"/>
  <c r="Z2" i="4"/>
  <c r="S2" i="4"/>
  <c r="AJ4" i="4"/>
  <c r="AJ5" i="4" s="1"/>
  <c r="K4" i="4"/>
  <c r="Y4" i="4"/>
  <c r="AK4" i="4"/>
  <c r="AD4" i="4"/>
  <c r="M4" i="4"/>
  <c r="H4" i="4"/>
  <c r="C12" i="1"/>
  <c r="C8" i="1"/>
  <c r="H5" i="4"/>
  <c r="AD34" i="4"/>
  <c r="N34" i="4"/>
  <c r="S14" i="4"/>
  <c r="AC14" i="4"/>
  <c r="EJ3" i="1"/>
  <c r="S5" i="4"/>
  <c r="AO5" i="4"/>
  <c r="AO34" i="4"/>
  <c r="AA5" i="4"/>
  <c r="AG5" i="4"/>
  <c r="N5" i="4"/>
  <c r="AG34" i="4"/>
  <c r="Y34" i="4"/>
  <c r="K14" i="4"/>
  <c r="AD14" i="4"/>
  <c r="N14" i="4"/>
  <c r="F44" i="4"/>
  <c r="B8" i="4"/>
  <c r="AG2" i="4"/>
  <c r="U2" i="4"/>
  <c r="AB2" i="4"/>
  <c r="L2" i="4"/>
  <c r="AB4" i="4"/>
  <c r="AP4" i="4"/>
  <c r="AP14" i="4" s="1"/>
  <c r="Q4" i="4"/>
  <c r="U4" i="4"/>
  <c r="U14" i="4" s="1"/>
  <c r="X4" i="4"/>
  <c r="C3" i="1"/>
  <c r="C17" i="1"/>
  <c r="AJ44" i="4"/>
  <c r="AB44" i="4"/>
  <c r="AK34" i="4"/>
  <c r="AC34" i="4"/>
  <c r="U34" i="4"/>
  <c r="M34" i="4"/>
  <c r="AG14" i="4"/>
  <c r="AK14" i="4"/>
  <c r="AN5" i="4"/>
  <c r="AA44" i="4"/>
  <c r="S44" i="4"/>
  <c r="K44" i="4"/>
  <c r="AJ34" i="4"/>
  <c r="AB34" i="4"/>
  <c r="AA14" i="4"/>
  <c r="AJ14" i="4"/>
  <c r="H14" i="4"/>
  <c r="K5" i="4"/>
  <c r="AP34" i="4"/>
  <c r="AA34" i="4"/>
  <c r="S34" i="4"/>
  <c r="K34" i="4"/>
  <c r="Y14" i="4"/>
  <c r="AN14" i="4"/>
  <c r="C14" i="1"/>
  <c r="B19" i="4"/>
  <c r="B15" i="4"/>
  <c r="AH2" i="4"/>
  <c r="AC2" i="4"/>
  <c r="W2" i="4"/>
  <c r="M2" i="4"/>
  <c r="T4" i="4"/>
  <c r="AH4" i="4"/>
  <c r="I4" i="4"/>
  <c r="H2" i="4"/>
  <c r="W4" i="4"/>
  <c r="AF2" i="4"/>
  <c r="AD5" i="4"/>
  <c r="C6" i="1"/>
  <c r="B11" i="4"/>
  <c r="B14" i="4"/>
  <c r="AI2" i="4"/>
  <c r="Y2" i="4"/>
  <c r="AA2" i="4"/>
  <c r="N2" i="4"/>
  <c r="L4" i="4"/>
  <c r="Z4" i="4"/>
  <c r="AL4" i="4"/>
  <c r="P4" i="4"/>
  <c r="AF4" i="4"/>
  <c r="AK5" i="4"/>
  <c r="AM4" i="4"/>
  <c r="AM5" i="4" s="1"/>
  <c r="C4" i="1"/>
  <c r="B18" i="4"/>
  <c r="B13" i="4"/>
  <c r="AJ2" i="4"/>
  <c r="V2" i="4"/>
  <c r="I2" i="4"/>
  <c r="O2" i="4"/>
  <c r="AQ4" i="4"/>
  <c r="R4" i="4"/>
  <c r="V4" i="4"/>
  <c r="O4" i="4"/>
  <c r="AL5" i="4"/>
  <c r="U5" i="4"/>
  <c r="C11" i="1"/>
  <c r="B10" i="4"/>
  <c r="B12" i="4"/>
  <c r="AK2" i="4"/>
  <c r="AD2" i="4"/>
  <c r="Q2" i="4"/>
  <c r="P2" i="4"/>
  <c r="AI4" i="4"/>
  <c r="J4" i="4"/>
  <c r="T2" i="4"/>
  <c r="T5" i="4"/>
  <c r="AE4" i="4"/>
  <c r="F24" i="4"/>
  <c r="C13" i="1"/>
  <c r="C27" i="1"/>
  <c r="D39" i="1"/>
  <c r="D17" i="1"/>
  <c r="C23" i="1"/>
  <c r="D25" i="1"/>
  <c r="C40" i="1"/>
  <c r="C21" i="1"/>
  <c r="C25" i="1"/>
  <c r="C36" i="1"/>
  <c r="C29" i="1"/>
  <c r="D12" i="1"/>
  <c r="D8" i="1"/>
  <c r="D38" i="1"/>
  <c r="D16" i="1"/>
  <c r="D24" i="1"/>
  <c r="D28" i="1"/>
  <c r="D14" i="1"/>
  <c r="D13" i="1"/>
  <c r="D29" i="1"/>
  <c r="D9" i="1"/>
  <c r="D3" i="1"/>
  <c r="D40" i="1"/>
  <c r="C28" i="1"/>
  <c r="C30" i="1"/>
  <c r="C41" i="1"/>
  <c r="D36" i="1"/>
  <c r="D15" i="1"/>
  <c r="D20" i="1"/>
  <c r="C19" i="1"/>
  <c r="C33" i="1"/>
  <c r="C31" i="1"/>
  <c r="D32" i="1"/>
  <c r="D41" i="1"/>
  <c r="D5" i="1"/>
  <c r="D19" i="1"/>
  <c r="D11" i="1"/>
  <c r="D35" i="1"/>
  <c r="D27" i="1"/>
  <c r="D7" i="1"/>
  <c r="C38" i="1"/>
  <c r="D21" i="1"/>
  <c r="C24" i="1"/>
  <c r="D37" i="1"/>
  <c r="C20" i="1"/>
  <c r="C32" i="1"/>
  <c r="D4" i="1"/>
  <c r="C39" i="1"/>
  <c r="C35" i="1"/>
  <c r="D31" i="1"/>
  <c r="D30" i="1"/>
  <c r="C37" i="1"/>
  <c r="D6" i="1"/>
  <c r="C22" i="1"/>
  <c r="D33" i="1"/>
  <c r="D22" i="1"/>
  <c r="D23" i="1"/>
  <c r="AM14" i="4"/>
  <c r="AI14" i="4"/>
  <c r="X14" i="4"/>
  <c r="I14" i="4"/>
  <c r="AO14" i="4"/>
  <c r="O34" i="4"/>
  <c r="W34" i="4"/>
  <c r="AE34" i="4"/>
  <c r="AM34" i="4"/>
  <c r="N44" i="4"/>
  <c r="V44" i="4"/>
  <c r="AD44" i="4"/>
  <c r="AL44" i="4"/>
  <c r="X5" i="4"/>
  <c r="Q5" i="4"/>
  <c r="AP5" i="4"/>
  <c r="AG24" i="4"/>
  <c r="H24" i="4"/>
  <c r="AL24" i="4"/>
  <c r="AP44" i="4"/>
  <c r="AQ5" i="4"/>
  <c r="L14" i="4"/>
  <c r="AB14" i="4"/>
  <c r="M14" i="4"/>
  <c r="R14" i="4"/>
  <c r="H34" i="4"/>
  <c r="P34" i="4"/>
  <c r="X34" i="4"/>
  <c r="AF34" i="4"/>
  <c r="AN34" i="4"/>
  <c r="O44" i="4"/>
  <c r="W44" i="4"/>
  <c r="AE44" i="4"/>
  <c r="AM44" i="4"/>
  <c r="M5" i="4"/>
  <c r="Y5" i="4"/>
  <c r="AC5" i="4"/>
  <c r="Y24" i="4"/>
  <c r="AM24" i="4"/>
  <c r="M24" i="4"/>
  <c r="AO44" i="4"/>
  <c r="AI5" i="4"/>
  <c r="AB5" i="4"/>
  <c r="H44" i="4"/>
  <c r="P44" i="4"/>
  <c r="X44" i="4"/>
  <c r="AF44" i="4"/>
  <c r="AN44" i="4"/>
  <c r="AQ44" i="4"/>
  <c r="I44" i="4"/>
  <c r="Q44" i="4"/>
  <c r="Y44" i="4"/>
  <c r="AG44" i="4"/>
  <c r="M44" i="4"/>
  <c r="U44" i="4"/>
  <c r="AC44" i="4"/>
  <c r="AK44" i="4"/>
  <c r="Q34" i="4"/>
  <c r="Q14" i="4"/>
  <c r="T34" i="4"/>
  <c r="T14" i="4"/>
  <c r="T44" i="4"/>
  <c r="AH14" i="4"/>
  <c r="AH44" i="4"/>
  <c r="AH34" i="4"/>
  <c r="AH5" i="4"/>
  <c r="I34" i="4"/>
  <c r="I5" i="4"/>
  <c r="W14" i="4"/>
  <c r="W5" i="4"/>
  <c r="L34" i="4"/>
  <c r="L44" i="4"/>
  <c r="L5" i="4"/>
  <c r="Z44" i="4"/>
  <c r="Z14" i="4"/>
  <c r="Z5" i="4"/>
  <c r="Z34" i="4"/>
  <c r="AL14" i="4"/>
  <c r="AL34" i="4"/>
  <c r="P14" i="4"/>
  <c r="P5" i="4"/>
  <c r="AF5" i="4"/>
  <c r="AF14" i="4"/>
  <c r="AQ14" i="4"/>
  <c r="AQ34" i="4"/>
  <c r="R44" i="4"/>
  <c r="R5" i="4"/>
  <c r="R34" i="4"/>
  <c r="V14" i="4"/>
  <c r="V34" i="4"/>
  <c r="V5" i="4"/>
  <c r="O5" i="4"/>
  <c r="O14" i="4"/>
  <c r="AI34" i="4"/>
  <c r="AI44" i="4"/>
  <c r="J44" i="4"/>
  <c r="J5" i="4"/>
  <c r="J14" i="4"/>
  <c r="J34" i="4"/>
  <c r="AE14" i="4"/>
  <c r="AE5" i="4"/>
  <c r="Z24" i="4"/>
  <c r="AN24" i="4"/>
  <c r="O24" i="4"/>
  <c r="AJ24" i="4"/>
  <c r="AI24" i="4"/>
  <c r="R24" i="4"/>
  <c r="AF24" i="4"/>
  <c r="AB24" i="4"/>
  <c r="AD24" i="4"/>
  <c r="AA24" i="4"/>
  <c r="J24" i="4"/>
  <c r="X24" i="4"/>
  <c r="V24" i="4"/>
  <c r="AK24" i="4"/>
  <c r="S24" i="4"/>
  <c r="AC24" i="4"/>
  <c r="AP24" i="4"/>
  <c r="Q24" i="4"/>
  <c r="AE24" i="4"/>
  <c r="L24" i="4"/>
  <c r="AH24" i="4"/>
  <c r="I24" i="4"/>
  <c r="W24" i="4"/>
  <c r="T24" i="4"/>
  <c r="AQ24" i="4"/>
  <c r="AO24" i="4"/>
  <c r="P24" i="4"/>
  <c r="U24" i="4"/>
  <c r="N24" i="4"/>
  <c r="K24" i="4"/>
  <c r="AE6" i="4" l="1"/>
  <c r="AL6" i="4"/>
  <c r="AR45" i="4"/>
  <c r="P25" i="4"/>
  <c r="AP25" i="4"/>
  <c r="AB25" i="4"/>
  <c r="AF6" i="4"/>
  <c r="AB6" i="4"/>
  <c r="P6" i="4"/>
  <c r="AP45" i="4"/>
  <c r="AH45" i="4"/>
  <c r="Z45" i="4"/>
  <c r="R45" i="4"/>
  <c r="AQ35" i="4"/>
  <c r="AI35" i="4"/>
  <c r="AA35" i="4"/>
  <c r="S35" i="4"/>
  <c r="K35" i="4"/>
  <c r="U15" i="4"/>
  <c r="P15" i="4"/>
  <c r="AE15" i="4"/>
  <c r="O15" i="4"/>
  <c r="AT6" i="4"/>
  <c r="AS45" i="4"/>
  <c r="AO25" i="4"/>
  <c r="K25" i="4"/>
  <c r="AJ25" i="4"/>
  <c r="AS6" i="4"/>
  <c r="T6" i="4"/>
  <c r="AA6" i="4"/>
  <c r="AO45" i="4"/>
  <c r="AG45" i="4"/>
  <c r="Y45" i="4"/>
  <c r="Q45" i="4"/>
  <c r="AP35" i="4"/>
  <c r="AH35" i="4"/>
  <c r="Z35" i="4"/>
  <c r="R35" i="4"/>
  <c r="AR15" i="4"/>
  <c r="L15" i="4"/>
  <c r="AA15" i="4"/>
  <c r="AL15" i="4"/>
  <c r="AP15" i="4"/>
  <c r="W6" i="4"/>
  <c r="C12" i="4"/>
  <c r="AJ21" i="4" s="1"/>
  <c r="C10" i="4"/>
  <c r="AT51" i="4" s="1"/>
  <c r="C10" i="1"/>
  <c r="X6" i="4"/>
  <c r="AO6" i="4"/>
  <c r="C13" i="4"/>
  <c r="M51" i="4" s="1"/>
  <c r="C18" i="4"/>
  <c r="AD31" i="4" s="1"/>
  <c r="AN6" i="4"/>
  <c r="C14" i="4"/>
  <c r="N31" i="4" s="1"/>
  <c r="C11" i="4"/>
  <c r="AG6" i="4"/>
  <c r="C15" i="4"/>
  <c r="AM41" i="4" s="1"/>
  <c r="C19" i="4"/>
  <c r="AE41" i="4" s="1"/>
  <c r="AK15" i="4"/>
  <c r="Z15" i="4"/>
  <c r="AQ15" i="4"/>
  <c r="AH15" i="4"/>
  <c r="AB15" i="4"/>
  <c r="N35" i="4"/>
  <c r="V35" i="4"/>
  <c r="AD35" i="4"/>
  <c r="AL35" i="4"/>
  <c r="M45" i="4"/>
  <c r="U45" i="4"/>
  <c r="AC45" i="4"/>
  <c r="AK45" i="4"/>
  <c r="AS35" i="4"/>
  <c r="Z6" i="4"/>
  <c r="M6" i="4"/>
  <c r="AC25" i="4"/>
  <c r="AQ25" i="4"/>
  <c r="R25" i="4"/>
  <c r="AM25" i="4"/>
  <c r="AL25" i="4"/>
  <c r="N6" i="4"/>
  <c r="AT15" i="4"/>
  <c r="K15" i="4"/>
  <c r="AM15" i="4"/>
  <c r="AD15" i="4"/>
  <c r="AC15" i="4"/>
  <c r="O35" i="4"/>
  <c r="W35" i="4"/>
  <c r="AE35" i="4"/>
  <c r="AM35" i="4"/>
  <c r="N45" i="4"/>
  <c r="V45" i="4"/>
  <c r="AD45" i="4"/>
  <c r="AL45" i="4"/>
  <c r="AT35" i="4"/>
  <c r="AQ6" i="4"/>
  <c r="U6" i="4"/>
  <c r="U25" i="4"/>
  <c r="AI25" i="4"/>
  <c r="AE25" i="4"/>
  <c r="AG25" i="4"/>
  <c r="AD25" i="4"/>
  <c r="AN15" i="4"/>
  <c r="W15" i="4"/>
  <c r="AO15" i="4"/>
  <c r="AJ15" i="4"/>
  <c r="S15" i="4"/>
  <c r="P35" i="4"/>
  <c r="X35" i="4"/>
  <c r="AF35" i="4"/>
  <c r="AN35" i="4"/>
  <c r="O45" i="4"/>
  <c r="W45" i="4"/>
  <c r="AE45" i="4"/>
  <c r="AM45" i="4"/>
  <c r="AP6" i="4"/>
  <c r="S6" i="4"/>
  <c r="AC6" i="4"/>
  <c r="M25" i="4"/>
  <c r="AA25" i="4"/>
  <c r="Y25" i="4"/>
  <c r="AN25" i="4"/>
  <c r="V25" i="4"/>
  <c r="C2" i="1"/>
  <c r="AF25" i="4"/>
  <c r="R6" i="4"/>
  <c r="C8" i="4"/>
  <c r="AR51" i="4" s="1"/>
  <c r="Q15" i="4"/>
  <c r="AG15" i="4"/>
  <c r="N15" i="4"/>
  <c r="M15" i="4"/>
  <c r="L35" i="4"/>
  <c r="T35" i="4"/>
  <c r="AB35" i="4"/>
  <c r="AJ35" i="4"/>
  <c r="K45" i="4"/>
  <c r="S45" i="4"/>
  <c r="AA45" i="4"/>
  <c r="AI45" i="4"/>
  <c r="AQ45" i="4"/>
  <c r="Q6" i="4"/>
  <c r="AJ6" i="4"/>
  <c r="AS25" i="4"/>
  <c r="T25" i="4"/>
  <c r="AH25" i="4"/>
  <c r="O25" i="4"/>
  <c r="AT45" i="4"/>
  <c r="AD6" i="4"/>
  <c r="T15" i="4"/>
  <c r="AS15" i="4"/>
  <c r="X15" i="4"/>
  <c r="M35" i="4"/>
  <c r="U35" i="4"/>
  <c r="AC35" i="4"/>
  <c r="AK35" i="4"/>
  <c r="L45" i="4"/>
  <c r="T45" i="4"/>
  <c r="AB45" i="4"/>
  <c r="AJ45" i="4"/>
  <c r="AR35" i="4"/>
  <c r="AI6" i="4"/>
  <c r="AR6" i="4"/>
  <c r="AK25" i="4"/>
  <c r="L25" i="4"/>
  <c r="Z25" i="4"/>
  <c r="W25" i="4"/>
  <c r="AT25" i="4"/>
  <c r="V6" i="4"/>
  <c r="R15" i="4"/>
  <c r="Y15" i="4"/>
  <c r="AI15" i="4"/>
  <c r="AF15" i="4"/>
  <c r="V15" i="4"/>
  <c r="Q35" i="4"/>
  <c r="Y35" i="4"/>
  <c r="AG35" i="4"/>
  <c r="AO35" i="4"/>
  <c r="P45" i="4"/>
  <c r="X45" i="4"/>
  <c r="AF45" i="4"/>
  <c r="AN45" i="4"/>
  <c r="B2" i="4"/>
  <c r="U36" i="4" s="1"/>
  <c r="U42" i="4" s="1"/>
  <c r="K6" i="4"/>
  <c r="B3" i="4"/>
  <c r="L6" i="4"/>
  <c r="AK6" i="4"/>
  <c r="AR25" i="4"/>
  <c r="S25" i="4"/>
  <c r="X25" i="4"/>
  <c r="Q25" i="4"/>
  <c r="N25" i="4"/>
  <c r="C16" i="4"/>
  <c r="AN31" i="4" s="1"/>
  <c r="AH6" i="4"/>
  <c r="AM6" i="4"/>
  <c r="Y6" i="4"/>
  <c r="O6" i="4"/>
  <c r="C9" i="4"/>
  <c r="AG51" i="4" s="1"/>
  <c r="C17" i="4"/>
  <c r="Q51" i="4" s="1"/>
  <c r="AO12" i="4"/>
  <c r="AC51" i="4"/>
  <c r="U21" i="4"/>
  <c r="AA51" i="4"/>
  <c r="AM51" i="4"/>
  <c r="O51" i="4"/>
  <c r="W12" i="4"/>
  <c r="R12" i="4"/>
  <c r="AD51" i="4"/>
  <c r="AP51" i="4"/>
  <c r="R51" i="4"/>
  <c r="S12" i="4"/>
  <c r="S51" i="4"/>
  <c r="AQ51" i="4"/>
  <c r="AE51" i="4"/>
  <c r="AL12" i="4"/>
  <c r="AL51" i="4"/>
  <c r="AK51" i="4"/>
  <c r="Y51" i="4"/>
  <c r="J12" i="4"/>
  <c r="V51" i="4"/>
  <c r="AH51" i="4"/>
  <c r="X12" i="4"/>
  <c r="R41" i="4"/>
  <c r="V41" i="4"/>
  <c r="AO31" i="4"/>
  <c r="AJ41" i="4"/>
  <c r="AI41" i="4"/>
  <c r="V31" i="4"/>
  <c r="AT31" i="4"/>
  <c r="AO41" i="4"/>
  <c r="AH41" i="4"/>
  <c r="AC31" i="4"/>
  <c r="AS31" i="4"/>
  <c r="AS41" i="4"/>
  <c r="AQ31" i="4"/>
  <c r="AA31" i="4"/>
  <c r="I41" i="4"/>
  <c r="Y31" i="4"/>
  <c r="U41" i="4"/>
  <c r="AA41" i="4"/>
  <c r="K41" i="4"/>
  <c r="O41" i="4"/>
  <c r="AI31" i="4"/>
  <c r="S31" i="4"/>
  <c r="J41" i="4"/>
  <c r="O31" i="4"/>
  <c r="AP31" i="4"/>
  <c r="Z41" i="4"/>
  <c r="AG31" i="4"/>
  <c r="Y41" i="4"/>
  <c r="AP41" i="4"/>
  <c r="J31" i="4"/>
  <c r="AK41" i="4"/>
  <c r="AE31" i="4"/>
  <c r="M41" i="4"/>
  <c r="AC41" i="4"/>
  <c r="AI21" i="4"/>
  <c r="AP21" i="4"/>
  <c r="J21" i="4"/>
  <c r="AT21" i="4"/>
  <c r="AA21" i="4"/>
  <c r="I21" i="4"/>
  <c r="AL21" i="4"/>
  <c r="M21" i="4"/>
  <c r="AM21" i="4"/>
  <c r="AG21" i="4"/>
  <c r="AC21" i="4"/>
  <c r="V21" i="4"/>
  <c r="AD21" i="4"/>
  <c r="AQ21" i="4"/>
  <c r="R21" i="4"/>
  <c r="Y21" i="4"/>
  <c r="AE21" i="4"/>
  <c r="AD12" i="4"/>
  <c r="AS12" i="4"/>
  <c r="AI12" i="4"/>
  <c r="AT12" i="4"/>
  <c r="AP12" i="4"/>
  <c r="AH12" i="4"/>
  <c r="V12" i="4"/>
  <c r="O12" i="4"/>
  <c r="AK12" i="4"/>
  <c r="AE12" i="4"/>
  <c r="AA12" i="4"/>
  <c r="U12" i="4"/>
  <c r="L12" i="4"/>
  <c r="AG12" i="4"/>
  <c r="M12" i="4"/>
  <c r="E1" i="1"/>
  <c r="D2" i="1"/>
  <c r="D10" i="1"/>
  <c r="C18" i="1"/>
  <c r="D18" i="1"/>
  <c r="C26" i="1"/>
  <c r="D26" i="1"/>
  <c r="C34" i="1"/>
  <c r="D34" i="1"/>
  <c r="E33" i="1"/>
  <c r="E14" i="1"/>
  <c r="E13" i="1"/>
  <c r="E4" i="1"/>
  <c r="E8" i="1"/>
  <c r="E25" i="1"/>
  <c r="E37" i="1"/>
  <c r="E11" i="1"/>
  <c r="E24" i="1"/>
  <c r="E6" i="1"/>
  <c r="E29" i="1"/>
  <c r="E16" i="1"/>
  <c r="E20" i="1"/>
  <c r="E3" i="1"/>
  <c r="E15" i="1"/>
  <c r="E21" i="1"/>
  <c r="E27" i="1"/>
  <c r="E23" i="1"/>
  <c r="E28" i="1"/>
  <c r="E17" i="1"/>
  <c r="E19" i="1"/>
  <c r="E9" i="1"/>
  <c r="E31" i="1"/>
  <c r="E36" i="1"/>
  <c r="E22" i="1"/>
  <c r="E32" i="1"/>
  <c r="E39" i="1"/>
  <c r="E30" i="1"/>
  <c r="E7" i="1"/>
  <c r="E35" i="1"/>
  <c r="E40" i="1"/>
  <c r="E12" i="1"/>
  <c r="E41" i="1"/>
  <c r="E38" i="1"/>
  <c r="E5" i="1"/>
  <c r="AP7" i="4" l="1"/>
  <c r="AP36" i="4"/>
  <c r="AT26" i="4"/>
  <c r="AT32" i="4" s="1"/>
  <c r="AJ36" i="4"/>
  <c r="AJ42" i="4" s="1"/>
  <c r="AC26" i="4"/>
  <c r="AC32" i="4" s="1"/>
  <c r="O7" i="4"/>
  <c r="O13" i="4" s="1"/>
  <c r="Z7" i="4"/>
  <c r="Z11" i="4" s="1"/>
  <c r="AF21" i="4"/>
  <c r="P41" i="4"/>
  <c r="L31" i="4"/>
  <c r="AM26" i="4"/>
  <c r="AM32" i="4" s="1"/>
  <c r="AL7" i="4"/>
  <c r="AD7" i="4"/>
  <c r="AD8" i="4" s="1"/>
  <c r="AN7" i="4"/>
  <c r="AN8" i="4" s="1"/>
  <c r="Z21" i="4"/>
  <c r="X41" i="4"/>
  <c r="AD46" i="4"/>
  <c r="AD52" i="4" s="1"/>
  <c r="Q12" i="4"/>
  <c r="AS7" i="4"/>
  <c r="L21" i="4"/>
  <c r="Z31" i="4"/>
  <c r="AB7" i="4"/>
  <c r="AB13" i="4" s="1"/>
  <c r="I12" i="4"/>
  <c r="AJ12" i="4"/>
  <c r="AK21" i="4"/>
  <c r="H16" i="4"/>
  <c r="H22" i="4" s="1"/>
  <c r="AG41" i="4"/>
  <c r="AJ31" i="4"/>
  <c r="AF36" i="4"/>
  <c r="AF42" i="4" s="1"/>
  <c r="R26" i="4"/>
  <c r="R30" i="4" s="1"/>
  <c r="AK31" i="4"/>
  <c r="L51" i="4"/>
  <c r="Y12" i="4"/>
  <c r="P12" i="4"/>
  <c r="U51" i="4"/>
  <c r="N16" i="4"/>
  <c r="N22" i="4" s="1"/>
  <c r="P16" i="4"/>
  <c r="P22" i="4" s="1"/>
  <c r="K46" i="4"/>
  <c r="K50" i="4" s="1"/>
  <c r="T7" i="4"/>
  <c r="T13" i="4" s="1"/>
  <c r="AD16" i="4"/>
  <c r="AD22" i="4" s="1"/>
  <c r="Y16" i="4"/>
  <c r="Y22" i="4" s="1"/>
  <c r="P36" i="4"/>
  <c r="AR36" i="4"/>
  <c r="AQ46" i="4"/>
  <c r="AQ47" i="4" s="1"/>
  <c r="AN46" i="4"/>
  <c r="AN52" i="4" s="1"/>
  <c r="AH7" i="4"/>
  <c r="AH13" i="4" s="1"/>
  <c r="AK16" i="4"/>
  <c r="AK22" i="4" s="1"/>
  <c r="AS16" i="4"/>
  <c r="AS22" i="4" s="1"/>
  <c r="AE36" i="4"/>
  <c r="AB36" i="4"/>
  <c r="I46" i="4"/>
  <c r="AQ16" i="4"/>
  <c r="AQ22" i="4" s="1"/>
  <c r="H7" i="4"/>
  <c r="H13" i="4" s="1"/>
  <c r="AB26" i="4"/>
  <c r="AB32" i="4" s="1"/>
  <c r="O36" i="4"/>
  <c r="O42" i="4" s="1"/>
  <c r="AI46" i="4"/>
  <c r="AI50" i="4" s="1"/>
  <c r="I7" i="4"/>
  <c r="P21" i="4"/>
  <c r="T21" i="4"/>
  <c r="AI16" i="4"/>
  <c r="Q21" i="4"/>
  <c r="AR31" i="4"/>
  <c r="X31" i="4"/>
  <c r="V26" i="4"/>
  <c r="V32" i="4" s="1"/>
  <c r="Z26" i="4"/>
  <c r="Z32" i="4" s="1"/>
  <c r="AE26" i="4"/>
  <c r="AE32" i="4" s="1"/>
  <c r="AL46" i="4"/>
  <c r="AL52" i="4" s="1"/>
  <c r="AC12" i="4"/>
  <c r="AA16" i="4"/>
  <c r="AA22" i="4" s="1"/>
  <c r="AK26" i="4"/>
  <c r="AK32" i="4" s="1"/>
  <c r="AC36" i="4"/>
  <c r="AC42" i="4" s="1"/>
  <c r="W26" i="4"/>
  <c r="W32" i="4" s="1"/>
  <c r="X51" i="4"/>
  <c r="AJ7" i="4"/>
  <c r="X7" i="4"/>
  <c r="X21" i="4"/>
  <c r="Z16" i="4"/>
  <c r="Z22" i="4" s="1"/>
  <c r="Q41" i="4"/>
  <c r="U31" i="4"/>
  <c r="T31" i="4"/>
  <c r="AG36" i="4"/>
  <c r="M31" i="4"/>
  <c r="AJ51" i="4"/>
  <c r="AB51" i="4"/>
  <c r="W31" i="4"/>
  <c r="W51" i="4"/>
  <c r="K31" i="4"/>
  <c r="K21" i="4"/>
  <c r="AR16" i="4"/>
  <c r="AR17" i="4" s="1"/>
  <c r="Q16" i="4"/>
  <c r="Q22" i="4" s="1"/>
  <c r="Q46" i="4"/>
  <c r="Q52" i="4" s="1"/>
  <c r="N41" i="4"/>
  <c r="N51" i="4"/>
  <c r="AL41" i="4"/>
  <c r="N12" i="4"/>
  <c r="Z12" i="4"/>
  <c r="Z51" i="4"/>
  <c r="AL31" i="4"/>
  <c r="N7" i="4"/>
  <c r="N13" i="4" s="1"/>
  <c r="AI7" i="4"/>
  <c r="AI13" i="4" s="1"/>
  <c r="AO7" i="4"/>
  <c r="AO13" i="4" s="1"/>
  <c r="T12" i="4"/>
  <c r="K12" i="4"/>
  <c r="AJ16" i="4"/>
  <c r="AJ20" i="4" s="1"/>
  <c r="M16" i="4"/>
  <c r="M22" i="4" s="1"/>
  <c r="I16" i="4"/>
  <c r="I22" i="4" s="1"/>
  <c r="AM16" i="4"/>
  <c r="AM20" i="4" s="1"/>
  <c r="H31" i="4"/>
  <c r="H41" i="4"/>
  <c r="AM36" i="4"/>
  <c r="AM37" i="4" s="1"/>
  <c r="Z36" i="4"/>
  <c r="Z37" i="4" s="1"/>
  <c r="Y36" i="4"/>
  <c r="Y42" i="4" s="1"/>
  <c r="Q26" i="4"/>
  <c r="Q32" i="4" s="1"/>
  <c r="AD36" i="4"/>
  <c r="AD37" i="4" s="1"/>
  <c r="L36" i="4"/>
  <c r="L42" i="4" s="1"/>
  <c r="AA36" i="4"/>
  <c r="AA40" i="4" s="1"/>
  <c r="H51" i="4"/>
  <c r="R46" i="4"/>
  <c r="R50" i="4" s="1"/>
  <c r="O46" i="4"/>
  <c r="O52" i="4" s="1"/>
  <c r="M46" i="4"/>
  <c r="M52" i="4" s="1"/>
  <c r="AN51" i="4"/>
  <c r="P51" i="4"/>
  <c r="P31" i="4"/>
  <c r="AB31" i="4"/>
  <c r="AN41" i="4"/>
  <c r="S16" i="4"/>
  <c r="S22" i="4" s="1"/>
  <c r="R16" i="4"/>
  <c r="R22" i="4" s="1"/>
  <c r="Q36" i="4"/>
  <c r="Q42" i="4" s="1"/>
  <c r="AT36" i="4"/>
  <c r="AT42" i="4" s="1"/>
  <c r="O26" i="4"/>
  <c r="O30" i="4" s="1"/>
  <c r="AC7" i="4"/>
  <c r="AC13" i="4" s="1"/>
  <c r="AG7" i="4"/>
  <c r="AG13" i="4" s="1"/>
  <c r="AR12" i="4"/>
  <c r="H21" i="4"/>
  <c r="AB16" i="4"/>
  <c r="AB17" i="4" s="1"/>
  <c r="AP16" i="4"/>
  <c r="AP17" i="4" s="1"/>
  <c r="AH16" i="4"/>
  <c r="AH22" i="4" s="1"/>
  <c r="AE16" i="4"/>
  <c r="AE17" i="4" s="1"/>
  <c r="AB41" i="4"/>
  <c r="AF31" i="4"/>
  <c r="AD26" i="4"/>
  <c r="AD32" i="4" s="1"/>
  <c r="W36" i="4"/>
  <c r="W42" i="4" s="1"/>
  <c r="AO36" i="4"/>
  <c r="AO42" i="4" s="1"/>
  <c r="AH36" i="4"/>
  <c r="AH42" i="4" s="1"/>
  <c r="I26" i="4"/>
  <c r="I32" i="4" s="1"/>
  <c r="V36" i="4"/>
  <c r="V42" i="4" s="1"/>
  <c r="AH26" i="4"/>
  <c r="AH27" i="4" s="1"/>
  <c r="S36" i="4"/>
  <c r="S37" i="4" s="1"/>
  <c r="AR46" i="4"/>
  <c r="AR52" i="4" s="1"/>
  <c r="AS21" i="4"/>
  <c r="I31" i="4"/>
  <c r="AC46" i="4"/>
  <c r="AC52" i="4" s="1"/>
  <c r="X46" i="4"/>
  <c r="X47" i="4" s="1"/>
  <c r="Y46" i="4"/>
  <c r="Y52" i="4" s="1"/>
  <c r="AJ46" i="4"/>
  <c r="AJ52" i="4" s="1"/>
  <c r="AI36" i="4"/>
  <c r="AI42" i="4" s="1"/>
  <c r="AL36" i="4"/>
  <c r="AL42" i="4" s="1"/>
  <c r="P26" i="4"/>
  <c r="P27" i="4" s="1"/>
  <c r="AP26" i="4"/>
  <c r="AP32" i="4" s="1"/>
  <c r="Y26" i="4"/>
  <c r="Y32" i="4" s="1"/>
  <c r="AI26" i="4"/>
  <c r="AI27" i="4" s="1"/>
  <c r="J36" i="4"/>
  <c r="J40" i="4" s="1"/>
  <c r="H36" i="4"/>
  <c r="H42" i="4" s="1"/>
  <c r="K26" i="4"/>
  <c r="K30" i="4" s="1"/>
  <c r="L26" i="4"/>
  <c r="L27" i="4" s="1"/>
  <c r="O16" i="4"/>
  <c r="O22" i="4" s="1"/>
  <c r="X16" i="4"/>
  <c r="X22" i="4" s="1"/>
  <c r="AG16" i="4"/>
  <c r="AG22" i="4" s="1"/>
  <c r="AL16" i="4"/>
  <c r="AL22" i="4" s="1"/>
  <c r="L16" i="4"/>
  <c r="L22" i="4" s="1"/>
  <c r="AR7" i="4"/>
  <c r="AR13" i="4" s="1"/>
  <c r="AF7" i="4"/>
  <c r="AF13" i="4" s="1"/>
  <c r="R7" i="4"/>
  <c r="R13" i="4" s="1"/>
  <c r="AQ7" i="4"/>
  <c r="AQ11" i="4" s="1"/>
  <c r="AK7" i="4"/>
  <c r="AK8" i="4" s="1"/>
  <c r="AM7" i="4"/>
  <c r="AM11" i="4" s="1"/>
  <c r="AS46" i="4"/>
  <c r="AS52" i="4" s="1"/>
  <c r="AF46" i="4"/>
  <c r="AF52" i="4" s="1"/>
  <c r="AO46" i="4"/>
  <c r="AO52" i="4" s="1"/>
  <c r="AP46" i="4"/>
  <c r="AP47" i="4" s="1"/>
  <c r="AQ36" i="4"/>
  <c r="AQ40" i="4" s="1"/>
  <c r="J26" i="4"/>
  <c r="J32" i="4" s="1"/>
  <c r="X26" i="4"/>
  <c r="X30" i="4" s="1"/>
  <c r="M36" i="4"/>
  <c r="M42" i="4" s="1"/>
  <c r="AG26" i="4"/>
  <c r="AG32" i="4" s="1"/>
  <c r="R36" i="4"/>
  <c r="R42" i="4" s="1"/>
  <c r="T26" i="4"/>
  <c r="T32" i="4" s="1"/>
  <c r="U26" i="4"/>
  <c r="U32" i="4" s="1"/>
  <c r="AA26" i="4"/>
  <c r="AA32" i="4" s="1"/>
  <c r="AR26" i="4"/>
  <c r="AR32" i="4" s="1"/>
  <c r="W16" i="4"/>
  <c r="W20" i="4" s="1"/>
  <c r="AF16" i="4"/>
  <c r="AF22" i="4" s="1"/>
  <c r="AO16" i="4"/>
  <c r="AO22" i="4" s="1"/>
  <c r="K16" i="4"/>
  <c r="K22" i="4" s="1"/>
  <c r="T16" i="4"/>
  <c r="T22" i="4" s="1"/>
  <c r="V7" i="4"/>
  <c r="V13" i="4" s="1"/>
  <c r="J7" i="4"/>
  <c r="J11" i="4" s="1"/>
  <c r="AB21" i="4"/>
  <c r="AQ26" i="4"/>
  <c r="AQ32" i="4" s="1"/>
  <c r="AS26" i="4"/>
  <c r="AS32" i="4" s="1"/>
  <c r="T36" i="4"/>
  <c r="T42" i="4" s="1"/>
  <c r="AF51" i="4"/>
  <c r="AR41" i="4"/>
  <c r="AF41" i="4"/>
  <c r="H12" i="4"/>
  <c r="AA7" i="4"/>
  <c r="AA13" i="4" s="1"/>
  <c r="AE7" i="4"/>
  <c r="AE13" i="4" s="1"/>
  <c r="U7" i="4"/>
  <c r="U11" i="4" s="1"/>
  <c r="S7" i="4"/>
  <c r="S13" i="4" s="1"/>
  <c r="Y7" i="4"/>
  <c r="Y13" i="4" s="1"/>
  <c r="AB12" i="4"/>
  <c r="V16" i="4"/>
  <c r="V22" i="4" s="1"/>
  <c r="AT16" i="4"/>
  <c r="AT20" i="4" s="1"/>
  <c r="J16" i="4"/>
  <c r="J20" i="4" s="1"/>
  <c r="N21" i="4"/>
  <c r="T41" i="4"/>
  <c r="AN36" i="4"/>
  <c r="AN42" i="4" s="1"/>
  <c r="N26" i="4"/>
  <c r="N32" i="4" s="1"/>
  <c r="AL26" i="4"/>
  <c r="AL30" i="4" s="1"/>
  <c r="S26" i="4"/>
  <c r="S32" i="4" s="1"/>
  <c r="AS36" i="4"/>
  <c r="AS37" i="4" s="1"/>
  <c r="AN26" i="4"/>
  <c r="AN32" i="4" s="1"/>
  <c r="N36" i="4"/>
  <c r="N40" i="4" s="1"/>
  <c r="K36" i="4"/>
  <c r="K37" i="4" s="1"/>
  <c r="AI51" i="4"/>
  <c r="T51" i="4"/>
  <c r="AB46" i="4"/>
  <c r="AB50" i="4" s="1"/>
  <c r="P46" i="4"/>
  <c r="P47" i="4" s="1"/>
  <c r="I51" i="4"/>
  <c r="H46" i="4"/>
  <c r="H52" i="4" s="1"/>
  <c r="S46" i="4"/>
  <c r="S50" i="4" s="1"/>
  <c r="V46" i="4"/>
  <c r="V47" i="4" s="1"/>
  <c r="L7" i="4"/>
  <c r="L13" i="4" s="1"/>
  <c r="P7" i="4"/>
  <c r="P13" i="4" s="1"/>
  <c r="AO26" i="4"/>
  <c r="AO32" i="4" s="1"/>
  <c r="AH46" i="4"/>
  <c r="AH52" i="4" s="1"/>
  <c r="N46" i="4"/>
  <c r="N52" i="4" s="1"/>
  <c r="AN12" i="4"/>
  <c r="W7" i="4"/>
  <c r="W13" i="4" s="1"/>
  <c r="M7" i="4"/>
  <c r="M13" i="4" s="1"/>
  <c r="K7" i="4"/>
  <c r="K13" i="4" s="1"/>
  <c r="Q7" i="4"/>
  <c r="Q8" i="4" s="1"/>
  <c r="AT7" i="4"/>
  <c r="AT8" i="4" s="1"/>
  <c r="W21" i="4"/>
  <c r="AR21" i="4"/>
  <c r="AN21" i="4"/>
  <c r="U16" i="4"/>
  <c r="U22" i="4" s="1"/>
  <c r="AC16" i="4"/>
  <c r="AC17" i="4" s="1"/>
  <c r="AN16" i="4"/>
  <c r="AN22" i="4" s="1"/>
  <c r="W41" i="4"/>
  <c r="X36" i="4"/>
  <c r="X42" i="4" s="1"/>
  <c r="M26" i="4"/>
  <c r="M32" i="4" s="1"/>
  <c r="AJ26" i="4"/>
  <c r="AJ27" i="4" s="1"/>
  <c r="I36" i="4"/>
  <c r="I42" i="4" s="1"/>
  <c r="AK36" i="4"/>
  <c r="AK42" i="4" s="1"/>
  <c r="AF26" i="4"/>
  <c r="AF32" i="4" s="1"/>
  <c r="H26" i="4"/>
  <c r="H32" i="4" s="1"/>
  <c r="K51" i="4"/>
  <c r="AF12" i="4"/>
  <c r="AA46" i="4"/>
  <c r="AA52" i="4" s="1"/>
  <c r="W46" i="4"/>
  <c r="W52" i="4" s="1"/>
  <c r="AS51" i="4"/>
  <c r="AO21" i="4"/>
  <c r="O21" i="4"/>
  <c r="AQ41" i="4"/>
  <c r="AH31" i="4"/>
  <c r="AD41" i="4"/>
  <c r="L41" i="4"/>
  <c r="J51" i="4"/>
  <c r="AM31" i="4"/>
  <c r="AM12" i="4"/>
  <c r="AO51" i="4"/>
  <c r="AQ12" i="4"/>
  <c r="S21" i="4"/>
  <c r="AH21" i="4"/>
  <c r="Q31" i="4"/>
  <c r="R31" i="4"/>
  <c r="S41" i="4"/>
  <c r="AT41" i="4"/>
  <c r="AK46" i="4"/>
  <c r="AK52" i="4" s="1"/>
  <c r="T46" i="4"/>
  <c r="T52" i="4" s="1"/>
  <c r="Z46" i="4"/>
  <c r="Z52" i="4" s="1"/>
  <c r="AE46" i="4"/>
  <c r="AE52" i="4" s="1"/>
  <c r="AT46" i="4"/>
  <c r="AT52" i="4" s="1"/>
  <c r="U46" i="4"/>
  <c r="U52" i="4" s="1"/>
  <c r="J46" i="4"/>
  <c r="J52" i="4" s="1"/>
  <c r="L46" i="4"/>
  <c r="L52" i="4" s="1"/>
  <c r="AG46" i="4"/>
  <c r="AM46" i="4"/>
  <c r="AM52" i="4" s="1"/>
  <c r="AQ50" i="4"/>
  <c r="K47" i="4"/>
  <c r="AI47" i="4"/>
  <c r="AB47" i="4"/>
  <c r="AD47" i="4"/>
  <c r="AD50" i="4"/>
  <c r="I47" i="4"/>
  <c r="I50" i="4"/>
  <c r="X50" i="4"/>
  <c r="N47" i="4"/>
  <c r="N50" i="4"/>
  <c r="S47" i="4"/>
  <c r="AG50" i="4"/>
  <c r="AG47" i="4"/>
  <c r="AM47" i="4"/>
  <c r="K52" i="4"/>
  <c r="AJ50" i="4"/>
  <c r="AJ47" i="4"/>
  <c r="W47" i="4"/>
  <c r="R47" i="4"/>
  <c r="AQ52" i="4"/>
  <c r="T50" i="4"/>
  <c r="T47" i="4"/>
  <c r="AT50" i="4"/>
  <c r="U47" i="4"/>
  <c r="AG52" i="4"/>
  <c r="H47" i="4"/>
  <c r="AO50" i="4"/>
  <c r="AO47" i="4"/>
  <c r="AL50" i="4"/>
  <c r="AL47" i="4"/>
  <c r="I52" i="4"/>
  <c r="J37" i="4"/>
  <c r="AN37" i="4"/>
  <c r="AN40" i="4"/>
  <c r="AM40" i="4"/>
  <c r="AM42" i="4"/>
  <c r="AG37" i="4"/>
  <c r="AG40" i="4"/>
  <c r="Q27" i="4"/>
  <c r="R27" i="4"/>
  <c r="AR40" i="4"/>
  <c r="AR37" i="4"/>
  <c r="P32" i="4"/>
  <c r="Q40" i="4"/>
  <c r="AT40" i="4"/>
  <c r="AT37" i="4"/>
  <c r="AP37" i="4"/>
  <c r="AP40" i="4"/>
  <c r="AP42" i="4"/>
  <c r="AE40" i="4"/>
  <c r="AE37" i="4"/>
  <c r="AS27" i="4"/>
  <c r="T40" i="4"/>
  <c r="T37" i="4"/>
  <c r="AE30" i="4"/>
  <c r="AE27" i="4"/>
  <c r="AI32" i="4"/>
  <c r="S40" i="4"/>
  <c r="Z42" i="4"/>
  <c r="K40" i="4"/>
  <c r="AR42" i="4"/>
  <c r="AB30" i="4"/>
  <c r="V30" i="4"/>
  <c r="AL32" i="4"/>
  <c r="Z30" i="4"/>
  <c r="Z27" i="4"/>
  <c r="AC37" i="4"/>
  <c r="AN30" i="4"/>
  <c r="L40" i="4"/>
  <c r="W37" i="4"/>
  <c r="W40" i="4"/>
  <c r="AJ37" i="4"/>
  <c r="L32" i="4"/>
  <c r="N30" i="4"/>
  <c r="N27" i="4"/>
  <c r="AS40" i="4"/>
  <c r="AM27" i="4"/>
  <c r="AM30" i="4"/>
  <c r="AD27" i="4"/>
  <c r="AD30" i="4"/>
  <c r="AQ27" i="4"/>
  <c r="AJ30" i="4"/>
  <c r="AJ32" i="4"/>
  <c r="AH40" i="4"/>
  <c r="U40" i="4"/>
  <c r="U37" i="4"/>
  <c r="AH30" i="4"/>
  <c r="AG42" i="4"/>
  <c r="K27" i="4"/>
  <c r="AL40" i="4"/>
  <c r="P40" i="4"/>
  <c r="P37" i="4"/>
  <c r="H27" i="4"/>
  <c r="AT30" i="4"/>
  <c r="AT27" i="4"/>
  <c r="AB42" i="4"/>
  <c r="AB37" i="4"/>
  <c r="AB40" i="4"/>
  <c r="P42" i="4"/>
  <c r="AE42" i="4"/>
  <c r="AR30" i="4"/>
  <c r="AA30" i="4"/>
  <c r="AA27" i="4"/>
  <c r="AG27" i="4"/>
  <c r="AG30" i="4"/>
  <c r="X32" i="4"/>
  <c r="X27" i="4"/>
  <c r="AQ37" i="4"/>
  <c r="AK17" i="4"/>
  <c r="AQ20" i="4"/>
  <c r="I17" i="4"/>
  <c r="AI17" i="4"/>
  <c r="AI20" i="4"/>
  <c r="AI22" i="4"/>
  <c r="AC20" i="4"/>
  <c r="Z20" i="4"/>
  <c r="Z17" i="4"/>
  <c r="J17" i="4"/>
  <c r="S20" i="4"/>
  <c r="S17" i="4"/>
  <c r="H17" i="4"/>
  <c r="H20" i="4"/>
  <c r="AN17" i="4"/>
  <c r="AN20" i="4"/>
  <c r="AE20" i="4"/>
  <c r="K17" i="4"/>
  <c r="AO17" i="4"/>
  <c r="AO20" i="4"/>
  <c r="AF17" i="4"/>
  <c r="AA20" i="4"/>
  <c r="AA17" i="4"/>
  <c r="AJ22" i="4"/>
  <c r="AL20" i="4"/>
  <c r="O17" i="4"/>
  <c r="O20" i="4"/>
  <c r="AD20" i="4"/>
  <c r="M17" i="4"/>
  <c r="Y17" i="4"/>
  <c r="Y20" i="4"/>
  <c r="P17" i="4"/>
  <c r="P20" i="4"/>
  <c r="N20" i="4"/>
  <c r="N17" i="4"/>
  <c r="Q20" i="4"/>
  <c r="Q17" i="4"/>
  <c r="AS20" i="4"/>
  <c r="AS13" i="4"/>
  <c r="AS11" i="4"/>
  <c r="AS8" i="4"/>
  <c r="H8" i="4"/>
  <c r="Y11" i="4"/>
  <c r="Y8" i="4"/>
  <c r="AL13" i="4"/>
  <c r="AL11" i="4"/>
  <c r="AL8" i="4"/>
  <c r="AD13" i="4"/>
  <c r="AD11" i="4"/>
  <c r="I13" i="4"/>
  <c r="I8" i="4"/>
  <c r="I11" i="4"/>
  <c r="Z13" i="4"/>
  <c r="K8" i="4"/>
  <c r="AT11" i="4"/>
  <c r="Q13" i="4"/>
  <c r="AQ8" i="4"/>
  <c r="S11" i="4"/>
  <c r="S8" i="4"/>
  <c r="AJ13" i="4"/>
  <c r="AJ11" i="4"/>
  <c r="AJ8" i="4"/>
  <c r="AT13" i="4"/>
  <c r="AP13" i="4"/>
  <c r="AP11" i="4"/>
  <c r="AP8" i="4"/>
  <c r="AE8" i="4"/>
  <c r="AE11" i="4"/>
  <c r="AC11" i="4"/>
  <c r="W11" i="4"/>
  <c r="U13" i="4"/>
  <c r="J8" i="4"/>
  <c r="X13" i="4"/>
  <c r="X11" i="4"/>
  <c r="X8" i="4"/>
  <c r="AA11" i="4"/>
  <c r="AA8" i="4"/>
  <c r="E34" i="1"/>
  <c r="E26" i="1"/>
  <c r="E18" i="1"/>
  <c r="E10" i="1"/>
  <c r="E2" i="1"/>
  <c r="F1" i="1"/>
  <c r="F13" i="1"/>
  <c r="F37" i="1"/>
  <c r="F14" i="1"/>
  <c r="F40" i="1"/>
  <c r="F31" i="1"/>
  <c r="F35" i="1"/>
  <c r="F16" i="1"/>
  <c r="F21" i="1"/>
  <c r="F41" i="1"/>
  <c r="F12" i="1"/>
  <c r="F39" i="1"/>
  <c r="F22" i="1"/>
  <c r="F8" i="1"/>
  <c r="F27" i="1"/>
  <c r="F36" i="1"/>
  <c r="F9" i="1"/>
  <c r="F20" i="1"/>
  <c r="F17" i="1"/>
  <c r="F11" i="1"/>
  <c r="F33" i="1"/>
  <c r="F24" i="1"/>
  <c r="F38" i="1"/>
  <c r="F23" i="1"/>
  <c r="F3" i="1"/>
  <c r="F6" i="1"/>
  <c r="F25" i="1"/>
  <c r="F30" i="1"/>
  <c r="F19" i="1"/>
  <c r="F5" i="1"/>
  <c r="F32" i="1"/>
  <c r="F15" i="1"/>
  <c r="F7" i="1"/>
  <c r="F28" i="1"/>
  <c r="F29" i="1"/>
  <c r="F4" i="1"/>
  <c r="AC22" i="4" l="1"/>
  <c r="AH37" i="4"/>
  <c r="V27" i="4"/>
  <c r="M11" i="4"/>
  <c r="W8" i="4"/>
  <c r="AM8" i="4"/>
  <c r="AM10" i="4" s="1"/>
  <c r="AK20" i="4"/>
  <c r="AP27" i="4"/>
  <c r="AP28" i="4" s="1"/>
  <c r="Z40" i="4"/>
  <c r="AO40" i="4"/>
  <c r="AM13" i="4"/>
  <c r="X20" i="4"/>
  <c r="AJ17" i="4"/>
  <c r="AR27" i="4"/>
  <c r="AR28" i="4" s="1"/>
  <c r="H50" i="4"/>
  <c r="AQ13" i="4"/>
  <c r="AP22" i="4"/>
  <c r="AF30" i="4"/>
  <c r="N42" i="4"/>
  <c r="AC27" i="4"/>
  <c r="AC29" i="4" s="1"/>
  <c r="Y30" i="4"/>
  <c r="R52" i="4"/>
  <c r="W50" i="4"/>
  <c r="AR50" i="4"/>
  <c r="J13" i="4"/>
  <c r="AK13" i="4"/>
  <c r="AH8" i="4"/>
  <c r="T11" i="4"/>
  <c r="AN13" i="4"/>
  <c r="AB11" i="4"/>
  <c r="AP20" i="4"/>
  <c r="AG20" i="4"/>
  <c r="W22" i="4"/>
  <c r="AB22" i="4"/>
  <c r="R20" i="4"/>
  <c r="AT17" i="4"/>
  <c r="AT18" i="4" s="1"/>
  <c r="AQ42" i="4"/>
  <c r="S42" i="4"/>
  <c r="AF27" i="4"/>
  <c r="AK27" i="4"/>
  <c r="AK28" i="4" s="1"/>
  <c r="AJ40" i="4"/>
  <c r="W27" i="4"/>
  <c r="Y40" i="4"/>
  <c r="AK37" i="4"/>
  <c r="AC30" i="4"/>
  <c r="AA37" i="4"/>
  <c r="AA39" i="4" s="1"/>
  <c r="AF37" i="4"/>
  <c r="AF38" i="4" s="1"/>
  <c r="S52" i="4"/>
  <c r="AI52" i="4"/>
  <c r="AR47" i="4"/>
  <c r="AN47" i="4"/>
  <c r="M8" i="4"/>
  <c r="D2" i="4" s="1"/>
  <c r="AK11" i="4"/>
  <c r="R32" i="4"/>
  <c r="AB27" i="4"/>
  <c r="AB29" i="4" s="1"/>
  <c r="AO37" i="4"/>
  <c r="AO38" i="4" s="1"/>
  <c r="Y27" i="4"/>
  <c r="M50" i="4"/>
  <c r="R11" i="4"/>
  <c r="AK40" i="4"/>
  <c r="AO8" i="4"/>
  <c r="AO9" i="4" s="1"/>
  <c r="O8" i="4"/>
  <c r="O10" i="4" s="1"/>
  <c r="R8" i="4"/>
  <c r="AO11" i="4"/>
  <c r="O11" i="4"/>
  <c r="U8" i="4"/>
  <c r="AH11" i="4"/>
  <c r="T8" i="4"/>
  <c r="T10" i="4" s="1"/>
  <c r="Z8" i="4"/>
  <c r="AB8" i="4"/>
  <c r="AT22" i="4"/>
  <c r="U20" i="4"/>
  <c r="AG17" i="4"/>
  <c r="W17" i="4"/>
  <c r="J22" i="4"/>
  <c r="R17" i="4"/>
  <c r="J30" i="4"/>
  <c r="AK30" i="4"/>
  <c r="I40" i="4"/>
  <c r="Y37" i="4"/>
  <c r="Y39" i="4" s="1"/>
  <c r="K42" i="4"/>
  <c r="L30" i="4"/>
  <c r="O40" i="4"/>
  <c r="N37" i="4"/>
  <c r="N39" i="4" s="1"/>
  <c r="AF40" i="4"/>
  <c r="P30" i="4"/>
  <c r="O47" i="4"/>
  <c r="O49" i="4" s="1"/>
  <c r="V52" i="4"/>
  <c r="P50" i="4"/>
  <c r="V50" i="4"/>
  <c r="AH50" i="4"/>
  <c r="AS30" i="4"/>
  <c r="Q37" i="4"/>
  <c r="AC50" i="4"/>
  <c r="AC40" i="4"/>
  <c r="M47" i="4"/>
  <c r="M48" i="4" s="1"/>
  <c r="AC47" i="4"/>
  <c r="AN11" i="4"/>
  <c r="AB20" i="4"/>
  <c r="M40" i="4"/>
  <c r="AP30" i="4"/>
  <c r="X17" i="4"/>
  <c r="X18" i="4" s="1"/>
  <c r="M37" i="4"/>
  <c r="M38" i="4" s="1"/>
  <c r="AS42" i="4"/>
  <c r="W30" i="4"/>
  <c r="J50" i="4"/>
  <c r="AN50" i="4"/>
  <c r="AS17" i="4"/>
  <c r="AS19" i="4" s="1"/>
  <c r="U17" i="4"/>
  <c r="U18" i="4" s="1"/>
  <c r="AD17" i="4"/>
  <c r="AD18" i="4" s="1"/>
  <c r="AF20" i="4"/>
  <c r="AQ17" i="4"/>
  <c r="AQ19" i="4" s="1"/>
  <c r="J27" i="4"/>
  <c r="U27" i="4"/>
  <c r="AL37" i="4"/>
  <c r="AQ30" i="4"/>
  <c r="I37" i="4"/>
  <c r="AN27" i="4"/>
  <c r="AN28" i="4" s="1"/>
  <c r="O37" i="4"/>
  <c r="O39" i="4" s="1"/>
  <c r="O50" i="4"/>
  <c r="U50" i="4"/>
  <c r="V20" i="4"/>
  <c r="K32" i="4"/>
  <c r="AC8" i="4"/>
  <c r="AC10" i="4" s="1"/>
  <c r="AL27" i="4"/>
  <c r="AL28" i="4" s="1"/>
  <c r="AP52" i="4"/>
  <c r="AM17" i="4"/>
  <c r="AM19" i="4" s="1"/>
  <c r="AI11" i="4"/>
  <c r="K11" i="4"/>
  <c r="L8" i="4"/>
  <c r="AR8" i="4"/>
  <c r="AG8" i="4"/>
  <c r="AG9" i="4" s="1"/>
  <c r="AL17" i="4"/>
  <c r="T17" i="4"/>
  <c r="T19" i="4" s="1"/>
  <c r="AR22" i="4"/>
  <c r="R37" i="4"/>
  <c r="R38" i="4" s="1"/>
  <c r="X37" i="4"/>
  <c r="X39" i="4" s="1"/>
  <c r="O32" i="4"/>
  <c r="H37" i="4"/>
  <c r="AI37" i="4"/>
  <c r="AI39" i="4" s="1"/>
  <c r="V40" i="4"/>
  <c r="AD40" i="4"/>
  <c r="I27" i="4"/>
  <c r="I29" i="4" s="1"/>
  <c r="AI30" i="4"/>
  <c r="AE50" i="4"/>
  <c r="Q47" i="4"/>
  <c r="Q49" i="4" s="1"/>
  <c r="P52" i="4"/>
  <c r="AP50" i="4"/>
  <c r="S30" i="4"/>
  <c r="AM22" i="4"/>
  <c r="AG11" i="4"/>
  <c r="V37" i="4"/>
  <c r="V39" i="4" s="1"/>
  <c r="P8" i="4"/>
  <c r="P9" i="4" s="1"/>
  <c r="P11" i="4"/>
  <c r="V8" i="4"/>
  <c r="AI8" i="4"/>
  <c r="AI9" i="4" s="1"/>
  <c r="AF8" i="4"/>
  <c r="L11" i="4"/>
  <c r="D5" i="4" s="1"/>
  <c r="N8" i="4"/>
  <c r="N9" i="4" s="1"/>
  <c r="AR11" i="4"/>
  <c r="L20" i="4"/>
  <c r="T20" i="4"/>
  <c r="AH20" i="4"/>
  <c r="AR20" i="4"/>
  <c r="T30" i="4"/>
  <c r="AD42" i="4"/>
  <c r="O27" i="4"/>
  <c r="O29" i="4" s="1"/>
  <c r="AO27" i="4"/>
  <c r="AO28" i="4" s="1"/>
  <c r="M30" i="4"/>
  <c r="I30" i="4"/>
  <c r="AB52" i="4"/>
  <c r="AE47" i="4"/>
  <c r="AE48" i="4" s="1"/>
  <c r="Q50" i="4"/>
  <c r="AK47" i="4"/>
  <c r="AK48" i="4" s="1"/>
  <c r="AS50" i="4"/>
  <c r="AF47" i="4"/>
  <c r="AF48" i="4" s="1"/>
  <c r="Y50" i="4"/>
  <c r="V17" i="4"/>
  <c r="R40" i="4"/>
  <c r="X40" i="4"/>
  <c r="H40" i="4"/>
  <c r="AI40" i="4"/>
  <c r="V11" i="4"/>
  <c r="AF11" i="4"/>
  <c r="Q11" i="4"/>
  <c r="N11" i="4"/>
  <c r="L17" i="4"/>
  <c r="AE22" i="4"/>
  <c r="AH17" i="4"/>
  <c r="AH18" i="4" s="1"/>
  <c r="T27" i="4"/>
  <c r="T28" i="4" s="1"/>
  <c r="AH32" i="4"/>
  <c r="AO30" i="4"/>
  <c r="M27" i="4"/>
  <c r="M29" i="4" s="1"/>
  <c r="AA42" i="4"/>
  <c r="J42" i="4"/>
  <c r="Z47" i="4"/>
  <c r="Z48" i="4" s="1"/>
  <c r="AA50" i="4"/>
  <c r="AK50" i="4"/>
  <c r="AS47" i="4"/>
  <c r="AS49" i="4" s="1"/>
  <c r="AF50" i="4"/>
  <c r="Y47" i="4"/>
  <c r="Y48" i="4" s="1"/>
  <c r="S27" i="4"/>
  <c r="K20" i="4"/>
  <c r="M20" i="4"/>
  <c r="I20" i="4"/>
  <c r="U30" i="4"/>
  <c r="H30" i="4"/>
  <c r="L37" i="4"/>
  <c r="L39" i="4" s="1"/>
  <c r="Q30" i="4"/>
  <c r="X52" i="4"/>
  <c r="Z50" i="4"/>
  <c r="AA47" i="4"/>
  <c r="AM50" i="4"/>
  <c r="AH47" i="4"/>
  <c r="AH49" i="4" s="1"/>
  <c r="AT47" i="4"/>
  <c r="AT49" i="4" s="1"/>
  <c r="L47" i="4"/>
  <c r="L49" i="4" s="1"/>
  <c r="L50" i="4"/>
  <c r="J47" i="4"/>
  <c r="J48" i="4" s="1"/>
  <c r="AR48" i="4"/>
  <c r="AR49" i="4"/>
  <c r="AA49" i="4"/>
  <c r="AA48" i="4"/>
  <c r="V49" i="4"/>
  <c r="V48" i="4"/>
  <c r="H49" i="4"/>
  <c r="H48" i="4"/>
  <c r="T49" i="4"/>
  <c r="T48" i="4"/>
  <c r="AJ48" i="4"/>
  <c r="AJ49" i="4"/>
  <c r="AM49" i="4"/>
  <c r="AM48" i="4"/>
  <c r="K49" i="4"/>
  <c r="K48" i="4"/>
  <c r="U49" i="4"/>
  <c r="U48" i="4"/>
  <c r="AC48" i="4"/>
  <c r="AC49" i="4"/>
  <c r="AG48" i="4"/>
  <c r="AG49" i="4"/>
  <c r="N48" i="4"/>
  <c r="N49" i="4"/>
  <c r="AB49" i="4"/>
  <c r="AB48" i="4"/>
  <c r="J49" i="4"/>
  <c r="S49" i="4"/>
  <c r="S48" i="4"/>
  <c r="AO48" i="4"/>
  <c r="AO49" i="4"/>
  <c r="AP48" i="4"/>
  <c r="AP49" i="4"/>
  <c r="Q48" i="4"/>
  <c r="AD49" i="4"/>
  <c r="AD48" i="4"/>
  <c r="AI49" i="4"/>
  <c r="AI48" i="4"/>
  <c r="R48" i="4"/>
  <c r="R49" i="4"/>
  <c r="AN49" i="4"/>
  <c r="AN48" i="4"/>
  <c r="AL48" i="4"/>
  <c r="AL49" i="4"/>
  <c r="W49" i="4"/>
  <c r="W48" i="4"/>
  <c r="P48" i="4"/>
  <c r="P49" i="4"/>
  <c r="X49" i="4"/>
  <c r="X48" i="4"/>
  <c r="AH48" i="4"/>
  <c r="I49" i="4"/>
  <c r="I48" i="4"/>
  <c r="AQ49" i="4"/>
  <c r="AQ48" i="4"/>
  <c r="AS29" i="4"/>
  <c r="AS28" i="4"/>
  <c r="AM39" i="4"/>
  <c r="AM38" i="4"/>
  <c r="AL29" i="4"/>
  <c r="AD38" i="4"/>
  <c r="AD39" i="4"/>
  <c r="AR38" i="4"/>
  <c r="AR39" i="4"/>
  <c r="X29" i="4"/>
  <c r="X28" i="4"/>
  <c r="X38" i="4"/>
  <c r="AK29" i="4"/>
  <c r="H38" i="4"/>
  <c r="H39" i="4"/>
  <c r="AI38" i="4"/>
  <c r="P38" i="4"/>
  <c r="P39" i="4"/>
  <c r="T39" i="4"/>
  <c r="T38" i="4"/>
  <c r="Y28" i="4"/>
  <c r="Y29" i="4"/>
  <c r="J28" i="4"/>
  <c r="J29" i="4"/>
  <c r="AJ38" i="4"/>
  <c r="AJ39" i="4"/>
  <c r="AN38" i="4"/>
  <c r="AN39" i="4"/>
  <c r="AT28" i="4"/>
  <c r="AT29" i="4"/>
  <c r="AL39" i="4"/>
  <c r="AL38" i="4"/>
  <c r="O28" i="4"/>
  <c r="AO29" i="4"/>
  <c r="AM28" i="4"/>
  <c r="AM29" i="4"/>
  <c r="Z28" i="4"/>
  <c r="Z29" i="4"/>
  <c r="V28" i="4"/>
  <c r="V29" i="4"/>
  <c r="AE39" i="4"/>
  <c r="AE38" i="4"/>
  <c r="AI29" i="4"/>
  <c r="AI28" i="4"/>
  <c r="R28" i="4"/>
  <c r="R29" i="4"/>
  <c r="P29" i="4"/>
  <c r="P28" i="4"/>
  <c r="AN29" i="4"/>
  <c r="S39" i="4"/>
  <c r="S38" i="4"/>
  <c r="AP38" i="4"/>
  <c r="AP39" i="4"/>
  <c r="AG28" i="4"/>
  <c r="AG29" i="4"/>
  <c r="K39" i="4"/>
  <c r="K38" i="4"/>
  <c r="AS39" i="4"/>
  <c r="AS38" i="4"/>
  <c r="I38" i="4"/>
  <c r="I39" i="4"/>
  <c r="W28" i="4"/>
  <c r="W29" i="4"/>
  <c r="L29" i="4"/>
  <c r="L28" i="4"/>
  <c r="AK39" i="4"/>
  <c r="AK38" i="4"/>
  <c r="M28" i="4"/>
  <c r="AG38" i="4"/>
  <c r="AG39" i="4"/>
  <c r="N38" i="4"/>
  <c r="S29" i="4"/>
  <c r="S28" i="4"/>
  <c r="AB39" i="4"/>
  <c r="AB38" i="4"/>
  <c r="U39" i="4"/>
  <c r="U38" i="4"/>
  <c r="AC38" i="4"/>
  <c r="AC39" i="4"/>
  <c r="AQ39" i="4"/>
  <c r="AQ38" i="4"/>
  <c r="AH28" i="4"/>
  <c r="AH29" i="4"/>
  <c r="AQ29" i="4"/>
  <c r="AQ28" i="4"/>
  <c r="Z38" i="4"/>
  <c r="Z39" i="4"/>
  <c r="AE29" i="4"/>
  <c r="AE28" i="4"/>
  <c r="AA29" i="4"/>
  <c r="AA28" i="4"/>
  <c r="AD28" i="4"/>
  <c r="AD29" i="4"/>
  <c r="AF28" i="4"/>
  <c r="AF29" i="4"/>
  <c r="AT38" i="4"/>
  <c r="AT39" i="4"/>
  <c r="AJ29" i="4"/>
  <c r="AJ28" i="4"/>
  <c r="U28" i="4"/>
  <c r="U29" i="4"/>
  <c r="H29" i="4"/>
  <c r="H28" i="4"/>
  <c r="K29" i="4"/>
  <c r="K28" i="4"/>
  <c r="AH38" i="4"/>
  <c r="AH39" i="4"/>
  <c r="N28" i="4"/>
  <c r="N29" i="4"/>
  <c r="W39" i="4"/>
  <c r="W38" i="4"/>
  <c r="Q39" i="4"/>
  <c r="Q38" i="4"/>
  <c r="Q28" i="4"/>
  <c r="Q29" i="4"/>
  <c r="J38" i="4"/>
  <c r="J39" i="4"/>
  <c r="N18" i="4"/>
  <c r="N19" i="4"/>
  <c r="M18" i="4"/>
  <c r="M19" i="4"/>
  <c r="AB18" i="4"/>
  <c r="AB19" i="4"/>
  <c r="I18" i="4"/>
  <c r="I19" i="4"/>
  <c r="Q18" i="4"/>
  <c r="Q19" i="4"/>
  <c r="AA19" i="4"/>
  <c r="AA18" i="4"/>
  <c r="AO19" i="4"/>
  <c r="AO18" i="4"/>
  <c r="AJ18" i="4"/>
  <c r="AJ19" i="4"/>
  <c r="V18" i="4"/>
  <c r="V19" i="4"/>
  <c r="AG18" i="4"/>
  <c r="AG19" i="4"/>
  <c r="K19" i="4"/>
  <c r="K18" i="4"/>
  <c r="AN19" i="4"/>
  <c r="AN18" i="4"/>
  <c r="AF19" i="4"/>
  <c r="AF18" i="4"/>
  <c r="AP18" i="4"/>
  <c r="AP19" i="4"/>
  <c r="AI19" i="4"/>
  <c r="AI18" i="4"/>
  <c r="AQ18" i="4"/>
  <c r="AE18" i="4"/>
  <c r="AE19" i="4"/>
  <c r="P19" i="4"/>
  <c r="P18" i="4"/>
  <c r="AL18" i="4"/>
  <c r="AL19" i="4"/>
  <c r="H18" i="4"/>
  <c r="H19" i="4"/>
  <c r="R18" i="4"/>
  <c r="R19" i="4"/>
  <c r="AC18" i="4"/>
  <c r="AC19" i="4"/>
  <c r="W18" i="4"/>
  <c r="W19" i="4"/>
  <c r="S19" i="4"/>
  <c r="S18" i="4"/>
  <c r="AK18" i="4"/>
  <c r="AK19" i="4"/>
  <c r="Z18" i="4"/>
  <c r="Z19" i="4"/>
  <c r="Y18" i="4"/>
  <c r="Y19" i="4"/>
  <c r="O18" i="4"/>
  <c r="O19" i="4"/>
  <c r="L18" i="4"/>
  <c r="L19" i="4"/>
  <c r="J18" i="4"/>
  <c r="J19" i="4"/>
  <c r="AR19" i="4"/>
  <c r="AR18" i="4"/>
  <c r="AD9" i="4"/>
  <c r="AD10" i="4"/>
  <c r="Y9" i="4"/>
  <c r="Y10" i="4"/>
  <c r="X9" i="4"/>
  <c r="X10" i="4"/>
  <c r="I9" i="4"/>
  <c r="I10" i="4"/>
  <c r="AL9" i="4"/>
  <c r="AL10" i="4"/>
  <c r="AQ9" i="4"/>
  <c r="AQ10" i="4"/>
  <c r="AJ9" i="4"/>
  <c r="AJ10" i="4"/>
  <c r="K9" i="4"/>
  <c r="K10" i="4"/>
  <c r="W10" i="4"/>
  <c r="W9" i="4"/>
  <c r="L9" i="4"/>
  <c r="L10" i="4"/>
  <c r="AR10" i="4"/>
  <c r="AR9" i="4"/>
  <c r="Z9" i="4"/>
  <c r="Z10" i="4"/>
  <c r="J9" i="4"/>
  <c r="J10" i="4"/>
  <c r="AI10" i="4"/>
  <c r="AF9" i="4"/>
  <c r="AF10" i="4"/>
  <c r="N10" i="4"/>
  <c r="H10" i="4"/>
  <c r="H9" i="4"/>
  <c r="AA9" i="4"/>
  <c r="AA10" i="4"/>
  <c r="AP9" i="4"/>
  <c r="AP10" i="4"/>
  <c r="M10" i="4"/>
  <c r="M9" i="4"/>
  <c r="AE10" i="4"/>
  <c r="AE9" i="4"/>
  <c r="AG10" i="4"/>
  <c r="U10" i="4"/>
  <c r="U9" i="4"/>
  <c r="AK10" i="4"/>
  <c r="AK9" i="4"/>
  <c r="S9" i="4"/>
  <c r="S10" i="4"/>
  <c r="AT9" i="4"/>
  <c r="AT10" i="4"/>
  <c r="AS10" i="4"/>
  <c r="AS9" i="4"/>
  <c r="V9" i="4"/>
  <c r="V10" i="4"/>
  <c r="O9" i="4"/>
  <c r="R10" i="4"/>
  <c r="R9" i="4"/>
  <c r="AH10" i="4"/>
  <c r="AH9" i="4"/>
  <c r="Q9" i="4"/>
  <c r="Q10" i="4"/>
  <c r="AN9" i="4"/>
  <c r="AN10" i="4"/>
  <c r="AB9" i="4"/>
  <c r="AB10" i="4"/>
  <c r="F34" i="1"/>
  <c r="F26" i="1"/>
  <c r="F18" i="1"/>
  <c r="F10" i="1"/>
  <c r="F2" i="1"/>
  <c r="G1" i="1"/>
  <c r="G14" i="1"/>
  <c r="G5" i="1"/>
  <c r="G33" i="1"/>
  <c r="G16" i="1"/>
  <c r="G35" i="1"/>
  <c r="G3" i="1"/>
  <c r="G4" i="1"/>
  <c r="G7" i="1"/>
  <c r="G19" i="1"/>
  <c r="G17" i="1"/>
  <c r="G28" i="1"/>
  <c r="G25" i="1"/>
  <c r="G37" i="1"/>
  <c r="G31" i="1"/>
  <c r="G41" i="1"/>
  <c r="G38" i="1"/>
  <c r="G6" i="1"/>
  <c r="G21" i="1"/>
  <c r="G30" i="1"/>
  <c r="G24" i="1"/>
  <c r="G11" i="1"/>
  <c r="G32" i="1"/>
  <c r="G39" i="1"/>
  <c r="G27" i="1"/>
  <c r="G9" i="1"/>
  <c r="G15" i="1"/>
  <c r="G40" i="1"/>
  <c r="G8" i="1"/>
  <c r="G12" i="1"/>
  <c r="G20" i="1"/>
  <c r="G29" i="1"/>
  <c r="G22" i="1"/>
  <c r="G13" i="1"/>
  <c r="G36" i="1"/>
  <c r="G23" i="1"/>
  <c r="O38" i="4" l="1"/>
  <c r="M39" i="4"/>
  <c r="AO39" i="4"/>
  <c r="AO10" i="4"/>
  <c r="AS48" i="4"/>
  <c r="AM18" i="4"/>
  <c r="U19" i="4"/>
  <c r="X19" i="4"/>
  <c r="Y38" i="4"/>
  <c r="AB28" i="4"/>
  <c r="AF39" i="4"/>
  <c r="AT48" i="4"/>
  <c r="AK49" i="4"/>
  <c r="M49" i="4"/>
  <c r="AE49" i="4"/>
  <c r="O48" i="4"/>
  <c r="AR29" i="4"/>
  <c r="AC9" i="4"/>
  <c r="T9" i="4"/>
  <c r="AM9" i="4"/>
  <c r="AH19" i="4"/>
  <c r="T18" i="4"/>
  <c r="AS18" i="4"/>
  <c r="AD19" i="4"/>
  <c r="AT19" i="4"/>
  <c r="AA38" i="4"/>
  <c r="AC28" i="4"/>
  <c r="AP29" i="4"/>
  <c r="Z49" i="4"/>
  <c r="AF49" i="4"/>
  <c r="P10" i="4"/>
  <c r="T29" i="4"/>
  <c r="R39" i="4"/>
  <c r="L38" i="4"/>
  <c r="V38" i="4"/>
  <c r="Y49" i="4"/>
  <c r="I28" i="4"/>
  <c r="L48" i="4"/>
  <c r="D4" i="4"/>
  <c r="D3" i="4" s="1"/>
  <c r="G34" i="1"/>
  <c r="G26" i="1"/>
  <c r="G18" i="1"/>
  <c r="G10" i="1"/>
  <c r="G2" i="1"/>
  <c r="H1" i="1"/>
  <c r="H9" i="1"/>
  <c r="H7" i="1"/>
  <c r="H13" i="1"/>
  <c r="H27" i="1"/>
  <c r="H29" i="1"/>
  <c r="H4" i="1"/>
  <c r="H23" i="1"/>
  <c r="H32" i="1"/>
  <c r="H28" i="1"/>
  <c r="H41" i="1"/>
  <c r="H11" i="1"/>
  <c r="H40" i="1"/>
  <c r="H16" i="1"/>
  <c r="H37" i="1"/>
  <c r="H24" i="1"/>
  <c r="H39" i="1"/>
  <c r="H31" i="1"/>
  <c r="H14" i="1"/>
  <c r="H25" i="1"/>
  <c r="H20" i="1"/>
  <c r="H33" i="1"/>
  <c r="H6" i="1"/>
  <c r="H8" i="1"/>
  <c r="H22" i="1"/>
  <c r="H5" i="1"/>
  <c r="H21" i="1"/>
  <c r="H17" i="1"/>
  <c r="H3" i="1"/>
  <c r="H12" i="1"/>
  <c r="H36" i="1"/>
  <c r="H35" i="1"/>
  <c r="H38" i="1"/>
  <c r="H30" i="1"/>
  <c r="H15" i="1"/>
  <c r="H19" i="1"/>
  <c r="H34" i="1" l="1"/>
  <c r="H26" i="1"/>
  <c r="H18" i="1"/>
  <c r="H10" i="1"/>
  <c r="H2" i="1"/>
  <c r="I1" i="1"/>
  <c r="I23" i="1"/>
  <c r="I41" i="1"/>
  <c r="I9" i="1"/>
  <c r="I37" i="1"/>
  <c r="I5" i="1"/>
  <c r="I19" i="1"/>
  <c r="I16" i="1"/>
  <c r="I28" i="1"/>
  <c r="I38" i="1"/>
  <c r="I32" i="1"/>
  <c r="I17" i="1"/>
  <c r="I15" i="1"/>
  <c r="I14" i="1"/>
  <c r="I20" i="1"/>
  <c r="I25" i="1"/>
  <c r="I39" i="1"/>
  <c r="I29" i="1"/>
  <c r="I31" i="1"/>
  <c r="I22" i="1"/>
  <c r="I33" i="1"/>
  <c r="I7" i="1"/>
  <c r="I24" i="1"/>
  <c r="I36" i="1"/>
  <c r="I11" i="1"/>
  <c r="I8" i="1"/>
  <c r="I12" i="1"/>
  <c r="I30" i="1"/>
  <c r="I40" i="1"/>
  <c r="I21" i="1"/>
  <c r="I6" i="1"/>
  <c r="I13" i="1"/>
  <c r="I3" i="1"/>
  <c r="I4" i="1"/>
  <c r="I27" i="1"/>
  <c r="I35" i="1"/>
  <c r="I34" i="1" l="1"/>
  <c r="I26" i="1"/>
  <c r="I18" i="1"/>
  <c r="I10" i="1"/>
  <c r="I2" i="1"/>
  <c r="J1" i="1"/>
  <c r="J38" i="1"/>
  <c r="J13" i="1"/>
  <c r="J35" i="1"/>
  <c r="J19" i="1"/>
  <c r="J40" i="1"/>
  <c r="J32" i="1"/>
  <c r="J22" i="1"/>
  <c r="J30" i="1"/>
  <c r="J33" i="1"/>
  <c r="J20" i="1"/>
  <c r="J39" i="1"/>
  <c r="J7" i="1"/>
  <c r="J27" i="1"/>
  <c r="J21" i="1"/>
  <c r="J37" i="1"/>
  <c r="J11" i="1"/>
  <c r="J4" i="1"/>
  <c r="J6" i="1"/>
  <c r="J17" i="1"/>
  <c r="J28" i="1"/>
  <c r="J16" i="1"/>
  <c r="J15" i="1"/>
  <c r="J9" i="1"/>
  <c r="J29" i="1"/>
  <c r="J23" i="1"/>
  <c r="J24" i="1"/>
  <c r="J14" i="1"/>
  <c r="J25" i="1"/>
  <c r="J36" i="1"/>
  <c r="J8" i="1"/>
  <c r="J41" i="1"/>
  <c r="J5" i="1"/>
  <c r="J12" i="1"/>
  <c r="J3" i="1"/>
  <c r="J31" i="1"/>
  <c r="J34" i="1" l="1"/>
  <c r="J26" i="1"/>
  <c r="J18" i="1"/>
  <c r="J10" i="1"/>
  <c r="J2" i="1"/>
  <c r="K1" i="1"/>
  <c r="K11" i="1"/>
  <c r="K9" i="1"/>
  <c r="K23" i="1"/>
  <c r="K33" i="1"/>
  <c r="K38" i="1"/>
  <c r="K29" i="1"/>
  <c r="K35" i="1"/>
  <c r="K24" i="1"/>
  <c r="K6" i="1"/>
  <c r="K7" i="1"/>
  <c r="K5" i="1"/>
  <c r="K28" i="1"/>
  <c r="K20" i="1"/>
  <c r="K12" i="1"/>
  <c r="K4" i="1"/>
  <c r="K17" i="1"/>
  <c r="K3" i="1"/>
  <c r="K40" i="1"/>
  <c r="K14" i="1"/>
  <c r="K39" i="1"/>
  <c r="K16" i="1"/>
  <c r="K13" i="1"/>
  <c r="K15" i="1"/>
  <c r="K21" i="1"/>
  <c r="K30" i="1"/>
  <c r="K32" i="1"/>
  <c r="K25" i="1"/>
  <c r="K19" i="1"/>
  <c r="K27" i="1"/>
  <c r="K8" i="1"/>
  <c r="K22" i="1"/>
  <c r="K31" i="1"/>
  <c r="K36" i="1"/>
  <c r="K37" i="1"/>
  <c r="K41" i="1"/>
  <c r="K34" i="1" l="1"/>
  <c r="K26" i="1"/>
  <c r="K18" i="1"/>
  <c r="K10" i="1"/>
  <c r="K2" i="1"/>
  <c r="L1" i="1"/>
  <c r="L15" i="1"/>
  <c r="L22" i="1"/>
  <c r="L11" i="1"/>
  <c r="L6" i="1"/>
  <c r="L17" i="1"/>
  <c r="L8" i="1"/>
  <c r="L40" i="1"/>
  <c r="L21" i="1"/>
  <c r="L41" i="1"/>
  <c r="L4" i="1"/>
  <c r="L28" i="1"/>
  <c r="L30" i="1"/>
  <c r="L27" i="1"/>
  <c r="L32" i="1"/>
  <c r="L25" i="1"/>
  <c r="L24" i="1"/>
  <c r="L13" i="1"/>
  <c r="L36" i="1"/>
  <c r="L31" i="1"/>
  <c r="L20" i="1"/>
  <c r="L7" i="1"/>
  <c r="L23" i="1"/>
  <c r="L38" i="1"/>
  <c r="L12" i="1"/>
  <c r="L3" i="1"/>
  <c r="L37" i="1"/>
  <c r="L29" i="1"/>
  <c r="L33" i="1"/>
  <c r="L39" i="1"/>
  <c r="L16" i="1"/>
  <c r="L5" i="1"/>
  <c r="L14" i="1"/>
  <c r="L19" i="1"/>
  <c r="L9" i="1"/>
  <c r="L35" i="1"/>
  <c r="L34" i="1" l="1"/>
  <c r="L26" i="1"/>
  <c r="L18" i="1"/>
  <c r="L10" i="1"/>
  <c r="L2" i="1"/>
  <c r="M1" i="1"/>
  <c r="M22" i="1"/>
  <c r="M9" i="1"/>
  <c r="M20" i="1"/>
  <c r="M7" i="1"/>
  <c r="M35" i="1"/>
  <c r="M5" i="1"/>
  <c r="M11" i="1"/>
  <c r="M21" i="1"/>
  <c r="M29" i="1"/>
  <c r="M4" i="1"/>
  <c r="M39" i="1"/>
  <c r="M38" i="1"/>
  <c r="M14" i="1"/>
  <c r="M3" i="1"/>
  <c r="M24" i="1"/>
  <c r="M36" i="1"/>
  <c r="M27" i="1"/>
  <c r="M19" i="1"/>
  <c r="M23" i="1"/>
  <c r="M31" i="1"/>
  <c r="M33" i="1"/>
  <c r="M40" i="1"/>
  <c r="M28" i="1"/>
  <c r="M8" i="1"/>
  <c r="M15" i="1"/>
  <c r="M25" i="1"/>
  <c r="M30" i="1"/>
  <c r="M16" i="1"/>
  <c r="M6" i="1"/>
  <c r="M32" i="1"/>
  <c r="M13" i="1"/>
  <c r="M41" i="1"/>
  <c r="M37" i="1"/>
  <c r="M17" i="1"/>
  <c r="M12" i="1"/>
  <c r="M34" i="1" l="1"/>
  <c r="M26" i="1"/>
  <c r="M18" i="1"/>
  <c r="M10" i="1"/>
  <c r="M2" i="1"/>
  <c r="N1" i="1"/>
  <c r="N3" i="1"/>
  <c r="N22" i="1"/>
  <c r="N20" i="1"/>
  <c r="N27" i="1"/>
  <c r="N40" i="1"/>
  <c r="N29" i="1"/>
  <c r="N5" i="1"/>
  <c r="N28" i="1"/>
  <c r="N38" i="1"/>
  <c r="N36" i="1"/>
  <c r="N17" i="1"/>
  <c r="N7" i="1"/>
  <c r="N15" i="1"/>
  <c r="N6" i="1"/>
  <c r="N32" i="1"/>
  <c r="N37" i="1"/>
  <c r="N13" i="1"/>
  <c r="N16" i="1"/>
  <c r="N25" i="1"/>
  <c r="N31" i="1"/>
  <c r="N11" i="1"/>
  <c r="N23" i="1"/>
  <c r="N14" i="1"/>
  <c r="N35" i="1"/>
  <c r="N19" i="1"/>
  <c r="N4" i="1"/>
  <c r="N21" i="1"/>
  <c r="N24" i="1"/>
  <c r="N41" i="1"/>
  <c r="N33" i="1"/>
  <c r="N39" i="1"/>
  <c r="N9" i="1"/>
  <c r="N8" i="1"/>
  <c r="N12" i="1"/>
  <c r="N30" i="1"/>
  <c r="N34" i="1" l="1"/>
  <c r="N26" i="1"/>
  <c r="N18" i="1"/>
  <c r="N10" i="1"/>
  <c r="N2" i="1"/>
  <c r="O1" i="1"/>
  <c r="O19" i="1"/>
  <c r="O21" i="1"/>
  <c r="O41" i="1"/>
  <c r="O25" i="1"/>
  <c r="O14" i="1"/>
  <c r="O22" i="1"/>
  <c r="O37" i="1"/>
  <c r="O16" i="1"/>
  <c r="O4" i="1"/>
  <c r="O9" i="1"/>
  <c r="O32" i="1"/>
  <c r="O13" i="1"/>
  <c r="O35" i="1"/>
  <c r="O6" i="1"/>
  <c r="O39" i="1"/>
  <c r="O23" i="1"/>
  <c r="O28" i="1"/>
  <c r="O24" i="1"/>
  <c r="O8" i="1"/>
  <c r="O3" i="1"/>
  <c r="O38" i="1"/>
  <c r="O5" i="1"/>
  <c r="O30" i="1"/>
  <c r="O33" i="1"/>
  <c r="O15" i="1"/>
  <c r="O31" i="1"/>
  <c r="O36" i="1"/>
  <c r="O27" i="1"/>
  <c r="O7" i="1"/>
  <c r="O29" i="1"/>
  <c r="O40" i="1"/>
  <c r="O20" i="1"/>
  <c r="O11" i="1"/>
  <c r="O12" i="1"/>
  <c r="O17" i="1"/>
  <c r="O34" i="1" l="1"/>
  <c r="O26" i="1"/>
  <c r="O18" i="1"/>
  <c r="O10" i="1"/>
  <c r="O2" i="1"/>
  <c r="P1" i="1"/>
  <c r="P16" i="1"/>
  <c r="P23" i="1"/>
  <c r="P41" i="1"/>
  <c r="P35" i="1"/>
  <c r="P11" i="1"/>
  <c r="P17" i="1"/>
  <c r="P14" i="1"/>
  <c r="P28" i="1"/>
  <c r="P21" i="1"/>
  <c r="P38" i="1"/>
  <c r="P6" i="1"/>
  <c r="P40" i="1"/>
  <c r="P8" i="1"/>
  <c r="P24" i="1"/>
  <c r="P15" i="1"/>
  <c r="P3" i="1"/>
  <c r="P29" i="1"/>
  <c r="P12" i="1"/>
  <c r="P30" i="1"/>
  <c r="P32" i="1"/>
  <c r="P31" i="1"/>
  <c r="P33" i="1"/>
  <c r="P36" i="1"/>
  <c r="P37" i="1"/>
  <c r="P20" i="1"/>
  <c r="P19" i="1"/>
  <c r="P27" i="1"/>
  <c r="P13" i="1"/>
  <c r="P39" i="1"/>
  <c r="P9" i="1"/>
  <c r="P22" i="1"/>
  <c r="P4" i="1"/>
  <c r="P25" i="1"/>
  <c r="P5" i="1"/>
  <c r="P7" i="1"/>
  <c r="P34" i="1" l="1"/>
  <c r="P26" i="1"/>
  <c r="P18" i="1"/>
  <c r="P10" i="1"/>
  <c r="P2" i="1"/>
  <c r="Q1" i="1"/>
  <c r="Q21" i="1"/>
  <c r="Q23" i="1"/>
  <c r="Q20" i="1"/>
  <c r="Q12" i="1"/>
  <c r="Q24" i="1"/>
  <c r="Q38" i="1"/>
  <c r="Q19" i="1"/>
  <c r="Q15" i="1"/>
  <c r="Q11" i="1"/>
  <c r="Q6" i="1"/>
  <c r="Q29" i="1"/>
  <c r="Q16" i="1"/>
  <c r="Q39" i="1"/>
  <c r="Q31" i="1"/>
  <c r="Q28" i="1"/>
  <c r="Q41" i="1"/>
  <c r="Q30" i="1"/>
  <c r="Q32" i="1"/>
  <c r="Q17" i="1"/>
  <c r="Q7" i="1"/>
  <c r="Q8" i="1"/>
  <c r="Q3" i="1"/>
  <c r="Q13" i="1"/>
  <c r="Q5" i="1"/>
  <c r="Q36" i="1"/>
  <c r="Q33" i="1"/>
  <c r="Q9" i="1"/>
  <c r="Q35" i="1"/>
  <c r="Q22" i="1"/>
  <c r="Q25" i="1"/>
  <c r="Q40" i="1"/>
  <c r="Q27" i="1"/>
  <c r="Q4" i="1"/>
  <c r="Q37" i="1"/>
  <c r="Q14" i="1"/>
  <c r="Q34" i="1" l="1"/>
  <c r="Q26" i="1"/>
  <c r="Q18" i="1"/>
  <c r="Q10" i="1"/>
  <c r="Q2" i="1"/>
  <c r="R1" i="1"/>
  <c r="R21" i="1"/>
  <c r="R16" i="1"/>
  <c r="R22" i="1"/>
  <c r="R33" i="1"/>
  <c r="R7" i="1"/>
  <c r="R9" i="1"/>
  <c r="R31" i="1"/>
  <c r="R28" i="1"/>
  <c r="R8" i="1"/>
  <c r="R17" i="1"/>
  <c r="R4" i="1"/>
  <c r="R25" i="1"/>
  <c r="R3" i="1"/>
  <c r="R37" i="1"/>
  <c r="R6" i="1"/>
  <c r="R41" i="1"/>
  <c r="R24" i="1"/>
  <c r="R40" i="1"/>
  <c r="R27" i="1"/>
  <c r="R36" i="1"/>
  <c r="R13" i="1"/>
  <c r="R32" i="1"/>
  <c r="R35" i="1"/>
  <c r="R23" i="1"/>
  <c r="R29" i="1"/>
  <c r="R14" i="1"/>
  <c r="R19" i="1"/>
  <c r="R12" i="1"/>
  <c r="R39" i="1"/>
  <c r="R30" i="1"/>
  <c r="R5" i="1"/>
  <c r="R38" i="1"/>
  <c r="R15" i="1"/>
  <c r="R20" i="1"/>
  <c r="R11" i="1"/>
  <c r="R34" i="1" l="1"/>
  <c r="R26" i="1"/>
  <c r="R18" i="1"/>
  <c r="R10" i="1"/>
  <c r="R2" i="1"/>
  <c r="S1" i="1"/>
  <c r="S23" i="1"/>
  <c r="S21" i="1"/>
  <c r="S12" i="1"/>
  <c r="S32" i="1"/>
  <c r="S38" i="1"/>
  <c r="S11" i="1"/>
  <c r="S36" i="1"/>
  <c r="S31" i="1"/>
  <c r="S16" i="1"/>
  <c r="S6" i="1"/>
  <c r="S3" i="1"/>
  <c r="S13" i="1"/>
  <c r="S9" i="1"/>
  <c r="S33" i="1"/>
  <c r="S4" i="1"/>
  <c r="S27" i="1"/>
  <c r="S37" i="1"/>
  <c r="S29" i="1"/>
  <c r="S35" i="1"/>
  <c r="S30" i="1"/>
  <c r="S17" i="1"/>
  <c r="S15" i="1"/>
  <c r="S24" i="1"/>
  <c r="S7" i="1"/>
  <c r="S5" i="1"/>
  <c r="S14" i="1"/>
  <c r="S40" i="1"/>
  <c r="S39" i="1"/>
  <c r="S22" i="1"/>
  <c r="S20" i="1"/>
  <c r="S41" i="1"/>
  <c r="S28" i="1"/>
  <c r="S19" i="1"/>
  <c r="S8" i="1"/>
  <c r="S25" i="1"/>
  <c r="S34" i="1" l="1"/>
  <c r="S26" i="1"/>
  <c r="S18" i="1"/>
  <c r="S10" i="1"/>
  <c r="S2" i="1"/>
  <c r="T1" i="1"/>
  <c r="T9" i="1"/>
  <c r="T11" i="1"/>
  <c r="T33" i="1"/>
  <c r="T31" i="1"/>
  <c r="T20" i="1"/>
  <c r="T40" i="1"/>
  <c r="T30" i="1"/>
  <c r="T15" i="1"/>
  <c r="T35" i="1"/>
  <c r="T27" i="1"/>
  <c r="T16" i="1"/>
  <c r="T3" i="1"/>
  <c r="T28" i="1"/>
  <c r="T13" i="1"/>
  <c r="T32" i="1"/>
  <c r="T39" i="1"/>
  <c r="T41" i="1"/>
  <c r="T5" i="1"/>
  <c r="T36" i="1"/>
  <c r="T12" i="1"/>
  <c r="T14" i="1"/>
  <c r="T6" i="1"/>
  <c r="T22" i="1"/>
  <c r="T21" i="1"/>
  <c r="T19" i="1"/>
  <c r="T37" i="1"/>
  <c r="T24" i="1"/>
  <c r="T38" i="1"/>
  <c r="T17" i="1"/>
  <c r="T29" i="1"/>
  <c r="T7" i="1"/>
  <c r="T8" i="1"/>
  <c r="T4" i="1"/>
  <c r="T23" i="1"/>
  <c r="T25" i="1"/>
  <c r="T34" i="1" l="1"/>
  <c r="T26" i="1"/>
  <c r="T18" i="1"/>
  <c r="T10" i="1"/>
  <c r="T2" i="1"/>
  <c r="U1" i="1"/>
  <c r="U9" i="1"/>
  <c r="U3" i="1"/>
  <c r="U25" i="1"/>
  <c r="U20" i="1"/>
  <c r="U6" i="1"/>
  <c r="U27" i="1"/>
  <c r="U23" i="1"/>
  <c r="U30" i="1"/>
  <c r="U29" i="1"/>
  <c r="U19" i="1"/>
  <c r="U8" i="1"/>
  <c r="U37" i="1"/>
  <c r="U35" i="1"/>
  <c r="U11" i="1"/>
  <c r="U13" i="1"/>
  <c r="U38" i="1"/>
  <c r="U28" i="1"/>
  <c r="U17" i="1"/>
  <c r="U5" i="1"/>
  <c r="U21" i="1"/>
  <c r="U4" i="1"/>
  <c r="U41" i="1"/>
  <c r="U39" i="1"/>
  <c r="U12" i="1"/>
  <c r="U31" i="1"/>
  <c r="U32" i="1"/>
  <c r="U16" i="1"/>
  <c r="U36" i="1"/>
  <c r="U40" i="1"/>
  <c r="U14" i="1"/>
  <c r="U15" i="1"/>
  <c r="U24" i="1"/>
  <c r="U33" i="1"/>
  <c r="U22" i="1"/>
  <c r="U7" i="1"/>
  <c r="U34" i="1" l="1"/>
  <c r="U26" i="1"/>
  <c r="U18" i="1"/>
  <c r="U10" i="1"/>
  <c r="U2" i="1"/>
  <c r="V1" i="1"/>
  <c r="V6" i="1"/>
  <c r="V31" i="1"/>
  <c r="V33" i="1"/>
  <c r="V7" i="1"/>
  <c r="V32" i="1"/>
  <c r="V12" i="1"/>
  <c r="V8" i="1"/>
  <c r="V16" i="1"/>
  <c r="V9" i="1"/>
  <c r="V29" i="1"/>
  <c r="V28" i="1"/>
  <c r="V30" i="1"/>
  <c r="V25" i="1"/>
  <c r="V13" i="1"/>
  <c r="V41" i="1"/>
  <c r="V35" i="1"/>
  <c r="V3" i="1"/>
  <c r="V37" i="1"/>
  <c r="V17" i="1"/>
  <c r="V22" i="1"/>
  <c r="V23" i="1"/>
  <c r="V4" i="1"/>
  <c r="V11" i="1"/>
  <c r="V20" i="1"/>
  <c r="V21" i="1"/>
  <c r="V39" i="1"/>
  <c r="V40" i="1"/>
  <c r="V19" i="1"/>
  <c r="V36" i="1"/>
  <c r="V27" i="1"/>
  <c r="V14" i="1"/>
  <c r="V24" i="1"/>
  <c r="V5" i="1"/>
  <c r="V15" i="1"/>
  <c r="V38" i="1"/>
  <c r="V34" i="1" l="1"/>
  <c r="V26" i="1"/>
  <c r="V18" i="1"/>
  <c r="V10" i="1"/>
  <c r="V2" i="1"/>
  <c r="W1" i="1"/>
  <c r="W5" i="1"/>
  <c r="W28" i="1"/>
  <c r="W33" i="1"/>
  <c r="W16" i="1"/>
  <c r="W29" i="1"/>
  <c r="W40" i="1"/>
  <c r="W4" i="1"/>
  <c r="W15" i="1"/>
  <c r="W11" i="1"/>
  <c r="W32" i="1"/>
  <c r="W19" i="1"/>
  <c r="W17" i="1"/>
  <c r="W12" i="1"/>
  <c r="W13" i="1"/>
  <c r="W27" i="1"/>
  <c r="W23" i="1"/>
  <c r="W20" i="1"/>
  <c r="W24" i="1"/>
  <c r="W41" i="1"/>
  <c r="W25" i="1"/>
  <c r="W14" i="1"/>
  <c r="W31" i="1"/>
  <c r="W6" i="1"/>
  <c r="W8" i="1"/>
  <c r="W21" i="1"/>
  <c r="W9" i="1"/>
  <c r="W38" i="1"/>
  <c r="W30" i="1"/>
  <c r="W39" i="1"/>
  <c r="W35" i="1"/>
  <c r="W7" i="1"/>
  <c r="W37" i="1"/>
  <c r="W36" i="1"/>
  <c r="W22" i="1"/>
  <c r="W3" i="1"/>
  <c r="W34" i="1" l="1"/>
  <c r="W26" i="1"/>
  <c r="W18" i="1"/>
  <c r="W10" i="1"/>
  <c r="W2" i="1"/>
  <c r="X1" i="1"/>
  <c r="X24" i="1"/>
  <c r="X12" i="1"/>
  <c r="X33" i="1"/>
  <c r="X30" i="1"/>
  <c r="X27" i="1"/>
  <c r="X13" i="1"/>
  <c r="X25" i="1"/>
  <c r="X32" i="1"/>
  <c r="X23" i="1"/>
  <c r="X9" i="1"/>
  <c r="X35" i="1"/>
  <c r="X31" i="1"/>
  <c r="X6" i="1"/>
  <c r="X29" i="1"/>
  <c r="X36" i="1"/>
  <c r="X7" i="1"/>
  <c r="X19" i="1"/>
  <c r="X20" i="1"/>
  <c r="X14" i="1"/>
  <c r="X16" i="1"/>
  <c r="X8" i="1"/>
  <c r="X41" i="1"/>
  <c r="X11" i="1"/>
  <c r="X40" i="1"/>
  <c r="X39" i="1"/>
  <c r="X37" i="1"/>
  <c r="X3" i="1"/>
  <c r="X17" i="1"/>
  <c r="X4" i="1"/>
  <c r="X5" i="1"/>
  <c r="X28" i="1"/>
  <c r="X38" i="1"/>
  <c r="X21" i="1"/>
  <c r="X22" i="1"/>
  <c r="X15" i="1"/>
  <c r="X34" i="1" l="1"/>
  <c r="X26" i="1"/>
  <c r="X18" i="1"/>
  <c r="X10" i="1"/>
  <c r="X2" i="1"/>
  <c r="Y1" i="1"/>
  <c r="Y21" i="1"/>
  <c r="Y20" i="1"/>
  <c r="Y35" i="1"/>
  <c r="Y22" i="1"/>
  <c r="Y39" i="1"/>
  <c r="Y8" i="1"/>
  <c r="Y9" i="1"/>
  <c r="Y37" i="1"/>
  <c r="Y6" i="1"/>
  <c r="Y29" i="1"/>
  <c r="Y14" i="1"/>
  <c r="Y13" i="1"/>
  <c r="Y31" i="1"/>
  <c r="Y41" i="1"/>
  <c r="Y32" i="1"/>
  <c r="Y30" i="1"/>
  <c r="Y33" i="1"/>
  <c r="Y16" i="1"/>
  <c r="Y11" i="1"/>
  <c r="Y38" i="1"/>
  <c r="Y3" i="1"/>
  <c r="Y27" i="1"/>
  <c r="Y12" i="1"/>
  <c r="Y36" i="1"/>
  <c r="Y5" i="1"/>
  <c r="Y7" i="1"/>
  <c r="Y40" i="1"/>
  <c r="Y4" i="1"/>
  <c r="Y28" i="1"/>
  <c r="Y25" i="1"/>
  <c r="Y23" i="1"/>
  <c r="Y19" i="1"/>
  <c r="Y24" i="1"/>
  <c r="Y15" i="1"/>
  <c r="Y17" i="1"/>
  <c r="Y34" i="1" l="1"/>
  <c r="Y26" i="1"/>
  <c r="Y18" i="1"/>
  <c r="Y10" i="1"/>
  <c r="Y2" i="1"/>
  <c r="Z1" i="1"/>
  <c r="Z23" i="1"/>
  <c r="Z6" i="1"/>
  <c r="Z9" i="1"/>
  <c r="Z39" i="1"/>
  <c r="Z8" i="1"/>
  <c r="Z38" i="1"/>
  <c r="Z3" i="1"/>
  <c r="Z29" i="1"/>
  <c r="Z30" i="1"/>
  <c r="Z32" i="1"/>
  <c r="Z36" i="1"/>
  <c r="Z35" i="1"/>
  <c r="Z28" i="1"/>
  <c r="Z24" i="1"/>
  <c r="Z31" i="1"/>
  <c r="Z25" i="1"/>
  <c r="Z14" i="1"/>
  <c r="Z13" i="1"/>
  <c r="Z17" i="1"/>
  <c r="Z12" i="1"/>
  <c r="Z22" i="1"/>
  <c r="Z21" i="1"/>
  <c r="Z27" i="1"/>
  <c r="Z19" i="1"/>
  <c r="Z4" i="1"/>
  <c r="Z33" i="1"/>
  <c r="Z16" i="1"/>
  <c r="Z37" i="1"/>
  <c r="Z41" i="1"/>
  <c r="Z15" i="1"/>
  <c r="Z5" i="1"/>
  <c r="Z11" i="1"/>
  <c r="Z7" i="1"/>
  <c r="Z40" i="1"/>
  <c r="Z20" i="1"/>
  <c r="Z34" i="1" l="1"/>
  <c r="Z26" i="1"/>
  <c r="Z18" i="1"/>
  <c r="Z10" i="1"/>
  <c r="Z2" i="1"/>
  <c r="AA1" i="1"/>
  <c r="AA14" i="1"/>
  <c r="AA25" i="1"/>
  <c r="AA28" i="1"/>
  <c r="AA16" i="1"/>
  <c r="AA40" i="1"/>
  <c r="AA6" i="1"/>
  <c r="AA32" i="1"/>
  <c r="AA11" i="1"/>
  <c r="AA24" i="1"/>
  <c r="AA39" i="1"/>
  <c r="AA38" i="1"/>
  <c r="AA30" i="1"/>
  <c r="AA20" i="1"/>
  <c r="AA5" i="1"/>
  <c r="AA37" i="1"/>
  <c r="AA22" i="1"/>
  <c r="AA31" i="1"/>
  <c r="AA9" i="1"/>
  <c r="AA7" i="1"/>
  <c r="AA17" i="1"/>
  <c r="AA36" i="1"/>
  <c r="AA12" i="1"/>
  <c r="AA21" i="1"/>
  <c r="AA19" i="1"/>
  <c r="AA15" i="1"/>
  <c r="AA27" i="1"/>
  <c r="AA13" i="1"/>
  <c r="AA29" i="1"/>
  <c r="AA41" i="1"/>
  <c r="AA4" i="1"/>
  <c r="AA35" i="1"/>
  <c r="AA33" i="1"/>
  <c r="AA23" i="1"/>
  <c r="AA3" i="1"/>
  <c r="AA8" i="1"/>
  <c r="AA34" i="1" l="1"/>
  <c r="AA26" i="1"/>
  <c r="AA18" i="1"/>
  <c r="AA10" i="1"/>
  <c r="AA2" i="1"/>
  <c r="AB1" i="1"/>
  <c r="AB19" i="1"/>
  <c r="AB29" i="1"/>
  <c r="AB35" i="1"/>
  <c r="AB21" i="1"/>
  <c r="AB4" i="1"/>
  <c r="AB39" i="1"/>
  <c r="AB22" i="1"/>
  <c r="AB41" i="1"/>
  <c r="AB16" i="1"/>
  <c r="AB40" i="1"/>
  <c r="AB9" i="1"/>
  <c r="AB17" i="1"/>
  <c r="AB11" i="1"/>
  <c r="AB25" i="1"/>
  <c r="AB12" i="1"/>
  <c r="AB33" i="1"/>
  <c r="AB23" i="1"/>
  <c r="AB32" i="1"/>
  <c r="AB30" i="1"/>
  <c r="AB6" i="1"/>
  <c r="AB36" i="1"/>
  <c r="AB15" i="1"/>
  <c r="AB20" i="1"/>
  <c r="AB8" i="1"/>
  <c r="AB13" i="1"/>
  <c r="AB14" i="1"/>
  <c r="AB31" i="1"/>
  <c r="AB28" i="1"/>
  <c r="AB7" i="1"/>
  <c r="AB3" i="1"/>
  <c r="AB5" i="1"/>
  <c r="AB38" i="1"/>
  <c r="AB27" i="1"/>
  <c r="AB24" i="1"/>
  <c r="AB37" i="1"/>
  <c r="AB34" i="1" l="1"/>
  <c r="AB26" i="1"/>
  <c r="AB18" i="1"/>
  <c r="AB10" i="1"/>
  <c r="AB2" i="1"/>
  <c r="AC1" i="1"/>
  <c r="AC4" i="1"/>
  <c r="AC21" i="1"/>
  <c r="AC16" i="1"/>
  <c r="AC8" i="1"/>
  <c r="AC41" i="1"/>
  <c r="AC6" i="1"/>
  <c r="AC30" i="1"/>
  <c r="AC23" i="1"/>
  <c r="AC40" i="1"/>
  <c r="AC27" i="1"/>
  <c r="AC38" i="1"/>
  <c r="AC24" i="1"/>
  <c r="AC33" i="1"/>
  <c r="AC35" i="1"/>
  <c r="AC20" i="1"/>
  <c r="AC13" i="1"/>
  <c r="AC29" i="1"/>
  <c r="AC28" i="1"/>
  <c r="AC7" i="1"/>
  <c r="AC22" i="1"/>
  <c r="AC31" i="1"/>
  <c r="AC5" i="1"/>
  <c r="AC39" i="1"/>
  <c r="AC3" i="1"/>
  <c r="AC37" i="1"/>
  <c r="AC19" i="1"/>
  <c r="AC36" i="1"/>
  <c r="AC12" i="1"/>
  <c r="AC14" i="1"/>
  <c r="AC17" i="1"/>
  <c r="AC11" i="1"/>
  <c r="AC9" i="1"/>
  <c r="AC25" i="1"/>
  <c r="AC32" i="1"/>
  <c r="AC15" i="1"/>
  <c r="AC34" i="1" l="1"/>
  <c r="AC26" i="1"/>
  <c r="AC18" i="1"/>
  <c r="AC10" i="1"/>
  <c r="AC2" i="1"/>
  <c r="AD1" i="1"/>
  <c r="AD19" i="1"/>
  <c r="AD41" i="1"/>
  <c r="AD20" i="1"/>
  <c r="AD38" i="1"/>
  <c r="AD29" i="1"/>
  <c r="AD5" i="1"/>
  <c r="AD27" i="1"/>
  <c r="AD30" i="1"/>
  <c r="AD32" i="1"/>
  <c r="AD28" i="1"/>
  <c r="AD3" i="1"/>
  <c r="AD4" i="1"/>
  <c r="AD40" i="1"/>
  <c r="AD8" i="1"/>
  <c r="AD31" i="1"/>
  <c r="AD35" i="1"/>
  <c r="AD39" i="1"/>
  <c r="AD13" i="1"/>
  <c r="AD14" i="1"/>
  <c r="AD9" i="1"/>
  <c r="AD24" i="1"/>
  <c r="AD33" i="1"/>
  <c r="AD36" i="1"/>
  <c r="AD25" i="1"/>
  <c r="AD22" i="1"/>
  <c r="AD23" i="1"/>
  <c r="AD6" i="1"/>
  <c r="AD15" i="1"/>
  <c r="AD21" i="1"/>
  <c r="AD12" i="1"/>
  <c r="AD16" i="1"/>
  <c r="AD11" i="1"/>
  <c r="AD17" i="1"/>
  <c r="AD7" i="1"/>
  <c r="AD37" i="1"/>
  <c r="AD34" i="1" l="1"/>
  <c r="AD26" i="1"/>
  <c r="AD18" i="1"/>
  <c r="AD10" i="1"/>
  <c r="AD2" i="1"/>
  <c r="AE1" i="1"/>
  <c r="AE19" i="1"/>
  <c r="AE23" i="1"/>
  <c r="AE39" i="1"/>
  <c r="AE3" i="1"/>
  <c r="AE22" i="1"/>
  <c r="AE20" i="1"/>
  <c r="AE15" i="1"/>
  <c r="AE17" i="1"/>
  <c r="AE5" i="1"/>
  <c r="AE9" i="1"/>
  <c r="AE4" i="1"/>
  <c r="AE28" i="1"/>
  <c r="AE35" i="1"/>
  <c r="AE32" i="1"/>
  <c r="AE8" i="1"/>
  <c r="AE41" i="1"/>
  <c r="AE25" i="1"/>
  <c r="AE14" i="1"/>
  <c r="AE40" i="1"/>
  <c r="AE24" i="1"/>
  <c r="AE31" i="1"/>
  <c r="AE13" i="1"/>
  <c r="AE12" i="1"/>
  <c r="AE11" i="1"/>
  <c r="AE37" i="1"/>
  <c r="AE30" i="1"/>
  <c r="AE38" i="1"/>
  <c r="AE33" i="1"/>
  <c r="AE6" i="1"/>
  <c r="AE36" i="1"/>
  <c r="AE7" i="1"/>
  <c r="AE27" i="1"/>
  <c r="AE29" i="1"/>
  <c r="AE16" i="1"/>
  <c r="AE21" i="1"/>
  <c r="AE34" i="1" l="1"/>
  <c r="AE26" i="1"/>
  <c r="AE18" i="1"/>
  <c r="AE10" i="1"/>
  <c r="AE2" i="1"/>
  <c r="AF1" i="1"/>
  <c r="AF24" i="1"/>
  <c r="AF31" i="1"/>
  <c r="AF12" i="1"/>
  <c r="AF33" i="1"/>
  <c r="AF40" i="1"/>
  <c r="AF4" i="1"/>
  <c r="AF5" i="1"/>
  <c r="AF6" i="1"/>
  <c r="AF35" i="1"/>
  <c r="AF16" i="1"/>
  <c r="AF32" i="1"/>
  <c r="AF21" i="1"/>
  <c r="AF30" i="1"/>
  <c r="AF29" i="1"/>
  <c r="AF28" i="1"/>
  <c r="AF8" i="1"/>
  <c r="AF38" i="1"/>
  <c r="AF27" i="1"/>
  <c r="AF13" i="1"/>
  <c r="AF7" i="1"/>
  <c r="AF17" i="1"/>
  <c r="AF23" i="1"/>
  <c r="AF11" i="1"/>
  <c r="AF25" i="1"/>
  <c r="AF37" i="1"/>
  <c r="AF22" i="1"/>
  <c r="AF19" i="1"/>
  <c r="AF20" i="1"/>
  <c r="AF15" i="1"/>
  <c r="AF41" i="1"/>
  <c r="AF39" i="1"/>
  <c r="AF14" i="1"/>
  <c r="AF9" i="1"/>
  <c r="AF3" i="1"/>
  <c r="AF36" i="1"/>
  <c r="AF34" i="1" l="1"/>
  <c r="AF26" i="1"/>
  <c r="AF18" i="1"/>
  <c r="AF10" i="1"/>
  <c r="AF2" i="1"/>
  <c r="AG1" i="1"/>
  <c r="AG20" i="1"/>
  <c r="AG6" i="1"/>
  <c r="AG30" i="1"/>
  <c r="AG13" i="1"/>
  <c r="AG4" i="1"/>
  <c r="AG9" i="1"/>
  <c r="AG41" i="1"/>
  <c r="AG7" i="1"/>
  <c r="AG32" i="1"/>
  <c r="AG5" i="1"/>
  <c r="AG16" i="1"/>
  <c r="AG28" i="1"/>
  <c r="AG8" i="1"/>
  <c r="AG3" i="1"/>
  <c r="AG31" i="1"/>
  <c r="AG17" i="1"/>
  <c r="AG19" i="1"/>
  <c r="AG33" i="1"/>
  <c r="AG37" i="1"/>
  <c r="AG23" i="1"/>
  <c r="AG35" i="1"/>
  <c r="AG40" i="1"/>
  <c r="AG15" i="1"/>
  <c r="AG11" i="1"/>
  <c r="AG12" i="1"/>
  <c r="AG14" i="1"/>
  <c r="AG39" i="1"/>
  <c r="AG27" i="1"/>
  <c r="AG21" i="1"/>
  <c r="AG25" i="1"/>
  <c r="AG22" i="1"/>
  <c r="AG24" i="1"/>
  <c r="AG38" i="1"/>
  <c r="AG29" i="1"/>
  <c r="AG36" i="1"/>
  <c r="AG34" i="1" l="1"/>
  <c r="AG26" i="1"/>
  <c r="AG18" i="1"/>
  <c r="AG10" i="1"/>
  <c r="AG2" i="1"/>
  <c r="AH1" i="1"/>
  <c r="AH12" i="1"/>
  <c r="AH28" i="1"/>
  <c r="AH13" i="1"/>
  <c r="AH25" i="1"/>
  <c r="AH14" i="1"/>
  <c r="AH30" i="1"/>
  <c r="AH24" i="1"/>
  <c r="AH22" i="1"/>
  <c r="AH7" i="1"/>
  <c r="AH35" i="1"/>
  <c r="AH16" i="1"/>
  <c r="AH29" i="1"/>
  <c r="AH3" i="1"/>
  <c r="AH17" i="1"/>
  <c r="AH4" i="1"/>
  <c r="AH15" i="1"/>
  <c r="AH27" i="1"/>
  <c r="AH20" i="1"/>
  <c r="AH39" i="1"/>
  <c r="AH31" i="1"/>
  <c r="AH6" i="1"/>
  <c r="AH11" i="1"/>
  <c r="AH36" i="1"/>
  <c r="AH32" i="1"/>
  <c r="AH38" i="1"/>
  <c r="AH9" i="1"/>
  <c r="AH21" i="1"/>
  <c r="AH37" i="1"/>
  <c r="AH33" i="1"/>
  <c r="AH19" i="1"/>
  <c r="AH40" i="1"/>
  <c r="AH41" i="1"/>
  <c r="AH8" i="1"/>
  <c r="AH5" i="1"/>
  <c r="AH23" i="1"/>
  <c r="AH34" i="1" l="1"/>
  <c r="AH26" i="1"/>
  <c r="AH18" i="1"/>
  <c r="AH10" i="1"/>
  <c r="AH2" i="1"/>
  <c r="AI1" i="1"/>
  <c r="AI30" i="1"/>
  <c r="AI37" i="1"/>
  <c r="AI32" i="1"/>
  <c r="AI8" i="1"/>
  <c r="AI20" i="1"/>
  <c r="AI29" i="1"/>
  <c r="AI31" i="1"/>
  <c r="AI3" i="1"/>
  <c r="AI38" i="1"/>
  <c r="AI5" i="1"/>
  <c r="AI13" i="1"/>
  <c r="AI27" i="1"/>
  <c r="AI23" i="1"/>
  <c r="AI4" i="1"/>
  <c r="AI25" i="1"/>
  <c r="AI40" i="1"/>
  <c r="AI17" i="1"/>
  <c r="AI28" i="1"/>
  <c r="AI6" i="1"/>
  <c r="AI36" i="1"/>
  <c r="AI7" i="1"/>
  <c r="AI9" i="1"/>
  <c r="AI21" i="1"/>
  <c r="AI19" i="1"/>
  <c r="AI14" i="1"/>
  <c r="AI39" i="1"/>
  <c r="AI16" i="1"/>
  <c r="AI24" i="1"/>
  <c r="AI22" i="1"/>
  <c r="AI35" i="1"/>
  <c r="AI15" i="1"/>
  <c r="AI41" i="1"/>
  <c r="AI12" i="1"/>
  <c r="AI11" i="1"/>
  <c r="AI33" i="1"/>
  <c r="AI34" i="1" l="1"/>
  <c r="AI26" i="1"/>
  <c r="AI18" i="1"/>
  <c r="AI10" i="1"/>
  <c r="AI2" i="1"/>
  <c r="AJ1" i="1"/>
  <c r="AJ11" i="1"/>
  <c r="AJ19" i="1"/>
  <c r="AJ28" i="1"/>
  <c r="AJ21" i="1"/>
  <c r="AJ40" i="1"/>
  <c r="AJ23" i="1"/>
  <c r="AJ3" i="1"/>
  <c r="AJ29" i="1"/>
  <c r="AJ35" i="1"/>
  <c r="AJ4" i="1"/>
  <c r="AJ16" i="1"/>
  <c r="AJ33" i="1"/>
  <c r="AJ6" i="1"/>
  <c r="AJ12" i="1"/>
  <c r="AJ31" i="1"/>
  <c r="AJ24" i="1"/>
  <c r="AJ32" i="1"/>
  <c r="AJ15" i="1"/>
  <c r="AJ7" i="1"/>
  <c r="AJ14" i="1"/>
  <c r="AJ39" i="1"/>
  <c r="AJ38" i="1"/>
  <c r="AJ5" i="1"/>
  <c r="AJ27" i="1"/>
  <c r="AJ8" i="1"/>
  <c r="AJ9" i="1"/>
  <c r="AJ36" i="1"/>
  <c r="AJ22" i="1"/>
  <c r="AJ37" i="1"/>
  <c r="AJ25" i="1"/>
  <c r="AJ30" i="1"/>
  <c r="AJ41" i="1"/>
  <c r="AJ13" i="1"/>
  <c r="AJ17" i="1"/>
  <c r="AJ20" i="1"/>
  <c r="AJ34" i="1" l="1"/>
  <c r="AJ26" i="1"/>
  <c r="AJ18" i="1"/>
  <c r="AJ10" i="1"/>
  <c r="AJ2" i="1"/>
  <c r="AK1" i="1"/>
  <c r="AK13" i="1"/>
  <c r="AK30" i="1"/>
  <c r="AK14" i="1"/>
  <c r="AK17" i="1"/>
  <c r="AK19" i="1"/>
  <c r="AK36" i="1"/>
  <c r="AK4" i="1"/>
  <c r="AK21" i="1"/>
  <c r="AK37" i="1"/>
  <c r="AK15" i="1"/>
  <c r="AK40" i="1"/>
  <c r="AK24" i="1"/>
  <c r="AK22" i="1"/>
  <c r="AK33" i="1"/>
  <c r="AK20" i="1"/>
  <c r="AK11" i="1"/>
  <c r="AK38" i="1"/>
  <c r="AK5" i="1"/>
  <c r="AK41" i="1"/>
  <c r="AK25" i="1"/>
  <c r="AK31" i="1"/>
  <c r="AK12" i="1"/>
  <c r="AK39" i="1"/>
  <c r="AK35" i="1"/>
  <c r="AK6" i="1"/>
  <c r="AK3" i="1"/>
  <c r="AK16" i="1"/>
  <c r="AK28" i="1"/>
  <c r="AK32" i="1"/>
  <c r="AK29" i="1"/>
  <c r="AK7" i="1"/>
  <c r="AK27" i="1"/>
  <c r="AK23" i="1"/>
  <c r="AK9" i="1"/>
  <c r="AK8" i="1"/>
  <c r="AK34" i="1" l="1"/>
  <c r="AK26" i="1"/>
  <c r="AK18" i="1"/>
  <c r="AK10" i="1"/>
  <c r="AK2" i="1"/>
  <c r="AL1" i="1"/>
  <c r="AL9" i="1"/>
  <c r="AL3" i="1"/>
  <c r="AL28" i="1"/>
  <c r="AL14" i="1"/>
  <c r="AL13" i="1"/>
  <c r="AL4" i="1"/>
  <c r="AL41" i="1"/>
  <c r="AL19" i="1"/>
  <c r="AL33" i="1"/>
  <c r="AL32" i="1"/>
  <c r="AL37" i="1"/>
  <c r="AL27" i="1"/>
  <c r="AL6" i="1"/>
  <c r="AL5" i="1"/>
  <c r="AL15" i="1"/>
  <c r="AL12" i="1"/>
  <c r="AL23" i="1"/>
  <c r="AL22" i="1"/>
  <c r="AL25" i="1"/>
  <c r="AL16" i="1"/>
  <c r="AL20" i="1"/>
  <c r="AL39" i="1"/>
  <c r="AL29" i="1"/>
  <c r="AL8" i="1"/>
  <c r="AL11" i="1"/>
  <c r="AL21" i="1"/>
  <c r="AL40" i="1"/>
  <c r="AL30" i="1"/>
  <c r="AL31" i="1"/>
  <c r="AL35" i="1"/>
  <c r="AL7" i="1"/>
  <c r="AL36" i="1"/>
  <c r="AL38" i="1"/>
  <c r="AL17" i="1"/>
  <c r="AL24" i="1"/>
  <c r="AL34" i="1" l="1"/>
  <c r="AL26" i="1"/>
  <c r="AL18" i="1"/>
  <c r="AL10" i="1"/>
  <c r="AL2" i="1"/>
  <c r="AM1" i="1"/>
  <c r="AM5" i="1"/>
  <c r="AM9" i="1"/>
  <c r="AM33" i="1"/>
  <c r="AM16" i="1"/>
  <c r="AM41" i="1"/>
  <c r="AM19" i="1"/>
  <c r="AM25" i="1"/>
  <c r="AM7" i="1"/>
  <c r="AM13" i="1"/>
  <c r="AM24" i="1"/>
  <c r="AM29" i="1"/>
  <c r="AM27" i="1"/>
  <c r="AM15" i="1"/>
  <c r="AM4" i="1"/>
  <c r="AM32" i="1"/>
  <c r="AM14" i="1"/>
  <c r="AM20" i="1"/>
  <c r="AM3" i="1"/>
  <c r="AM39" i="1"/>
  <c r="AM23" i="1"/>
  <c r="AM22" i="1"/>
  <c r="AM36" i="1"/>
  <c r="AM6" i="1"/>
  <c r="AM8" i="1"/>
  <c r="AM11" i="1"/>
  <c r="AM21" i="1"/>
  <c r="AM40" i="1"/>
  <c r="AM30" i="1"/>
  <c r="AM28" i="1"/>
  <c r="AM35" i="1"/>
  <c r="AM37" i="1"/>
  <c r="AM31" i="1"/>
  <c r="AM38" i="1"/>
  <c r="AM12" i="1"/>
  <c r="AM17" i="1"/>
  <c r="AM34" i="1" l="1"/>
  <c r="AM26" i="1"/>
  <c r="AM18" i="1"/>
  <c r="AM10" i="1"/>
  <c r="AM2" i="1"/>
  <c r="AN1" i="1"/>
  <c r="AN5" i="1"/>
  <c r="AN24" i="1"/>
  <c r="AN33" i="1"/>
  <c r="AN15" i="1"/>
  <c r="AN23" i="1"/>
  <c r="AN32" i="1"/>
  <c r="AN35" i="1"/>
  <c r="AN9" i="1"/>
  <c r="AN28" i="1"/>
  <c r="AN29" i="1"/>
  <c r="AN37" i="1"/>
  <c r="AN31" i="1"/>
  <c r="AN17" i="1"/>
  <c r="AN4" i="1"/>
  <c r="AN16" i="1"/>
  <c r="AN13" i="1"/>
  <c r="AN22" i="1"/>
  <c r="AN11" i="1"/>
  <c r="AN20" i="1"/>
  <c r="AN25" i="1"/>
  <c r="AN19" i="1"/>
  <c r="AN38" i="1"/>
  <c r="AN27" i="1"/>
  <c r="AN21" i="1"/>
  <c r="AN12" i="1"/>
  <c r="AN39" i="1"/>
  <c r="AN40" i="1"/>
  <c r="AN30" i="1"/>
  <c r="AN3" i="1"/>
  <c r="AN36" i="1"/>
  <c r="AN7" i="1"/>
  <c r="AN14" i="1"/>
  <c r="AN41" i="1"/>
  <c r="AN6" i="1"/>
  <c r="AN8" i="1"/>
  <c r="AN34" i="1" l="1"/>
  <c r="AN26" i="1"/>
  <c r="AN18" i="1"/>
  <c r="AN10" i="1"/>
  <c r="AN2" i="1"/>
  <c r="AO1" i="1"/>
  <c r="AO20" i="1"/>
  <c r="AO17" i="1"/>
  <c r="AO33" i="1"/>
  <c r="AO13" i="1"/>
  <c r="AO4" i="1"/>
  <c r="AO9" i="1"/>
  <c r="AO41" i="1"/>
  <c r="AO5" i="1"/>
  <c r="AO32" i="1"/>
  <c r="AO31" i="1"/>
  <c r="AO36" i="1"/>
  <c r="AO29" i="1"/>
  <c r="AO8" i="1"/>
  <c r="AO3" i="1"/>
  <c r="AO16" i="1"/>
  <c r="AO15" i="1"/>
  <c r="AO19" i="1"/>
  <c r="AO6" i="1"/>
  <c r="AO25" i="1"/>
  <c r="AO22" i="1"/>
  <c r="AO24" i="1"/>
  <c r="AO35" i="1"/>
  <c r="AO40" i="1"/>
  <c r="AO23" i="1"/>
  <c r="AO12" i="1"/>
  <c r="AO14" i="1"/>
  <c r="AO39" i="1"/>
  <c r="AO27" i="1"/>
  <c r="AO30" i="1"/>
  <c r="AO37" i="1"/>
  <c r="AO7" i="1"/>
  <c r="AO28" i="1"/>
  <c r="AO38" i="1"/>
  <c r="AO21" i="1"/>
  <c r="AO11" i="1"/>
  <c r="AO34" i="1" l="1"/>
  <c r="AO26" i="1"/>
  <c r="AO18" i="1"/>
  <c r="AO10" i="1"/>
  <c r="AO2" i="1"/>
  <c r="AP1" i="1"/>
  <c r="AP3" i="1"/>
  <c r="AP5" i="1"/>
  <c r="AP32" i="1"/>
  <c r="AP15" i="1"/>
  <c r="AP20" i="1"/>
  <c r="AP22" i="1"/>
  <c r="AP7" i="1"/>
  <c r="AP11" i="1"/>
  <c r="AP17" i="1"/>
  <c r="AP9" i="1"/>
  <c r="AP6" i="1"/>
  <c r="AP13" i="1"/>
  <c r="AP24" i="1"/>
  <c r="AP21" i="1"/>
  <c r="AP31" i="1"/>
  <c r="AP25" i="1"/>
  <c r="AP33" i="1"/>
  <c r="AP14" i="1"/>
  <c r="AP23" i="1"/>
  <c r="AP35" i="1"/>
  <c r="AP41" i="1"/>
  <c r="AP16" i="1"/>
  <c r="AP8" i="1"/>
  <c r="AP12" i="1"/>
  <c r="AP40" i="1"/>
  <c r="AP39" i="1"/>
  <c r="AP27" i="1"/>
  <c r="AP30" i="1"/>
  <c r="AP4" i="1"/>
  <c r="AP37" i="1"/>
  <c r="AP38" i="1"/>
  <c r="AP29" i="1"/>
  <c r="AP28" i="1"/>
  <c r="AP19" i="1"/>
  <c r="AP36" i="1"/>
  <c r="AP34" i="1" l="1"/>
  <c r="AP26" i="1"/>
  <c r="AP18" i="1"/>
  <c r="AP10" i="1"/>
  <c r="AP2" i="1"/>
  <c r="AQ1" i="1"/>
  <c r="AQ5" i="1"/>
  <c r="AQ12" i="1"/>
  <c r="AQ19" i="1"/>
  <c r="AQ31" i="1"/>
  <c r="AQ38" i="1"/>
  <c r="AQ29" i="1"/>
  <c r="AQ4" i="1"/>
  <c r="AQ21" i="1"/>
  <c r="AQ16" i="1"/>
  <c r="AQ3" i="1"/>
  <c r="AQ14" i="1"/>
  <c r="AQ32" i="1"/>
  <c r="AQ27" i="1"/>
  <c r="AQ36" i="1"/>
  <c r="AQ39" i="1"/>
  <c r="AQ23" i="1"/>
  <c r="AQ13" i="1"/>
  <c r="AQ30" i="1"/>
  <c r="AQ11" i="1"/>
  <c r="AQ6" i="1"/>
  <c r="AQ41" i="1"/>
  <c r="AQ22" i="1"/>
  <c r="AQ37" i="1"/>
  <c r="AQ35" i="1"/>
  <c r="AQ33" i="1"/>
  <c r="AQ40" i="1"/>
  <c r="AQ17" i="1"/>
  <c r="AQ7" i="1"/>
  <c r="AQ25" i="1"/>
  <c r="AQ15" i="1"/>
  <c r="AQ8" i="1"/>
  <c r="AQ20" i="1"/>
  <c r="AQ28" i="1"/>
  <c r="AQ9" i="1"/>
  <c r="AQ24" i="1"/>
  <c r="AQ34" i="1" l="1"/>
  <c r="AQ26" i="1"/>
  <c r="AQ18" i="1"/>
  <c r="AQ10" i="1"/>
  <c r="AQ2" i="1"/>
  <c r="AR1" i="1"/>
  <c r="AR15" i="1"/>
  <c r="AR33" i="1"/>
  <c r="AR24" i="1"/>
  <c r="AR36" i="1"/>
  <c r="AR28" i="1"/>
  <c r="AR14" i="1"/>
  <c r="AR39" i="1"/>
  <c r="AR12" i="1"/>
  <c r="AR20" i="1"/>
  <c r="AR41" i="1"/>
  <c r="AR32" i="1"/>
  <c r="AR22" i="1"/>
  <c r="AR25" i="1"/>
  <c r="AR5" i="1"/>
  <c r="AR6" i="1"/>
  <c r="AR27" i="1"/>
  <c r="AR3" i="1"/>
  <c r="AR23" i="1"/>
  <c r="AR8" i="1"/>
  <c r="AR11" i="1"/>
  <c r="AR35" i="1"/>
  <c r="AR13" i="1"/>
  <c r="AR17" i="1"/>
  <c r="AR31" i="1"/>
  <c r="AR37" i="1"/>
  <c r="AR40" i="1"/>
  <c r="AR7" i="1"/>
  <c r="AR38" i="1"/>
  <c r="AR9" i="1"/>
  <c r="AR30" i="1"/>
  <c r="AR16" i="1"/>
  <c r="AR4" i="1"/>
  <c r="AR21" i="1"/>
  <c r="AR29" i="1"/>
  <c r="AR19" i="1"/>
  <c r="AR34" i="1" l="1"/>
  <c r="AR26" i="1"/>
  <c r="AR18" i="1"/>
  <c r="AR10" i="1"/>
  <c r="AR2" i="1"/>
  <c r="AS1" i="1"/>
  <c r="AS22" i="1"/>
  <c r="AS39" i="1"/>
  <c r="AS31" i="1"/>
  <c r="AS17" i="1"/>
  <c r="AS7" i="1"/>
  <c r="AS4" i="1"/>
  <c r="AS14" i="1"/>
  <c r="AS15" i="1"/>
  <c r="AS20" i="1"/>
  <c r="AS6" i="1"/>
  <c r="AS12" i="1"/>
  <c r="AS11" i="1"/>
  <c r="AS27" i="1"/>
  <c r="AS38" i="1"/>
  <c r="AS37" i="1"/>
  <c r="AS29" i="1"/>
  <c r="AS13" i="1"/>
  <c r="AS8" i="1"/>
  <c r="AS16" i="1"/>
  <c r="AS5" i="1"/>
  <c r="AS19" i="1"/>
  <c r="AS28" i="1"/>
  <c r="AS33" i="1"/>
  <c r="AS35" i="1"/>
  <c r="AS3" i="1"/>
  <c r="AS41" i="1"/>
  <c r="AS30" i="1"/>
  <c r="AS40" i="1"/>
  <c r="AS23" i="1"/>
  <c r="AS24" i="1"/>
  <c r="AS25" i="1"/>
  <c r="AS9" i="1"/>
  <c r="AS21" i="1"/>
  <c r="AS32" i="1"/>
  <c r="AS36" i="1"/>
  <c r="AS34" i="1" l="1"/>
  <c r="AS26" i="1"/>
  <c r="AS18" i="1"/>
  <c r="AS10" i="1"/>
  <c r="AS2" i="1"/>
  <c r="AT1" i="1"/>
  <c r="AT22" i="1"/>
  <c r="AT5" i="1"/>
  <c r="AT36" i="1"/>
  <c r="AT16" i="1"/>
  <c r="AT12" i="1"/>
  <c r="AT8" i="1"/>
  <c r="AT39" i="1"/>
  <c r="AT19" i="1"/>
  <c r="AT17" i="1"/>
  <c r="AT27" i="1"/>
  <c r="AT32" i="1"/>
  <c r="AT13" i="1"/>
  <c r="AT20" i="1"/>
  <c r="AT25" i="1"/>
  <c r="AT7" i="1"/>
  <c r="AT15" i="1"/>
  <c r="AT14" i="1"/>
  <c r="AT11" i="1"/>
  <c r="AT23" i="1"/>
  <c r="AT33" i="1"/>
  <c r="AT37" i="1"/>
  <c r="AT21" i="1"/>
  <c r="AT4" i="1"/>
  <c r="AT28" i="1"/>
  <c r="AT40" i="1"/>
  <c r="AT41" i="1"/>
  <c r="AT24" i="1"/>
  <c r="AT35" i="1"/>
  <c r="AT6" i="1"/>
  <c r="AT31" i="1"/>
  <c r="AT9" i="1"/>
  <c r="AT3" i="1"/>
  <c r="AT38" i="1"/>
  <c r="AT29" i="1"/>
  <c r="AT30" i="1"/>
  <c r="AT34" i="1" l="1"/>
  <c r="AT26" i="1"/>
  <c r="AT18" i="1"/>
  <c r="AT10" i="1"/>
  <c r="AT2" i="1"/>
  <c r="AU1" i="1"/>
  <c r="AU19" i="1"/>
  <c r="AU23" i="1"/>
  <c r="AU4" i="1"/>
  <c r="AU20" i="1"/>
  <c r="AU38" i="1"/>
  <c r="AU27" i="1"/>
  <c r="AU12" i="1"/>
  <c r="AU32" i="1"/>
  <c r="AU5" i="1"/>
  <c r="AU11" i="1"/>
  <c r="AU30" i="1"/>
  <c r="AU13" i="1"/>
  <c r="AU33" i="1"/>
  <c r="AU6" i="1"/>
  <c r="AU41" i="1"/>
  <c r="AU15" i="1"/>
  <c r="AU39" i="1"/>
  <c r="AU14" i="1"/>
  <c r="AU24" i="1"/>
  <c r="AU3" i="1"/>
  <c r="AU22" i="1"/>
  <c r="AU9" i="1"/>
  <c r="AU36" i="1"/>
  <c r="AU8" i="1"/>
  <c r="AU31" i="1"/>
  <c r="AU28" i="1"/>
  <c r="AU16" i="1"/>
  <c r="AU40" i="1"/>
  <c r="AU37" i="1"/>
  <c r="AU35" i="1"/>
  <c r="AU21" i="1"/>
  <c r="AU7" i="1"/>
  <c r="AU25" i="1"/>
  <c r="AU17" i="1"/>
  <c r="AU29" i="1"/>
  <c r="AU34" i="1" l="1"/>
  <c r="AU26" i="1"/>
  <c r="AU18" i="1"/>
  <c r="AU10" i="1"/>
  <c r="AU2" i="1"/>
  <c r="AV1" i="1"/>
  <c r="AV24" i="1"/>
  <c r="AV5" i="1"/>
  <c r="AV12" i="1"/>
  <c r="AV39" i="1"/>
  <c r="AV27" i="1"/>
  <c r="AV16" i="1"/>
  <c r="AV20" i="1"/>
  <c r="AV28" i="1"/>
  <c r="AV17" i="1"/>
  <c r="AV35" i="1"/>
  <c r="AV4" i="1"/>
  <c r="AV29" i="1"/>
  <c r="AV14" i="1"/>
  <c r="AV32" i="1"/>
  <c r="AV37" i="1"/>
  <c r="AV11" i="1"/>
  <c r="AV25" i="1"/>
  <c r="AV36" i="1"/>
  <c r="AV31" i="1"/>
  <c r="AV30" i="1"/>
  <c r="AV9" i="1"/>
  <c r="AV3" i="1"/>
  <c r="AV15" i="1"/>
  <c r="AV7" i="1"/>
  <c r="AV6" i="1"/>
  <c r="AV23" i="1"/>
  <c r="AV41" i="1"/>
  <c r="AV8" i="1"/>
  <c r="AV38" i="1"/>
  <c r="AV21" i="1"/>
  <c r="AV22" i="1"/>
  <c r="AV19" i="1"/>
  <c r="AV40" i="1"/>
  <c r="AV13" i="1"/>
  <c r="AV33" i="1"/>
  <c r="AV34" i="1" l="1"/>
  <c r="AV26" i="1"/>
  <c r="AV18" i="1"/>
  <c r="AV10" i="1"/>
  <c r="AV2" i="1"/>
  <c r="AW1" i="1"/>
  <c r="AW16" i="1"/>
  <c r="AW6" i="1"/>
  <c r="AW9" i="1"/>
  <c r="AW21" i="1"/>
  <c r="AW5" i="1"/>
  <c r="AW25" i="1"/>
  <c r="AW20" i="1"/>
  <c r="AW37" i="1"/>
  <c r="AW29" i="1"/>
  <c r="AW4" i="1"/>
  <c r="AW19" i="1"/>
  <c r="AW23" i="1"/>
  <c r="AW12" i="1"/>
  <c r="AW24" i="1"/>
  <c r="AW8" i="1"/>
  <c r="AW3" i="1"/>
  <c r="AW40" i="1"/>
  <c r="AW14" i="1"/>
  <c r="AW11" i="1"/>
  <c r="AW38" i="1"/>
  <c r="AW15" i="1"/>
  <c r="AW13" i="1"/>
  <c r="AW36" i="1"/>
  <c r="AW39" i="1"/>
  <c r="AW28" i="1"/>
  <c r="AW30" i="1"/>
  <c r="AW32" i="1"/>
  <c r="AW17" i="1"/>
  <c r="AW35" i="1"/>
  <c r="AW22" i="1"/>
  <c r="AW27" i="1"/>
  <c r="AW33" i="1"/>
  <c r="AW41" i="1"/>
  <c r="AW7" i="1"/>
  <c r="AW31" i="1"/>
  <c r="AW34" i="1" l="1"/>
  <c r="AW26" i="1"/>
  <c r="AW18" i="1"/>
  <c r="AW10" i="1"/>
  <c r="AW2" i="1"/>
  <c r="AX1" i="1"/>
  <c r="AX16" i="1"/>
  <c r="AX12" i="1"/>
  <c r="AX40" i="1"/>
  <c r="AX29" i="1"/>
  <c r="AX36" i="1"/>
  <c r="AX14" i="1"/>
  <c r="AX24" i="1"/>
  <c r="AX22" i="1"/>
  <c r="AX20" i="1"/>
  <c r="AX4" i="1"/>
  <c r="AX35" i="1"/>
  <c r="AX23" i="1"/>
  <c r="AX32" i="1"/>
  <c r="AX37" i="1"/>
  <c r="AX21" i="1"/>
  <c r="AX11" i="1"/>
  <c r="AX6" i="1"/>
  <c r="AX38" i="1"/>
  <c r="AX27" i="1"/>
  <c r="AX30" i="1"/>
  <c r="AX5" i="1"/>
  <c r="AX39" i="1"/>
  <c r="AX28" i="1"/>
  <c r="AX41" i="1"/>
  <c r="AX19" i="1"/>
  <c r="AX8" i="1"/>
  <c r="AX3" i="1"/>
  <c r="AX13" i="1"/>
  <c r="AX15" i="1"/>
  <c r="AX17" i="1"/>
  <c r="AX9" i="1"/>
  <c r="AX31" i="1"/>
  <c r="AX25" i="1"/>
  <c r="AX7" i="1"/>
  <c r="AX33" i="1"/>
  <c r="AX34" i="1" l="1"/>
  <c r="AX26" i="1"/>
  <c r="AX18" i="1"/>
  <c r="AX10" i="1"/>
  <c r="AX2" i="1"/>
  <c r="AY1" i="1"/>
  <c r="AY40" i="1"/>
  <c r="AY27" i="1"/>
  <c r="AY29" i="1"/>
  <c r="AY8" i="1"/>
  <c r="AY14" i="1"/>
  <c r="AY31" i="1"/>
  <c r="AY28" i="1"/>
  <c r="AY38" i="1"/>
  <c r="AY6" i="1"/>
  <c r="AY20" i="1"/>
  <c r="AY25" i="1"/>
  <c r="AY5" i="1"/>
  <c r="AY37" i="1"/>
  <c r="AY39" i="1"/>
  <c r="AY17" i="1"/>
  <c r="AY22" i="1"/>
  <c r="AY12" i="1"/>
  <c r="AY7" i="1"/>
  <c r="AY13" i="1"/>
  <c r="AY35" i="1"/>
  <c r="AY33" i="1"/>
  <c r="AY30" i="1"/>
  <c r="AY9" i="1"/>
  <c r="AY11" i="1"/>
  <c r="AY36" i="1"/>
  <c r="AY24" i="1"/>
  <c r="AY3" i="1"/>
  <c r="AY15" i="1"/>
  <c r="AY19" i="1"/>
  <c r="AY32" i="1"/>
  <c r="AY21" i="1"/>
  <c r="AY16" i="1"/>
  <c r="AY41" i="1"/>
  <c r="AY4" i="1"/>
  <c r="AY23" i="1"/>
  <c r="AY34" i="1" l="1"/>
  <c r="AY26" i="1"/>
  <c r="AY18" i="1"/>
  <c r="AY10" i="1"/>
  <c r="AY2" i="1"/>
  <c r="AZ1" i="1"/>
  <c r="AZ15" i="1"/>
  <c r="AZ32" i="1"/>
  <c r="AZ39" i="1"/>
  <c r="AZ23" i="1"/>
  <c r="AZ35" i="1"/>
  <c r="AZ40" i="1"/>
  <c r="AZ19" i="1"/>
  <c r="AZ31" i="1"/>
  <c r="AZ29" i="1"/>
  <c r="AZ11" i="1"/>
  <c r="AZ38" i="1"/>
  <c r="AZ22" i="1"/>
  <c r="AZ37" i="1"/>
  <c r="AZ41" i="1"/>
  <c r="AZ20" i="1"/>
  <c r="AZ16" i="1"/>
  <c r="AZ17" i="1"/>
  <c r="AZ6" i="1"/>
  <c r="AZ30" i="1"/>
  <c r="AZ7" i="1"/>
  <c r="AZ33" i="1"/>
  <c r="AZ27" i="1"/>
  <c r="AZ14" i="1"/>
  <c r="AZ28" i="1"/>
  <c r="AZ8" i="1"/>
  <c r="AZ9" i="1"/>
  <c r="AZ5" i="1"/>
  <c r="AZ12" i="1"/>
  <c r="AZ13" i="1"/>
  <c r="AZ21" i="1"/>
  <c r="AZ25" i="1"/>
  <c r="AZ3" i="1"/>
  <c r="AZ24" i="1"/>
  <c r="AZ4" i="1"/>
  <c r="AZ36" i="1"/>
  <c r="AZ34" i="1" l="1"/>
  <c r="AZ26" i="1"/>
  <c r="AZ18" i="1"/>
  <c r="AZ10" i="1"/>
  <c r="AZ2" i="1"/>
  <c r="BA1" i="1"/>
  <c r="BA35" i="1"/>
  <c r="BA39" i="1"/>
  <c r="BA16" i="1"/>
  <c r="BA40" i="1"/>
  <c r="BA32" i="1"/>
  <c r="BA19" i="1"/>
  <c r="BA5" i="1"/>
  <c r="BA4" i="1"/>
  <c r="BA20" i="1"/>
  <c r="BA15" i="1"/>
  <c r="BA3" i="1"/>
  <c r="BA21" i="1"/>
  <c r="BA24" i="1"/>
  <c r="BA8" i="1"/>
  <c r="BA23" i="1"/>
  <c r="BA36" i="1"/>
  <c r="BA12" i="1"/>
  <c r="BA11" i="1"/>
  <c r="BA14" i="1"/>
  <c r="BA27" i="1"/>
  <c r="BA22" i="1"/>
  <c r="BA31" i="1"/>
  <c r="BA29" i="1"/>
  <c r="BA17" i="1"/>
  <c r="BA9" i="1"/>
  <c r="BA25" i="1"/>
  <c r="BA41" i="1"/>
  <c r="BA13" i="1"/>
  <c r="BA28" i="1"/>
  <c r="BA6" i="1"/>
  <c r="BA7" i="1"/>
  <c r="BA37" i="1"/>
  <c r="BA30" i="1"/>
  <c r="BA33" i="1"/>
  <c r="BA38" i="1"/>
  <c r="BA34" i="1" l="1"/>
  <c r="BA26" i="1"/>
  <c r="BA18" i="1"/>
  <c r="BA10" i="1"/>
  <c r="BA2" i="1"/>
  <c r="BB1" i="1"/>
  <c r="BB15" i="1"/>
  <c r="BB33" i="1"/>
  <c r="BB39" i="1"/>
  <c r="BB20" i="1"/>
  <c r="BB37" i="1"/>
  <c r="BB36" i="1"/>
  <c r="BB21" i="1"/>
  <c r="BB32" i="1"/>
  <c r="BB40" i="1"/>
  <c r="BB19" i="1"/>
  <c r="BB41" i="1"/>
  <c r="BB35" i="1"/>
  <c r="BB22" i="1"/>
  <c r="BB17" i="1"/>
  <c r="BB13" i="1"/>
  <c r="BB23" i="1"/>
  <c r="BB30" i="1"/>
  <c r="BB24" i="1"/>
  <c r="BB9" i="1"/>
  <c r="BB29" i="1"/>
  <c r="BB12" i="1"/>
  <c r="BB27" i="1"/>
  <c r="BB8" i="1"/>
  <c r="BB6" i="1"/>
  <c r="BB3" i="1"/>
  <c r="BB14" i="1"/>
  <c r="BB16" i="1"/>
  <c r="BB4" i="1"/>
  <c r="BB25" i="1"/>
  <c r="BB5" i="1"/>
  <c r="BB28" i="1"/>
  <c r="BB7" i="1"/>
  <c r="BB11" i="1"/>
  <c r="BB31" i="1"/>
  <c r="BB38" i="1"/>
  <c r="BB34" i="1" l="1"/>
  <c r="BB26" i="1"/>
  <c r="BB18" i="1"/>
  <c r="BB10" i="1"/>
  <c r="BB2" i="1"/>
  <c r="BC1" i="1"/>
  <c r="BC12" i="1"/>
  <c r="BC11" i="1"/>
  <c r="BC16" i="1"/>
  <c r="BC36" i="1"/>
  <c r="BC19" i="1"/>
  <c r="BC33" i="1"/>
  <c r="BC8" i="1"/>
  <c r="BC29" i="1"/>
  <c r="BC22" i="1"/>
  <c r="BC35" i="1"/>
  <c r="BC5" i="1"/>
  <c r="BC31" i="1"/>
  <c r="BC27" i="1"/>
  <c r="BC25" i="1"/>
  <c r="BC38" i="1"/>
  <c r="BC21" i="1"/>
  <c r="BC32" i="1"/>
  <c r="BC41" i="1"/>
  <c r="BC30" i="1"/>
  <c r="BC3" i="1"/>
  <c r="BC7" i="1"/>
  <c r="BC20" i="1"/>
  <c r="BC6" i="1"/>
  <c r="BC28" i="1"/>
  <c r="BC13" i="1"/>
  <c r="BC39" i="1"/>
  <c r="BC14" i="1"/>
  <c r="BC17" i="1"/>
  <c r="BC15" i="1"/>
  <c r="BC24" i="1"/>
  <c r="BC37" i="1"/>
  <c r="BC9" i="1"/>
  <c r="BC23" i="1"/>
  <c r="BC4" i="1"/>
  <c r="BC40" i="1"/>
  <c r="BC34" i="1" l="1"/>
  <c r="BC26" i="1"/>
  <c r="BC18" i="1"/>
  <c r="BC10" i="1"/>
  <c r="BC2" i="1"/>
  <c r="BD1" i="1"/>
  <c r="BD24" i="1"/>
  <c r="BD23" i="1"/>
  <c r="BD25" i="1"/>
  <c r="BD31" i="1"/>
  <c r="BD35" i="1"/>
  <c r="BD16" i="1"/>
  <c r="BD30" i="1"/>
  <c r="BD5" i="1"/>
  <c r="BD38" i="1"/>
  <c r="BD19" i="1"/>
  <c r="BD29" i="1"/>
  <c r="BD40" i="1"/>
  <c r="BD33" i="1"/>
  <c r="BD17" i="1"/>
  <c r="BD32" i="1"/>
  <c r="BD28" i="1"/>
  <c r="BD41" i="1"/>
  <c r="BD9" i="1"/>
  <c r="BD7" i="1"/>
  <c r="BD3" i="1"/>
  <c r="BD37" i="1"/>
  <c r="BD4" i="1"/>
  <c r="BD39" i="1"/>
  <c r="BD20" i="1"/>
  <c r="BD21" i="1"/>
  <c r="BD12" i="1"/>
  <c r="BD36" i="1"/>
  <c r="BD6" i="1"/>
  <c r="BD8" i="1"/>
  <c r="BD11" i="1"/>
  <c r="BD22" i="1"/>
  <c r="BD27" i="1"/>
  <c r="BD13" i="1"/>
  <c r="BD14" i="1"/>
  <c r="BD15" i="1"/>
  <c r="BD34" i="1" l="1"/>
  <c r="BD26" i="1"/>
  <c r="BD18" i="1"/>
  <c r="BD10" i="1"/>
  <c r="BD2" i="1"/>
  <c r="BE1" i="1"/>
  <c r="BE20" i="1"/>
  <c r="BE33" i="1"/>
  <c r="BE3" i="1"/>
  <c r="BE17" i="1"/>
  <c r="BE23" i="1"/>
  <c r="BE38" i="1"/>
  <c r="BE22" i="1"/>
  <c r="BE9" i="1"/>
  <c r="BE5" i="1"/>
  <c r="BE13" i="1"/>
  <c r="BE28" i="1"/>
  <c r="BE41" i="1"/>
  <c r="BE35" i="1"/>
  <c r="BE25" i="1"/>
  <c r="BE24" i="1"/>
  <c r="BE29" i="1"/>
  <c r="BE40" i="1"/>
  <c r="BE19" i="1"/>
  <c r="BE6" i="1"/>
  <c r="BE7" i="1"/>
  <c r="BE36" i="1"/>
  <c r="BE39" i="1"/>
  <c r="BE12" i="1"/>
  <c r="BE31" i="1"/>
  <c r="BE27" i="1"/>
  <c r="BE8" i="1"/>
  <c r="BE32" i="1"/>
  <c r="BE30" i="1"/>
  <c r="BE37" i="1"/>
  <c r="BE21" i="1"/>
  <c r="BE11" i="1"/>
  <c r="BE15" i="1"/>
  <c r="BE4" i="1"/>
  <c r="BE14" i="1"/>
  <c r="BE16" i="1"/>
  <c r="BE34" i="1" l="1"/>
  <c r="BE26" i="1"/>
  <c r="BE18" i="1"/>
  <c r="BE10" i="1"/>
  <c r="BE2" i="1"/>
  <c r="BF1" i="1"/>
  <c r="BF21" i="1"/>
  <c r="BF28" i="1"/>
  <c r="BF3" i="1"/>
  <c r="BF40" i="1"/>
  <c r="BF39" i="1"/>
  <c r="BF32" i="1"/>
  <c r="BF29" i="1"/>
  <c r="BF20" i="1"/>
  <c r="BF6" i="1"/>
  <c r="BF24" i="1"/>
  <c r="BF35" i="1"/>
  <c r="BF31" i="1"/>
  <c r="BF25" i="1"/>
  <c r="BF12" i="1"/>
  <c r="BF17" i="1"/>
  <c r="BF13" i="1"/>
  <c r="BF27" i="1"/>
  <c r="BF19" i="1"/>
  <c r="BF38" i="1"/>
  <c r="BF8" i="1"/>
  <c r="BF14" i="1"/>
  <c r="BF15" i="1"/>
  <c r="BF9" i="1"/>
  <c r="BF16" i="1"/>
  <c r="BF30" i="1"/>
  <c r="BF11" i="1"/>
  <c r="BF33" i="1"/>
  <c r="BF36" i="1"/>
  <c r="BF4" i="1"/>
  <c r="BF7" i="1"/>
  <c r="BF5" i="1"/>
  <c r="BF22" i="1"/>
  <c r="BF41" i="1"/>
  <c r="BF23" i="1"/>
  <c r="BF37" i="1"/>
  <c r="BF34" i="1" l="1"/>
  <c r="BF26" i="1"/>
  <c r="BF18" i="1"/>
  <c r="BF10" i="1"/>
  <c r="BF2" i="1"/>
  <c r="BG1" i="1"/>
  <c r="BG23" i="1"/>
  <c r="BG30" i="1"/>
  <c r="BG41" i="1"/>
  <c r="BG32" i="1"/>
  <c r="BG36" i="1"/>
  <c r="BG37" i="1"/>
  <c r="BG28" i="1"/>
  <c r="BG24" i="1"/>
  <c r="BG22" i="1"/>
  <c r="BG9" i="1"/>
  <c r="BG3" i="1"/>
  <c r="BG13" i="1"/>
  <c r="BG39" i="1"/>
  <c r="BG33" i="1"/>
  <c r="BG16" i="1"/>
  <c r="BG4" i="1"/>
  <c r="BG40" i="1"/>
  <c r="BG27" i="1"/>
  <c r="BG14" i="1"/>
  <c r="BG6" i="1"/>
  <c r="BG17" i="1"/>
  <c r="BG35" i="1"/>
  <c r="BG20" i="1"/>
  <c r="BG31" i="1"/>
  <c r="BG38" i="1"/>
  <c r="BG15" i="1"/>
  <c r="BG12" i="1"/>
  <c r="BG29" i="1"/>
  <c r="BG5" i="1"/>
  <c r="BG7" i="1"/>
  <c r="BG8" i="1"/>
  <c r="BG21" i="1"/>
  <c r="BG11" i="1"/>
  <c r="BG19" i="1"/>
  <c r="BG25" i="1"/>
  <c r="BG34" i="1" l="1"/>
  <c r="BG26" i="1"/>
  <c r="BG18" i="1"/>
  <c r="BG10" i="1"/>
  <c r="BG2" i="1"/>
  <c r="BH1" i="1"/>
  <c r="BH6" i="1"/>
  <c r="BH5" i="1"/>
  <c r="BH38" i="1"/>
  <c r="BH14" i="1"/>
  <c r="BH28" i="1"/>
  <c r="BH39" i="1"/>
  <c r="BH9" i="1"/>
  <c r="BH31" i="1"/>
  <c r="BH16" i="1"/>
  <c r="BH7" i="1"/>
  <c r="BH15" i="1"/>
  <c r="BH40" i="1"/>
  <c r="BH30" i="1"/>
  <c r="BH20" i="1"/>
  <c r="BH17" i="1"/>
  <c r="BH27" i="1"/>
  <c r="BH24" i="1"/>
  <c r="BH25" i="1"/>
  <c r="BH32" i="1"/>
  <c r="BH33" i="1"/>
  <c r="BH19" i="1"/>
  <c r="BH36" i="1"/>
  <c r="BH23" i="1"/>
  <c r="BH8" i="1"/>
  <c r="BH12" i="1"/>
  <c r="BH21" i="1"/>
  <c r="BH22" i="1"/>
  <c r="BH4" i="1"/>
  <c r="BH3" i="1"/>
  <c r="BH11" i="1"/>
  <c r="BH13" i="1"/>
  <c r="BH29" i="1"/>
  <c r="BH37" i="1"/>
  <c r="BH35" i="1"/>
  <c r="BH41" i="1"/>
  <c r="BH34" i="1" l="1"/>
  <c r="BH26" i="1"/>
  <c r="BH18" i="1"/>
  <c r="BH10" i="1"/>
  <c r="BH2" i="1"/>
  <c r="BI1" i="1"/>
  <c r="BI25" i="1"/>
  <c r="BI37" i="1"/>
  <c r="BI32" i="1"/>
  <c r="BI17" i="1"/>
  <c r="BI36" i="1"/>
  <c r="BI30" i="1"/>
  <c r="BI9" i="1"/>
  <c r="BI39" i="1"/>
  <c r="BI24" i="1"/>
  <c r="BI19" i="1"/>
  <c r="BI20" i="1"/>
  <c r="BI41" i="1"/>
  <c r="BI8" i="1"/>
  <c r="BI21" i="1"/>
  <c r="BI22" i="1"/>
  <c r="BI23" i="1"/>
  <c r="BI11" i="1"/>
  <c r="BI35" i="1"/>
  <c r="BI13" i="1"/>
  <c r="BI40" i="1"/>
  <c r="BI31" i="1"/>
  <c r="BI38" i="1"/>
  <c r="BI12" i="1"/>
  <c r="BI3" i="1"/>
  <c r="BI5" i="1"/>
  <c r="BI15" i="1"/>
  <c r="BI7" i="1"/>
  <c r="BI4" i="1"/>
  <c r="BI6" i="1"/>
  <c r="BI14" i="1"/>
  <c r="BI28" i="1"/>
  <c r="BI16" i="1"/>
  <c r="BI33" i="1"/>
  <c r="BI27" i="1"/>
  <c r="BI29" i="1"/>
  <c r="BI34" i="1" l="1"/>
  <c r="BI26" i="1"/>
  <c r="BI18" i="1"/>
  <c r="BI10" i="1"/>
  <c r="BI2" i="1"/>
  <c r="BJ1" i="1"/>
  <c r="BJ3" i="1"/>
  <c r="BJ33" i="1"/>
  <c r="BJ39" i="1"/>
  <c r="BJ30" i="1"/>
  <c r="BJ17" i="1"/>
  <c r="BJ16" i="1"/>
  <c r="BJ37" i="1"/>
  <c r="BJ29" i="1"/>
  <c r="BJ20" i="1"/>
  <c r="BJ14" i="1"/>
  <c r="BJ23" i="1"/>
  <c r="BJ13" i="1"/>
  <c r="BJ41" i="1"/>
  <c r="BJ35" i="1"/>
  <c r="BJ19" i="1"/>
  <c r="BJ32" i="1"/>
  <c r="BJ6" i="1"/>
  <c r="BJ15" i="1"/>
  <c r="BJ21" i="1"/>
  <c r="BJ25" i="1"/>
  <c r="BJ38" i="1"/>
  <c r="BJ22" i="1"/>
  <c r="BJ36" i="1"/>
  <c r="BJ9" i="1"/>
  <c r="BJ7" i="1"/>
  <c r="BJ12" i="1"/>
  <c r="BJ8" i="1"/>
  <c r="BJ24" i="1"/>
  <c r="BJ31" i="1"/>
  <c r="BJ11" i="1"/>
  <c r="BJ28" i="1"/>
  <c r="BJ4" i="1"/>
  <c r="BJ5" i="1"/>
  <c r="BJ27" i="1"/>
  <c r="BJ40" i="1"/>
  <c r="BJ34" i="1" l="1"/>
  <c r="BJ26" i="1"/>
  <c r="BJ18" i="1"/>
  <c r="BJ10" i="1"/>
  <c r="BJ2" i="1"/>
  <c r="BK1" i="1"/>
  <c r="BK9" i="1"/>
  <c r="BK32" i="1"/>
  <c r="BK15" i="1"/>
  <c r="BK35" i="1"/>
  <c r="BK29" i="1"/>
  <c r="BK20" i="1"/>
  <c r="BK5" i="1"/>
  <c r="BK25" i="1"/>
  <c r="BK6" i="1"/>
  <c r="BK13" i="1"/>
  <c r="BK41" i="1"/>
  <c r="BK38" i="1"/>
  <c r="BK37" i="1"/>
  <c r="BK3" i="1"/>
  <c r="BK27" i="1"/>
  <c r="BK4" i="1"/>
  <c r="BK40" i="1"/>
  <c r="BK33" i="1"/>
  <c r="BK21" i="1"/>
  <c r="BK24" i="1"/>
  <c r="BK14" i="1"/>
  <c r="BK7" i="1"/>
  <c r="BK39" i="1"/>
  <c r="BK22" i="1"/>
  <c r="BK12" i="1"/>
  <c r="BK16" i="1"/>
  <c r="BK28" i="1"/>
  <c r="BK8" i="1"/>
  <c r="BK23" i="1"/>
  <c r="BK30" i="1"/>
  <c r="BK31" i="1"/>
  <c r="BK19" i="1"/>
  <c r="BK11" i="1"/>
  <c r="BK17" i="1"/>
  <c r="BK36" i="1"/>
  <c r="BK34" i="1" l="1"/>
  <c r="BK26" i="1"/>
  <c r="BK18" i="1"/>
  <c r="BK10" i="1"/>
  <c r="BK2" i="1"/>
  <c r="BL1" i="1"/>
  <c r="BL23" i="1"/>
  <c r="BL12" i="1"/>
  <c r="BL25" i="1"/>
  <c r="BL41" i="1"/>
  <c r="BL13" i="1"/>
  <c r="BL38" i="1"/>
  <c r="BL7" i="1"/>
  <c r="BL9" i="1"/>
  <c r="BL11" i="1"/>
  <c r="BL19" i="1"/>
  <c r="BL21" i="1"/>
  <c r="BL14" i="1"/>
  <c r="BL32" i="1"/>
  <c r="BL39" i="1"/>
  <c r="BL33" i="1"/>
  <c r="BL28" i="1"/>
  <c r="BL24" i="1"/>
  <c r="BL30" i="1"/>
  <c r="BL29" i="1"/>
  <c r="BL15" i="1"/>
  <c r="BL16" i="1"/>
  <c r="BL31" i="1"/>
  <c r="BL4" i="1"/>
  <c r="BL35" i="1"/>
  <c r="BL17" i="1"/>
  <c r="BL36" i="1"/>
  <c r="BL40" i="1"/>
  <c r="BL6" i="1"/>
  <c r="BL20" i="1"/>
  <c r="BL8" i="1"/>
  <c r="BL37" i="1"/>
  <c r="BL5" i="1"/>
  <c r="BL27" i="1"/>
  <c r="BL3" i="1"/>
  <c r="BL22" i="1"/>
  <c r="BL34" i="1" l="1"/>
  <c r="BL26" i="1"/>
  <c r="BL18" i="1"/>
  <c r="BL10" i="1"/>
  <c r="BL2" i="1"/>
  <c r="BM1" i="1"/>
  <c r="BM6" i="1"/>
  <c r="BM28" i="1"/>
  <c r="BM3" i="1"/>
  <c r="BM27" i="1"/>
  <c r="BM36" i="1"/>
  <c r="BM13" i="1"/>
  <c r="BM40" i="1"/>
  <c r="BM35" i="1"/>
  <c r="BM19" i="1"/>
  <c r="BM17" i="1"/>
  <c r="BM21" i="1"/>
  <c r="BM16" i="1"/>
  <c r="BM4" i="1"/>
  <c r="BM25" i="1"/>
  <c r="BM37" i="1"/>
  <c r="BM14" i="1"/>
  <c r="BM7" i="1"/>
  <c r="BM31" i="1"/>
  <c r="BM41" i="1"/>
  <c r="BM9" i="1"/>
  <c r="BM15" i="1"/>
  <c r="BM22" i="1"/>
  <c r="BM5" i="1"/>
  <c r="BM12" i="1"/>
  <c r="BM33" i="1"/>
  <c r="BM23" i="1"/>
  <c r="BM30" i="1"/>
  <c r="BM20" i="1"/>
  <c r="BM11" i="1"/>
  <c r="BM8" i="1"/>
  <c r="BM24" i="1"/>
  <c r="BM29" i="1"/>
  <c r="BM38" i="1"/>
  <c r="BM32" i="1"/>
  <c r="BM39" i="1"/>
  <c r="BM34" i="1" l="1"/>
  <c r="BM26" i="1"/>
  <c r="BM18" i="1"/>
  <c r="BM10" i="1"/>
  <c r="BM2" i="1"/>
  <c r="BN1" i="1"/>
  <c r="BN5" i="1"/>
  <c r="BN31" i="1"/>
  <c r="BN9" i="1"/>
  <c r="BN17" i="1"/>
  <c r="BN36" i="1"/>
  <c r="BN41" i="1"/>
  <c r="BN20" i="1"/>
  <c r="BN32" i="1"/>
  <c r="BN13" i="1"/>
  <c r="BN4" i="1"/>
  <c r="BN16" i="1"/>
  <c r="BN3" i="1"/>
  <c r="BN25" i="1"/>
  <c r="BN24" i="1"/>
  <c r="BN35" i="1"/>
  <c r="BN8" i="1"/>
  <c r="BN37" i="1"/>
  <c r="BN6" i="1"/>
  <c r="BN7" i="1"/>
  <c r="BN39" i="1"/>
  <c r="BN23" i="1"/>
  <c r="BN12" i="1"/>
  <c r="BN30" i="1"/>
  <c r="BN33" i="1"/>
  <c r="BN28" i="1"/>
  <c r="BN27" i="1"/>
  <c r="BN38" i="1"/>
  <c r="BN14" i="1"/>
  <c r="BN15" i="1"/>
  <c r="BN22" i="1"/>
  <c r="BN40" i="1"/>
  <c r="BN21" i="1"/>
  <c r="BN11" i="1"/>
  <c r="BN29" i="1"/>
  <c r="BN19" i="1"/>
  <c r="BN34" i="1" l="1"/>
  <c r="BN26" i="1"/>
  <c r="BN18" i="1"/>
  <c r="BN10" i="1"/>
  <c r="BN2" i="1"/>
  <c r="BO1" i="1"/>
  <c r="BO6" i="1"/>
  <c r="BO40" i="1"/>
  <c r="BO27" i="1"/>
  <c r="BO39" i="1"/>
  <c r="BO38" i="1"/>
  <c r="BO35" i="1"/>
  <c r="BO22" i="1"/>
  <c r="BO16" i="1"/>
  <c r="BO9" i="1"/>
  <c r="BO3" i="1"/>
  <c r="BO13" i="1"/>
  <c r="BO21" i="1"/>
  <c r="BO11" i="1"/>
  <c r="BO4" i="1"/>
  <c r="BO37" i="1"/>
  <c r="BO15" i="1"/>
  <c r="BO7" i="1"/>
  <c r="BO14" i="1"/>
  <c r="BO17" i="1"/>
  <c r="BO24" i="1"/>
  <c r="BO19" i="1"/>
  <c r="BO20" i="1"/>
  <c r="BO12" i="1"/>
  <c r="BO36" i="1"/>
  <c r="BO23" i="1"/>
  <c r="BO30" i="1"/>
  <c r="BO32" i="1"/>
  <c r="BO8" i="1"/>
  <c r="BO41" i="1"/>
  <c r="BO28" i="1"/>
  <c r="BO25" i="1"/>
  <c r="BO33" i="1"/>
  <c r="BO31" i="1"/>
  <c r="BO5" i="1"/>
  <c r="BO29" i="1"/>
  <c r="BO34" i="1" l="1"/>
  <c r="BO26" i="1"/>
  <c r="BO18" i="1"/>
  <c r="BO10" i="1"/>
  <c r="BO2" i="1"/>
  <c r="BP1" i="1"/>
  <c r="BP15" i="1"/>
  <c r="BP29" i="1"/>
  <c r="BP39" i="1"/>
  <c r="BP33" i="1"/>
  <c r="BP35" i="1"/>
  <c r="BP7" i="1"/>
  <c r="BP40" i="1"/>
  <c r="BP19" i="1"/>
  <c r="BP30" i="1"/>
  <c r="BP38" i="1"/>
  <c r="BP24" i="1"/>
  <c r="BP22" i="1"/>
  <c r="BP37" i="1"/>
  <c r="BP16" i="1"/>
  <c r="BP36" i="1"/>
  <c r="BP5" i="1"/>
  <c r="BP21" i="1"/>
  <c r="BP28" i="1"/>
  <c r="BP3" i="1"/>
  <c r="BP25" i="1"/>
  <c r="BP6" i="1"/>
  <c r="BP12" i="1"/>
  <c r="BP27" i="1"/>
  <c r="BP23" i="1"/>
  <c r="BP31" i="1"/>
  <c r="BP8" i="1"/>
  <c r="BP9" i="1"/>
  <c r="BP13" i="1"/>
  <c r="BP41" i="1"/>
  <c r="BP20" i="1"/>
  <c r="BP4" i="1"/>
  <c r="BP17" i="1"/>
  <c r="BP32" i="1"/>
  <c r="BP14" i="1"/>
  <c r="BP11" i="1"/>
  <c r="BP34" i="1" l="1"/>
  <c r="BP26" i="1"/>
  <c r="BP18" i="1"/>
  <c r="BP10" i="1"/>
  <c r="BP2" i="1"/>
  <c r="BQ1" i="1"/>
  <c r="BQ25" i="1"/>
  <c r="BQ13" i="1"/>
  <c r="BQ5" i="1"/>
  <c r="BQ32" i="1"/>
  <c r="BQ30" i="1"/>
  <c r="BQ40" i="1"/>
  <c r="BQ20" i="1"/>
  <c r="BQ14" i="1"/>
  <c r="BQ3" i="1"/>
  <c r="BQ4" i="1"/>
  <c r="BQ37" i="1"/>
  <c r="BQ21" i="1"/>
  <c r="BQ36" i="1"/>
  <c r="BQ31" i="1"/>
  <c r="BQ22" i="1"/>
  <c r="BQ11" i="1"/>
  <c r="BQ8" i="1"/>
  <c r="BQ29" i="1"/>
  <c r="BQ12" i="1"/>
  <c r="BQ23" i="1"/>
  <c r="BQ28" i="1"/>
  <c r="BQ33" i="1"/>
  <c r="BQ35" i="1"/>
  <c r="BQ15" i="1"/>
  <c r="BQ6" i="1"/>
  <c r="BQ38" i="1"/>
  <c r="BQ39" i="1"/>
  <c r="BQ27" i="1"/>
  <c r="BQ41" i="1"/>
  <c r="BQ9" i="1"/>
  <c r="BQ17" i="1"/>
  <c r="BQ7" i="1"/>
  <c r="BQ19" i="1"/>
  <c r="BQ16" i="1"/>
  <c r="BQ24" i="1"/>
  <c r="BQ34" i="1" l="1"/>
  <c r="BQ26" i="1"/>
  <c r="BQ18" i="1"/>
  <c r="BQ10" i="1"/>
  <c r="BQ2" i="1"/>
  <c r="BR1" i="1"/>
  <c r="BR4" i="1"/>
  <c r="BR9" i="1"/>
  <c r="BR12" i="1"/>
  <c r="BR14" i="1"/>
  <c r="BR5" i="1"/>
  <c r="BR23" i="1"/>
  <c r="BR21" i="1"/>
  <c r="BR8" i="1"/>
  <c r="BR11" i="1"/>
  <c r="BR13" i="1"/>
  <c r="BR27" i="1"/>
  <c r="BR31" i="1"/>
  <c r="BR39" i="1"/>
  <c r="BR33" i="1"/>
  <c r="BR19" i="1"/>
  <c r="BR6" i="1"/>
  <c r="BR30" i="1"/>
  <c r="BR41" i="1"/>
  <c r="BR16" i="1"/>
  <c r="BR22" i="1"/>
  <c r="BR7" i="1"/>
  <c r="BR28" i="1"/>
  <c r="BR40" i="1"/>
  <c r="BR38" i="1"/>
  <c r="BR36" i="1"/>
  <c r="BR32" i="1"/>
  <c r="BR3" i="1"/>
  <c r="BR24" i="1"/>
  <c r="BR37" i="1"/>
  <c r="BR20" i="1"/>
  <c r="BR25" i="1"/>
  <c r="BR29" i="1"/>
  <c r="BR15" i="1"/>
  <c r="BR17" i="1"/>
  <c r="BR35" i="1"/>
  <c r="BR34" i="1" l="1"/>
  <c r="BR26" i="1"/>
  <c r="BR18" i="1"/>
  <c r="BR10" i="1"/>
  <c r="BR2" i="1"/>
  <c r="BS1" i="1"/>
  <c r="BS4" i="1"/>
  <c r="BS9" i="1"/>
  <c r="BS33" i="1"/>
  <c r="BS38" i="1"/>
  <c r="BS27" i="1"/>
  <c r="BS30" i="1"/>
  <c r="BS17" i="1"/>
  <c r="BS24" i="1"/>
  <c r="BS32" i="1"/>
  <c r="BS12" i="1"/>
  <c r="BS11" i="1"/>
  <c r="BS36" i="1"/>
  <c r="BS20" i="1"/>
  <c r="BS39" i="1"/>
  <c r="BS21" i="1"/>
  <c r="BS5" i="1"/>
  <c r="BS37" i="1"/>
  <c r="BS16" i="1"/>
  <c r="BS19" i="1"/>
  <c r="BS28" i="1"/>
  <c r="BS35" i="1"/>
  <c r="BS22" i="1"/>
  <c r="BS29" i="1"/>
  <c r="BS8" i="1"/>
  <c r="BS25" i="1"/>
  <c r="BS6" i="1"/>
  <c r="BS23" i="1"/>
  <c r="BS13" i="1"/>
  <c r="BS7" i="1"/>
  <c r="BS14" i="1"/>
  <c r="BS15" i="1"/>
  <c r="BS40" i="1"/>
  <c r="BS3" i="1"/>
  <c r="BS31" i="1"/>
  <c r="BS41" i="1"/>
  <c r="BS34" i="1" l="1"/>
  <c r="BS26" i="1"/>
  <c r="BS18" i="1"/>
  <c r="BS10" i="1"/>
  <c r="BS2" i="1"/>
  <c r="BT1" i="1"/>
  <c r="BT21" i="1"/>
  <c r="BT41" i="1"/>
  <c r="BT27" i="1"/>
  <c r="BT35" i="1"/>
  <c r="BT36" i="1"/>
  <c r="BT16" i="1"/>
  <c r="BT28" i="1"/>
  <c r="BT40" i="1"/>
  <c r="BT32" i="1"/>
  <c r="BT31" i="1"/>
  <c r="BT15" i="1"/>
  <c r="BT24" i="1"/>
  <c r="BT29" i="1"/>
  <c r="BT3" i="1"/>
  <c r="BT4" i="1"/>
  <c r="BT12" i="1"/>
  <c r="BT11" i="1"/>
  <c r="BT9" i="1"/>
  <c r="BT5" i="1"/>
  <c r="BT13" i="1"/>
  <c r="BT37" i="1"/>
  <c r="BT8" i="1"/>
  <c r="BT14" i="1"/>
  <c r="BT17" i="1"/>
  <c r="BT30" i="1"/>
  <c r="BT6" i="1"/>
  <c r="BT19" i="1"/>
  <c r="BT7" i="1"/>
  <c r="BT23" i="1"/>
  <c r="BT20" i="1"/>
  <c r="BT25" i="1"/>
  <c r="BT22" i="1"/>
  <c r="BT33" i="1"/>
  <c r="BT38" i="1"/>
  <c r="BT39" i="1"/>
  <c r="BT34" i="1" l="1"/>
  <c r="BT26" i="1"/>
  <c r="BT18" i="1"/>
  <c r="BT10" i="1"/>
  <c r="BT2" i="1"/>
  <c r="BU1" i="1"/>
  <c r="BU21" i="1"/>
  <c r="BU40" i="1"/>
  <c r="BU25" i="1"/>
  <c r="BU32" i="1"/>
  <c r="BU19" i="1"/>
  <c r="BU7" i="1"/>
  <c r="BU5" i="1"/>
  <c r="BU14" i="1"/>
  <c r="BU6" i="1"/>
  <c r="BU4" i="1"/>
  <c r="BU33" i="1"/>
  <c r="BU38" i="1"/>
  <c r="BU37" i="1"/>
  <c r="BU31" i="1"/>
  <c r="BU13" i="1"/>
  <c r="BU24" i="1"/>
  <c r="BU16" i="1"/>
  <c r="BU12" i="1"/>
  <c r="BU35" i="1"/>
  <c r="BU15" i="1"/>
  <c r="BU23" i="1"/>
  <c r="BU30" i="1"/>
  <c r="BU36" i="1"/>
  <c r="BU17" i="1"/>
  <c r="BU39" i="1"/>
  <c r="BU11" i="1"/>
  <c r="BU27" i="1"/>
  <c r="BU28" i="1"/>
  <c r="BU41" i="1"/>
  <c r="BU29" i="1"/>
  <c r="BU8" i="1"/>
  <c r="BU20" i="1"/>
  <c r="BU9" i="1"/>
  <c r="BU22" i="1"/>
  <c r="BU3" i="1"/>
  <c r="BU34" i="1" l="1"/>
  <c r="BU26" i="1"/>
  <c r="BU18" i="1"/>
  <c r="BU10" i="1"/>
  <c r="BU2" i="1"/>
  <c r="BV1" i="1"/>
  <c r="BV5" i="1"/>
  <c r="BV31" i="1"/>
  <c r="BV30" i="1"/>
  <c r="BV15" i="1"/>
  <c r="BV20" i="1"/>
  <c r="BV11" i="1"/>
  <c r="BV37" i="1"/>
  <c r="BV19" i="1"/>
  <c r="BV36" i="1"/>
  <c r="BV17" i="1"/>
  <c r="BV4" i="1"/>
  <c r="BV23" i="1"/>
  <c r="BV35" i="1"/>
  <c r="BV22" i="1"/>
  <c r="BV33" i="1"/>
  <c r="BV32" i="1"/>
  <c r="BV41" i="1"/>
  <c r="BV28" i="1"/>
  <c r="BV16" i="1"/>
  <c r="BV12" i="1"/>
  <c r="BV38" i="1"/>
  <c r="BV29" i="1"/>
  <c r="BV27" i="1"/>
  <c r="BV3" i="1"/>
  <c r="BV14" i="1"/>
  <c r="BV13" i="1"/>
  <c r="BV39" i="1"/>
  <c r="BV40" i="1"/>
  <c r="BV25" i="1"/>
  <c r="BV6" i="1"/>
  <c r="BV7" i="1"/>
  <c r="BV24" i="1"/>
  <c r="BV21" i="1"/>
  <c r="BV9" i="1"/>
  <c r="BV8" i="1"/>
  <c r="BV34" i="1" l="1"/>
  <c r="BV26" i="1"/>
  <c r="BV18" i="1"/>
  <c r="BV10" i="1"/>
  <c r="BV2" i="1"/>
  <c r="BW1" i="1"/>
  <c r="BW23" i="1"/>
  <c r="BW14" i="1"/>
  <c r="BW40" i="1"/>
  <c r="BW39" i="1"/>
  <c r="BW24" i="1"/>
  <c r="BW41" i="1"/>
  <c r="BW29" i="1"/>
  <c r="BW30" i="1"/>
  <c r="BW9" i="1"/>
  <c r="BW19" i="1"/>
  <c r="BW32" i="1"/>
  <c r="BW33" i="1"/>
  <c r="BW22" i="1"/>
  <c r="BW3" i="1"/>
  <c r="BW21" i="1"/>
  <c r="BW6" i="1"/>
  <c r="BW17" i="1"/>
  <c r="BW8" i="1"/>
  <c r="BW16" i="1"/>
  <c r="BW35" i="1"/>
  <c r="BW28" i="1"/>
  <c r="BW31" i="1"/>
  <c r="BW38" i="1"/>
  <c r="BW37" i="1"/>
  <c r="BW25" i="1"/>
  <c r="BW36" i="1"/>
  <c r="BW27" i="1"/>
  <c r="BW11" i="1"/>
  <c r="BW7" i="1"/>
  <c r="BW4" i="1"/>
  <c r="BW15" i="1"/>
  <c r="BW12" i="1"/>
  <c r="BW5" i="1"/>
  <c r="BW20" i="1"/>
  <c r="BW13" i="1"/>
  <c r="BW34" i="1" l="1"/>
  <c r="BW26" i="1"/>
  <c r="BW18" i="1"/>
  <c r="BW10" i="1"/>
  <c r="BW2" i="1"/>
  <c r="BX1" i="1"/>
  <c r="BX6" i="1"/>
  <c r="BX19" i="1"/>
  <c r="BX7" i="1"/>
  <c r="BX30" i="1"/>
  <c r="BX28" i="1"/>
  <c r="BX25" i="1"/>
  <c r="BX4" i="1"/>
  <c r="BX11" i="1"/>
  <c r="BX5" i="1"/>
  <c r="BX31" i="1"/>
  <c r="BX14" i="1"/>
  <c r="BX15" i="1"/>
  <c r="BX40" i="1"/>
  <c r="BX35" i="1"/>
  <c r="BX17" i="1"/>
  <c r="BX27" i="1"/>
  <c r="BX8" i="1"/>
  <c r="BX32" i="1"/>
  <c r="BX39" i="1"/>
  <c r="BX29" i="1"/>
  <c r="BX12" i="1"/>
  <c r="BX41" i="1"/>
  <c r="BX22" i="1"/>
  <c r="BX33" i="1"/>
  <c r="BX3" i="1"/>
  <c r="BX23" i="1"/>
  <c r="BX38" i="1"/>
  <c r="BX36" i="1"/>
  <c r="BX16" i="1"/>
  <c r="BX20" i="1"/>
  <c r="BX9" i="1"/>
  <c r="BX24" i="1"/>
  <c r="BX13" i="1"/>
  <c r="BX21" i="1"/>
  <c r="BX37" i="1"/>
  <c r="BX34" i="1" l="1"/>
  <c r="BX26" i="1"/>
  <c r="BX18" i="1"/>
  <c r="BX10" i="1"/>
  <c r="BX2" i="1"/>
  <c r="BY1" i="1"/>
  <c r="BY15" i="1"/>
  <c r="BY11" i="1"/>
  <c r="BY24" i="1"/>
  <c r="BY35" i="1"/>
  <c r="BY17" i="1"/>
  <c r="BY39" i="1"/>
  <c r="BY19" i="1"/>
  <c r="BY37" i="1"/>
  <c r="BY7" i="1"/>
  <c r="BY6" i="1"/>
  <c r="BY22" i="1"/>
  <c r="BY32" i="1"/>
  <c r="BY33" i="1"/>
  <c r="BY8" i="1"/>
  <c r="BY41" i="1"/>
  <c r="BY4" i="1"/>
  <c r="BY12" i="1"/>
  <c r="BY23" i="1"/>
  <c r="BY31" i="1"/>
  <c r="BY38" i="1"/>
  <c r="BY16" i="1"/>
  <c r="BY25" i="1"/>
  <c r="BY5" i="1"/>
  <c r="BY9" i="1"/>
  <c r="BY20" i="1"/>
  <c r="BY27" i="1"/>
  <c r="BY40" i="1"/>
  <c r="BY14" i="1"/>
  <c r="BY21" i="1"/>
  <c r="BY13" i="1"/>
  <c r="BY29" i="1"/>
  <c r="BY36" i="1"/>
  <c r="BY28" i="1"/>
  <c r="BY3" i="1"/>
  <c r="BY30" i="1"/>
  <c r="BY34" i="1" l="1"/>
  <c r="BY26" i="1"/>
  <c r="BY18" i="1"/>
  <c r="BY10" i="1"/>
  <c r="BY2" i="1"/>
  <c r="BZ1" i="1"/>
  <c r="BZ28" i="1"/>
  <c r="BZ4" i="1"/>
  <c r="BZ15" i="1"/>
  <c r="BZ12" i="1"/>
  <c r="BZ23" i="1"/>
  <c r="BZ9" i="1"/>
  <c r="BZ35" i="1"/>
  <c r="BZ20" i="1"/>
  <c r="BZ37" i="1"/>
  <c r="BZ16" i="1"/>
  <c r="BZ3" i="1"/>
  <c r="BZ11" i="1"/>
  <c r="BZ5" i="1"/>
  <c r="BZ40" i="1"/>
  <c r="BZ30" i="1"/>
  <c r="BZ31" i="1"/>
  <c r="BZ17" i="1"/>
  <c r="BZ32" i="1"/>
  <c r="BZ39" i="1"/>
  <c r="BZ27" i="1"/>
  <c r="BZ41" i="1"/>
  <c r="BZ13" i="1"/>
  <c r="BZ36" i="1"/>
  <c r="BZ25" i="1"/>
  <c r="BZ6" i="1"/>
  <c r="BZ7" i="1"/>
  <c r="BZ24" i="1"/>
  <c r="BZ33" i="1"/>
  <c r="BZ29" i="1"/>
  <c r="BZ38" i="1"/>
  <c r="BZ22" i="1"/>
  <c r="BZ21" i="1"/>
  <c r="BZ8" i="1"/>
  <c r="BZ19" i="1"/>
  <c r="BZ14" i="1"/>
  <c r="BZ34" i="1" l="1"/>
  <c r="BZ26" i="1"/>
  <c r="BZ18" i="1"/>
  <c r="BZ10" i="1"/>
  <c r="BZ2" i="1"/>
  <c r="CA1" i="1"/>
  <c r="CA12" i="1"/>
  <c r="CA30" i="1"/>
  <c r="CA15" i="1"/>
  <c r="CA8" i="1"/>
  <c r="CA27" i="1"/>
  <c r="CA9" i="1"/>
  <c r="CA24" i="1"/>
  <c r="CA11" i="1"/>
  <c r="CA28" i="1"/>
  <c r="CA6" i="1"/>
  <c r="CA22" i="1"/>
  <c r="CA38" i="1"/>
  <c r="CA17" i="1"/>
  <c r="CA13" i="1"/>
  <c r="CA40" i="1"/>
  <c r="CA21" i="1"/>
  <c r="CA4" i="1"/>
  <c r="CA41" i="1"/>
  <c r="CA33" i="1"/>
  <c r="CA35" i="1"/>
  <c r="CA32" i="1"/>
  <c r="CA29" i="1"/>
  <c r="CA16" i="1"/>
  <c r="CA3" i="1"/>
  <c r="CA14" i="1"/>
  <c r="CA23" i="1"/>
  <c r="CA39" i="1"/>
  <c r="CA19" i="1"/>
  <c r="CA7" i="1"/>
  <c r="CA37" i="1"/>
  <c r="CA36" i="1"/>
  <c r="CA5" i="1"/>
  <c r="CA25" i="1"/>
  <c r="CA31" i="1"/>
  <c r="CA20" i="1"/>
  <c r="CA34" i="1" l="1"/>
  <c r="CA26" i="1"/>
  <c r="CA18" i="1"/>
  <c r="CA10" i="1"/>
  <c r="CA2" i="1"/>
  <c r="CB1" i="1"/>
  <c r="CB5" i="1"/>
  <c r="CB24" i="1"/>
  <c r="CB30" i="1"/>
  <c r="CB17" i="1"/>
  <c r="CB14" i="1"/>
  <c r="CB22" i="1"/>
  <c r="CB7" i="1"/>
  <c r="CB19" i="1"/>
  <c r="CB31" i="1"/>
  <c r="CB16" i="1"/>
  <c r="CB4" i="1"/>
  <c r="CB11" i="1"/>
  <c r="CB15" i="1"/>
  <c r="CB37" i="1"/>
  <c r="CB23" i="1"/>
  <c r="CB36" i="1"/>
  <c r="CB35" i="1"/>
  <c r="CB29" i="1"/>
  <c r="CB12" i="1"/>
  <c r="CB41" i="1"/>
  <c r="CB27" i="1"/>
  <c r="CB28" i="1"/>
  <c r="CB32" i="1"/>
  <c r="CB39" i="1"/>
  <c r="CB6" i="1"/>
  <c r="CB33" i="1"/>
  <c r="CB3" i="1"/>
  <c r="CB13" i="1"/>
  <c r="CB40" i="1"/>
  <c r="CB38" i="1"/>
  <c r="CB20" i="1"/>
  <c r="CB25" i="1"/>
  <c r="CB21" i="1"/>
  <c r="CB9" i="1"/>
  <c r="CB8" i="1"/>
  <c r="CB34" i="1" l="1"/>
  <c r="CB26" i="1"/>
  <c r="CB18" i="1"/>
  <c r="CB10" i="1"/>
  <c r="CB2" i="1"/>
  <c r="CC1" i="1"/>
  <c r="CC16" i="1"/>
  <c r="CC12" i="1"/>
  <c r="CC25" i="1"/>
  <c r="CC9" i="1"/>
  <c r="CC31" i="1"/>
  <c r="CC37" i="1"/>
  <c r="CC6" i="1"/>
  <c r="CC19" i="1"/>
  <c r="CC23" i="1"/>
  <c r="CC32" i="1"/>
  <c r="CC33" i="1"/>
  <c r="CC8" i="1"/>
  <c r="CC40" i="1"/>
  <c r="CC38" i="1"/>
  <c r="CC20" i="1"/>
  <c r="CC13" i="1"/>
  <c r="CC39" i="1"/>
  <c r="CC3" i="1"/>
  <c r="CC28" i="1"/>
  <c r="CC35" i="1"/>
  <c r="CC17" i="1"/>
  <c r="CC30" i="1"/>
  <c r="CC29" i="1"/>
  <c r="CC36" i="1"/>
  <c r="CC21" i="1"/>
  <c r="CC5" i="1"/>
  <c r="CC24" i="1"/>
  <c r="CC15" i="1"/>
  <c r="CC22" i="1"/>
  <c r="CC14" i="1"/>
  <c r="CC27" i="1"/>
  <c r="CC11" i="1"/>
  <c r="CC41" i="1"/>
  <c r="CC4" i="1"/>
  <c r="CC7" i="1"/>
  <c r="CC34" i="1" l="1"/>
  <c r="CC26" i="1"/>
  <c r="CC18" i="1"/>
  <c r="CC10" i="1"/>
  <c r="CC2" i="1"/>
  <c r="CD1" i="1"/>
  <c r="CD21" i="1"/>
  <c r="CD23" i="1"/>
  <c r="CD33" i="1"/>
  <c r="CD19" i="1"/>
  <c r="CD13" i="1"/>
  <c r="CD9" i="1"/>
  <c r="CD4" i="1"/>
  <c r="CD29" i="1"/>
  <c r="CD37" i="1"/>
  <c r="CD3" i="1"/>
  <c r="CD39" i="1"/>
  <c r="CD12" i="1"/>
  <c r="CD31" i="1"/>
  <c r="CD28" i="1"/>
  <c r="CD40" i="1"/>
  <c r="CD8" i="1"/>
  <c r="CD14" i="1"/>
  <c r="CD24" i="1"/>
  <c r="CD22" i="1"/>
  <c r="CD27" i="1"/>
  <c r="CD6" i="1"/>
  <c r="CD41" i="1"/>
  <c r="CD11" i="1"/>
  <c r="CD15" i="1"/>
  <c r="CD36" i="1"/>
  <c r="CD20" i="1"/>
  <c r="CD25" i="1"/>
  <c r="CD17" i="1"/>
  <c r="CD35" i="1"/>
  <c r="CD38" i="1"/>
  <c r="CD32" i="1"/>
  <c r="CD30" i="1"/>
  <c r="CD5" i="1"/>
  <c r="CD16" i="1"/>
  <c r="CD7" i="1"/>
  <c r="CD34" i="1" l="1"/>
  <c r="CD26" i="1"/>
  <c r="CD18" i="1"/>
  <c r="CD10" i="1"/>
  <c r="CD2" i="1"/>
  <c r="CE1" i="1"/>
  <c r="CE23" i="1"/>
  <c r="CE25" i="1"/>
  <c r="CE32" i="1"/>
  <c r="CE36" i="1"/>
  <c r="CE38" i="1"/>
  <c r="CE3" i="1"/>
  <c r="CE29" i="1"/>
  <c r="CE27" i="1"/>
  <c r="CE40" i="1"/>
  <c r="CE30" i="1"/>
  <c r="CE41" i="1"/>
  <c r="CE24" i="1"/>
  <c r="CE8" i="1"/>
  <c r="CE19" i="1"/>
  <c r="CE31" i="1"/>
  <c r="CE39" i="1"/>
  <c r="CE28" i="1"/>
  <c r="CE35" i="1"/>
  <c r="CE6" i="1"/>
  <c r="CE37" i="1"/>
  <c r="CE15" i="1"/>
  <c r="CE16" i="1"/>
  <c r="CE4" i="1"/>
  <c r="CE12" i="1"/>
  <c r="CE22" i="1"/>
  <c r="CE13" i="1"/>
  <c r="CE21" i="1"/>
  <c r="CE11" i="1"/>
  <c r="CE33" i="1"/>
  <c r="CE20" i="1"/>
  <c r="CE5" i="1"/>
  <c r="CE14" i="1"/>
  <c r="CE9" i="1"/>
  <c r="CE7" i="1"/>
  <c r="CE17" i="1"/>
  <c r="CE34" i="1" l="1"/>
  <c r="CE26" i="1"/>
  <c r="CE18" i="1"/>
  <c r="CE10" i="1"/>
  <c r="CE2" i="1"/>
  <c r="CF1" i="1"/>
  <c r="CF40" i="1"/>
  <c r="CF20" i="1"/>
  <c r="CF29" i="1"/>
  <c r="CF16" i="1"/>
  <c r="CF5" i="1"/>
  <c r="CF35" i="1"/>
  <c r="CF8" i="1"/>
  <c r="CF4" i="1"/>
  <c r="CF22" i="1"/>
  <c r="CF14" i="1"/>
  <c r="CF21" i="1"/>
  <c r="CF38" i="1"/>
  <c r="CF31" i="1"/>
  <c r="CF7" i="1"/>
  <c r="CF27" i="1"/>
  <c r="CF36" i="1"/>
  <c r="CF12" i="1"/>
  <c r="CF15" i="1"/>
  <c r="CF11" i="1"/>
  <c r="CF13" i="1"/>
  <c r="CF6" i="1"/>
  <c r="CF33" i="1"/>
  <c r="CF30" i="1"/>
  <c r="CF17" i="1"/>
  <c r="CF32" i="1"/>
  <c r="CF3" i="1"/>
  <c r="CF9" i="1"/>
  <c r="CF41" i="1"/>
  <c r="CF37" i="1"/>
  <c r="CF25" i="1"/>
  <c r="CF24" i="1"/>
  <c r="CF23" i="1"/>
  <c r="CF39" i="1"/>
  <c r="CF19" i="1"/>
  <c r="CF28" i="1"/>
  <c r="CF34" i="1" l="1"/>
  <c r="CF26" i="1"/>
  <c r="CF18" i="1"/>
  <c r="CF10" i="1"/>
  <c r="CF2" i="1"/>
  <c r="CG1" i="1"/>
  <c r="CG15" i="1"/>
  <c r="CG11" i="1"/>
  <c r="CG24" i="1"/>
  <c r="CG30" i="1"/>
  <c r="CG14" i="1"/>
  <c r="CG29" i="1"/>
  <c r="CG35" i="1"/>
  <c r="CG7" i="1"/>
  <c r="CG20" i="1"/>
  <c r="CG22" i="1"/>
  <c r="CG31" i="1"/>
  <c r="CG32" i="1"/>
  <c r="CG8" i="1"/>
  <c r="CG17" i="1"/>
  <c r="CG33" i="1"/>
  <c r="CG12" i="1"/>
  <c r="CG25" i="1"/>
  <c r="CG9" i="1"/>
  <c r="CG27" i="1"/>
  <c r="CG39" i="1"/>
  <c r="CG41" i="1"/>
  <c r="CG37" i="1"/>
  <c r="CG28" i="1"/>
  <c r="CG40" i="1"/>
  <c r="CG3" i="1"/>
  <c r="CG5" i="1"/>
  <c r="CG21" i="1"/>
  <c r="CG16" i="1"/>
  <c r="CG23" i="1"/>
  <c r="CG13" i="1"/>
  <c r="CG19" i="1"/>
  <c r="CG36" i="1"/>
  <c r="CG38" i="1"/>
  <c r="CG4" i="1"/>
  <c r="CG6" i="1"/>
  <c r="CG34" i="1" l="1"/>
  <c r="CG26" i="1"/>
  <c r="CG18" i="1"/>
  <c r="CG10" i="1"/>
  <c r="CG2" i="1"/>
  <c r="CH1" i="1"/>
  <c r="CH13" i="1"/>
  <c r="CH38" i="1"/>
  <c r="CH17" i="1"/>
  <c r="CH8" i="1"/>
  <c r="CH15" i="1"/>
  <c r="CH16" i="1"/>
  <c r="CH23" i="1"/>
  <c r="CH24" i="1"/>
  <c r="CH12" i="1"/>
  <c r="CH4" i="1"/>
  <c r="CH29" i="1"/>
  <c r="CH21" i="1"/>
  <c r="CH40" i="1"/>
  <c r="CH28" i="1"/>
  <c r="CH22" i="1"/>
  <c r="CH9" i="1"/>
  <c r="CH33" i="1"/>
  <c r="CH32" i="1"/>
  <c r="CH41" i="1"/>
  <c r="CH37" i="1"/>
  <c r="CH14" i="1"/>
  <c r="CH35" i="1"/>
  <c r="CH7" i="1"/>
  <c r="CH25" i="1"/>
  <c r="CH3" i="1"/>
  <c r="CH19" i="1"/>
  <c r="CH27" i="1"/>
  <c r="CH30" i="1"/>
  <c r="CH11" i="1"/>
  <c r="CH5" i="1"/>
  <c r="CH31" i="1"/>
  <c r="CH36" i="1"/>
  <c r="CH20" i="1"/>
  <c r="CH39" i="1"/>
  <c r="CH6" i="1"/>
  <c r="CH34" i="1" l="1"/>
  <c r="CH26" i="1"/>
  <c r="CH18" i="1"/>
  <c r="CH10" i="1"/>
  <c r="CH2" i="1"/>
  <c r="CI1" i="1"/>
  <c r="CI38" i="1"/>
  <c r="CI24" i="1"/>
  <c r="CI32" i="1"/>
  <c r="CI14" i="1"/>
  <c r="CI19" i="1"/>
  <c r="CI41" i="1"/>
  <c r="CI6" i="1"/>
  <c r="CI5" i="1"/>
  <c r="CI36" i="1"/>
  <c r="CI15" i="1"/>
  <c r="CI37" i="1"/>
  <c r="CI7" i="1"/>
  <c r="CI21" i="1"/>
  <c r="CI35" i="1"/>
  <c r="CI12" i="1"/>
  <c r="CI25" i="1"/>
  <c r="CI33" i="1"/>
  <c r="CI28" i="1"/>
  <c r="CI27" i="1"/>
  <c r="CI29" i="1"/>
  <c r="CI3" i="1"/>
  <c r="CI8" i="1"/>
  <c r="CI16" i="1"/>
  <c r="CI22" i="1"/>
  <c r="CI4" i="1"/>
  <c r="CI11" i="1"/>
  <c r="CI17" i="1"/>
  <c r="CI20" i="1"/>
  <c r="CI13" i="1"/>
  <c r="CI31" i="1"/>
  <c r="CI23" i="1"/>
  <c r="CI30" i="1"/>
  <c r="CI9" i="1"/>
  <c r="CI40" i="1"/>
  <c r="CI39" i="1"/>
  <c r="CI34" i="1" l="1"/>
  <c r="CI26" i="1"/>
  <c r="CI18" i="1"/>
  <c r="CI10" i="1"/>
  <c r="CI2" i="1"/>
  <c r="CJ1" i="1"/>
  <c r="CJ24" i="1"/>
  <c r="CJ14" i="1"/>
  <c r="CJ33" i="1"/>
  <c r="CJ36" i="1"/>
  <c r="CJ15" i="1"/>
  <c r="CJ7" i="1"/>
  <c r="CJ6" i="1"/>
  <c r="CJ23" i="1"/>
  <c r="CJ40" i="1"/>
  <c r="CJ29" i="1"/>
  <c r="CJ3" i="1"/>
  <c r="CJ30" i="1"/>
  <c r="CJ9" i="1"/>
  <c r="CJ37" i="1"/>
  <c r="CJ5" i="1"/>
  <c r="CJ11" i="1"/>
  <c r="CJ39" i="1"/>
  <c r="CJ8" i="1"/>
  <c r="CJ35" i="1"/>
  <c r="CJ13" i="1"/>
  <c r="CJ21" i="1"/>
  <c r="CJ32" i="1"/>
  <c r="CJ41" i="1"/>
  <c r="CJ16" i="1"/>
  <c r="CJ25" i="1"/>
  <c r="CJ27" i="1"/>
  <c r="CJ28" i="1"/>
  <c r="CJ4" i="1"/>
  <c r="CJ12" i="1"/>
  <c r="CJ31" i="1"/>
  <c r="CJ17" i="1"/>
  <c r="CJ22" i="1"/>
  <c r="CJ19" i="1"/>
  <c r="CJ38" i="1"/>
  <c r="CJ20" i="1"/>
  <c r="CJ34" i="1" l="1"/>
  <c r="CJ26" i="1"/>
  <c r="CJ18" i="1"/>
  <c r="CJ10" i="1"/>
  <c r="CJ2" i="1"/>
  <c r="CK1" i="1"/>
  <c r="CK4" i="1"/>
  <c r="CK12" i="1"/>
  <c r="CK25" i="1"/>
  <c r="CK23" i="1"/>
  <c r="CK21" i="1"/>
  <c r="CK37" i="1"/>
  <c r="CK6" i="1"/>
  <c r="CK29" i="1"/>
  <c r="CK14" i="1"/>
  <c r="CK33" i="1"/>
  <c r="CK32" i="1"/>
  <c r="CK8" i="1"/>
  <c r="CK16" i="1"/>
  <c r="CK38" i="1"/>
  <c r="CK13" i="1"/>
  <c r="CK28" i="1"/>
  <c r="CK7" i="1"/>
  <c r="CK36" i="1"/>
  <c r="CK20" i="1"/>
  <c r="CK40" i="1"/>
  <c r="CK35" i="1"/>
  <c r="CK30" i="1"/>
  <c r="CK39" i="1"/>
  <c r="CK5" i="1"/>
  <c r="CK15" i="1"/>
  <c r="CK41" i="1"/>
  <c r="CK24" i="1"/>
  <c r="CK17" i="1"/>
  <c r="CK22" i="1"/>
  <c r="CK19" i="1"/>
  <c r="CK27" i="1"/>
  <c r="CK11" i="1"/>
  <c r="CK31" i="1"/>
  <c r="CK3" i="1"/>
  <c r="CK9" i="1"/>
  <c r="CK34" i="1" l="1"/>
  <c r="CK26" i="1"/>
  <c r="CK18" i="1"/>
  <c r="CK10" i="1"/>
  <c r="CK2" i="1"/>
  <c r="CL1" i="1"/>
  <c r="CL4" i="1"/>
  <c r="CL3" i="1"/>
  <c r="CL9" i="1"/>
  <c r="CL31" i="1"/>
  <c r="CL5" i="1"/>
  <c r="CL8" i="1"/>
  <c r="CL15" i="1"/>
  <c r="CL13" i="1"/>
  <c r="CL6" i="1"/>
  <c r="CL23" i="1"/>
  <c r="CL14" i="1"/>
  <c r="CL12" i="1"/>
  <c r="CL22" i="1"/>
  <c r="CL17" i="1"/>
  <c r="CL35" i="1"/>
  <c r="CL21" i="1"/>
  <c r="CL16" i="1"/>
  <c r="CL20" i="1"/>
  <c r="CL33" i="1"/>
  <c r="CL32" i="1"/>
  <c r="CL27" i="1"/>
  <c r="CL37" i="1"/>
  <c r="CL29" i="1"/>
  <c r="CL39" i="1"/>
  <c r="CL41" i="1"/>
  <c r="CL38" i="1"/>
  <c r="CL40" i="1"/>
  <c r="CL24" i="1"/>
  <c r="CL30" i="1"/>
  <c r="CL25" i="1"/>
  <c r="CL19" i="1"/>
  <c r="CL28" i="1"/>
  <c r="CL7" i="1"/>
  <c r="CL11" i="1"/>
  <c r="CL36" i="1"/>
  <c r="CL34" i="1" l="1"/>
  <c r="CL26" i="1"/>
  <c r="CL18" i="1"/>
  <c r="CL10" i="1"/>
  <c r="CL2" i="1"/>
  <c r="CM1" i="1"/>
  <c r="CM23" i="1"/>
  <c r="CM20" i="1"/>
  <c r="CM4" i="1"/>
  <c r="CM27" i="1"/>
  <c r="CM7" i="1"/>
  <c r="CM19" i="1"/>
  <c r="CM3" i="1"/>
  <c r="CM41" i="1"/>
  <c r="CM28" i="1"/>
  <c r="CM17" i="1"/>
  <c r="CM12" i="1"/>
  <c r="CM40" i="1"/>
  <c r="CM15" i="1"/>
  <c r="CM16" i="1"/>
  <c r="CM21" i="1"/>
  <c r="CM35" i="1"/>
  <c r="CM11" i="1"/>
  <c r="CM38" i="1"/>
  <c r="CM31" i="1"/>
  <c r="CM32" i="1"/>
  <c r="CM14" i="1"/>
  <c r="CM36" i="1"/>
  <c r="CM9" i="1"/>
  <c r="CM29" i="1"/>
  <c r="CM25" i="1"/>
  <c r="CM30" i="1"/>
  <c r="CM5" i="1"/>
  <c r="CM37" i="1"/>
  <c r="CM8" i="1"/>
  <c r="CM33" i="1"/>
  <c r="CM24" i="1"/>
  <c r="CM22" i="1"/>
  <c r="CM6" i="1"/>
  <c r="CM13" i="1"/>
  <c r="CM39" i="1"/>
  <c r="CM34" i="1" l="1"/>
  <c r="CM26" i="1"/>
  <c r="CM18" i="1"/>
  <c r="CM10" i="1"/>
  <c r="CM2" i="1"/>
  <c r="CN1" i="1"/>
  <c r="CN20" i="1"/>
  <c r="CN23" i="1"/>
  <c r="CN11" i="1"/>
  <c r="CN32" i="1"/>
  <c r="CN28" i="1"/>
  <c r="CN31" i="1"/>
  <c r="CN3" i="1"/>
  <c r="CN4" i="1"/>
  <c r="CN30" i="1"/>
  <c r="CN5" i="1"/>
  <c r="CN29" i="1"/>
  <c r="CN38" i="1"/>
  <c r="CN8" i="1"/>
  <c r="CN37" i="1"/>
  <c r="CN17" i="1"/>
  <c r="CN27" i="1"/>
  <c r="CN12" i="1"/>
  <c r="CN7" i="1"/>
  <c r="CN35" i="1"/>
  <c r="CN13" i="1"/>
  <c r="CN41" i="1"/>
  <c r="CN15" i="1"/>
  <c r="CN22" i="1"/>
  <c r="CN9" i="1"/>
  <c r="CN36" i="1"/>
  <c r="CN33" i="1"/>
  <c r="CN6" i="1"/>
  <c r="CN19" i="1"/>
  <c r="CN25" i="1"/>
  <c r="CN16" i="1"/>
  <c r="CN40" i="1"/>
  <c r="CN21" i="1"/>
  <c r="CN39" i="1"/>
  <c r="CN14" i="1"/>
  <c r="CN24" i="1"/>
  <c r="CN34" i="1" l="1"/>
  <c r="CN26" i="1"/>
  <c r="CN18" i="1"/>
  <c r="CN10" i="1"/>
  <c r="CN2" i="1"/>
  <c r="CO1" i="1"/>
  <c r="CO20" i="1"/>
  <c r="CO33" i="1"/>
  <c r="CO24" i="1"/>
  <c r="CO38" i="1"/>
  <c r="CO27" i="1"/>
  <c r="CO39" i="1"/>
  <c r="CO22" i="1"/>
  <c r="CO25" i="1"/>
  <c r="CO35" i="1"/>
  <c r="CO32" i="1"/>
  <c r="CO14" i="1"/>
  <c r="CO8" i="1"/>
  <c r="CO16" i="1"/>
  <c r="CO41" i="1"/>
  <c r="CO29" i="1"/>
  <c r="CO19" i="1"/>
  <c r="CO17" i="1"/>
  <c r="CO23" i="1"/>
  <c r="CO3" i="1"/>
  <c r="CO28" i="1"/>
  <c r="CO30" i="1"/>
  <c r="CO11" i="1"/>
  <c r="CO13" i="1"/>
  <c r="CO4" i="1"/>
  <c r="CO7" i="1"/>
  <c r="CO12" i="1"/>
  <c r="CO15" i="1"/>
  <c r="CO6" i="1"/>
  <c r="CO9" i="1"/>
  <c r="CO21" i="1"/>
  <c r="CO5" i="1"/>
  <c r="CO31" i="1"/>
  <c r="CO36" i="1"/>
  <c r="CO37" i="1"/>
  <c r="CO40" i="1"/>
  <c r="CO34" i="1" l="1"/>
  <c r="CO26" i="1"/>
  <c r="CO18" i="1"/>
  <c r="CO10" i="1"/>
  <c r="CO2" i="1"/>
  <c r="CP1" i="1"/>
  <c r="CP19" i="1"/>
  <c r="CP4" i="1"/>
  <c r="CP3" i="1"/>
  <c r="CP12" i="1"/>
  <c r="CP9" i="1"/>
  <c r="CP30" i="1"/>
  <c r="CP35" i="1"/>
  <c r="CP38" i="1"/>
  <c r="CP22" i="1"/>
  <c r="CP29" i="1"/>
  <c r="CP11" i="1"/>
  <c r="CP24" i="1"/>
  <c r="CP8" i="1"/>
  <c r="CP13" i="1"/>
  <c r="CP21" i="1"/>
  <c r="CP5" i="1"/>
  <c r="CP7" i="1"/>
  <c r="CP27" i="1"/>
  <c r="CP37" i="1"/>
  <c r="CP33" i="1"/>
  <c r="CP31" i="1"/>
  <c r="CP17" i="1"/>
  <c r="CP16" i="1"/>
  <c r="CP14" i="1"/>
  <c r="CP36" i="1"/>
  <c r="CP15" i="1"/>
  <c r="CP6" i="1"/>
  <c r="CP41" i="1"/>
  <c r="CP39" i="1"/>
  <c r="CP23" i="1"/>
  <c r="CP28" i="1"/>
  <c r="CP25" i="1"/>
  <c r="CP40" i="1"/>
  <c r="CP32" i="1"/>
  <c r="CP20" i="1"/>
  <c r="CP34" i="1" l="1"/>
  <c r="CP26" i="1"/>
  <c r="CP18" i="1"/>
  <c r="CP10" i="1"/>
  <c r="CP2" i="1"/>
  <c r="CQ1" i="1"/>
  <c r="CQ22" i="1"/>
  <c r="CQ5" i="1"/>
  <c r="CQ11" i="1"/>
  <c r="CQ38" i="1"/>
  <c r="CQ7" i="1"/>
  <c r="CQ17" i="1"/>
  <c r="CQ32" i="1"/>
  <c r="CQ14" i="1"/>
  <c r="CQ37" i="1"/>
  <c r="CQ13" i="1"/>
  <c r="CQ28" i="1"/>
  <c r="CQ16" i="1"/>
  <c r="CQ25" i="1"/>
  <c r="CQ20" i="1"/>
  <c r="CQ27" i="1"/>
  <c r="CQ40" i="1"/>
  <c r="CQ35" i="1"/>
  <c r="CQ9" i="1"/>
  <c r="CQ21" i="1"/>
  <c r="CQ39" i="1"/>
  <c r="CQ30" i="1"/>
  <c r="CQ19" i="1"/>
  <c r="CQ15" i="1"/>
  <c r="CQ23" i="1"/>
  <c r="CQ4" i="1"/>
  <c r="CQ3" i="1"/>
  <c r="CQ12" i="1"/>
  <c r="CQ41" i="1"/>
  <c r="CQ33" i="1"/>
  <c r="CQ8" i="1"/>
  <c r="CQ36" i="1"/>
  <c r="CQ29" i="1"/>
  <c r="CQ6" i="1"/>
  <c r="CQ31" i="1"/>
  <c r="CQ24" i="1"/>
  <c r="CQ34" i="1" l="1"/>
  <c r="CQ26" i="1"/>
  <c r="CQ18" i="1"/>
  <c r="CQ10" i="1"/>
  <c r="CQ2" i="1"/>
  <c r="CR1" i="1"/>
  <c r="CR5" i="1"/>
  <c r="CR13" i="1"/>
  <c r="CR33" i="1"/>
  <c r="CR16" i="1"/>
  <c r="CR14" i="1"/>
  <c r="CR7" i="1"/>
  <c r="CR15" i="1"/>
  <c r="CR29" i="1"/>
  <c r="CR25" i="1"/>
  <c r="CR4" i="1"/>
  <c r="CR11" i="1"/>
  <c r="CR19" i="1"/>
  <c r="CR22" i="1"/>
  <c r="CR36" i="1"/>
  <c r="CR17" i="1"/>
  <c r="CR24" i="1"/>
  <c r="CR35" i="1"/>
  <c r="CR8" i="1"/>
  <c r="CR12" i="1"/>
  <c r="CR23" i="1"/>
  <c r="CR9" i="1"/>
  <c r="CR32" i="1"/>
  <c r="CR31" i="1"/>
  <c r="CR41" i="1"/>
  <c r="CR40" i="1"/>
  <c r="CR27" i="1"/>
  <c r="CR28" i="1"/>
  <c r="CR3" i="1"/>
  <c r="CR37" i="1"/>
  <c r="CR38" i="1"/>
  <c r="CR20" i="1"/>
  <c r="CR30" i="1"/>
  <c r="CR39" i="1"/>
  <c r="CR21" i="1"/>
  <c r="CR6" i="1"/>
  <c r="CR34" i="1" l="1"/>
  <c r="CR26" i="1"/>
  <c r="CR18" i="1"/>
  <c r="CR10" i="1"/>
  <c r="CR2" i="1"/>
  <c r="CS1" i="1"/>
  <c r="CS31" i="1"/>
  <c r="CS20" i="1"/>
  <c r="CS24" i="1"/>
  <c r="CS38" i="1"/>
  <c r="CS29" i="1"/>
  <c r="CS7" i="1"/>
  <c r="CS39" i="1"/>
  <c r="CS13" i="1"/>
  <c r="CS6" i="1"/>
  <c r="CS4" i="1"/>
  <c r="CS32" i="1"/>
  <c r="CS19" i="1"/>
  <c r="CS11" i="1"/>
  <c r="CS21" i="1"/>
  <c r="CS5" i="1"/>
  <c r="CS14" i="1"/>
  <c r="CS37" i="1"/>
  <c r="CS16" i="1"/>
  <c r="CS12" i="1"/>
  <c r="CS40" i="1"/>
  <c r="CS36" i="1"/>
  <c r="CS28" i="1"/>
  <c r="CS15" i="1"/>
  <c r="CS22" i="1"/>
  <c r="CS17" i="1"/>
  <c r="CS3" i="1"/>
  <c r="CS23" i="1"/>
  <c r="CS33" i="1"/>
  <c r="CS30" i="1"/>
  <c r="CS8" i="1"/>
  <c r="CS35" i="1"/>
  <c r="CS41" i="1"/>
  <c r="CS9" i="1"/>
  <c r="CS27" i="1"/>
  <c r="CS25" i="1"/>
  <c r="CS34" i="1" l="1"/>
  <c r="CS26" i="1"/>
  <c r="CS18" i="1"/>
  <c r="CS10" i="1"/>
  <c r="CS2" i="1"/>
  <c r="CT1" i="1"/>
  <c r="CT4" i="1"/>
  <c r="CT38" i="1"/>
  <c r="CT37" i="1"/>
  <c r="CT15" i="1"/>
  <c r="CT28" i="1"/>
  <c r="CT41" i="1"/>
  <c r="CT19" i="1"/>
  <c r="CT31" i="1"/>
  <c r="CT22" i="1"/>
  <c r="CT11" i="1"/>
  <c r="CT35" i="1"/>
  <c r="CT3" i="1"/>
  <c r="CT5" i="1"/>
  <c r="CT13" i="1"/>
  <c r="CT24" i="1"/>
  <c r="CT40" i="1"/>
  <c r="CT7" i="1"/>
  <c r="CT21" i="1"/>
  <c r="CT25" i="1"/>
  <c r="CT14" i="1"/>
  <c r="CT23" i="1"/>
  <c r="CT32" i="1"/>
  <c r="CT36" i="1"/>
  <c r="CT12" i="1"/>
  <c r="CT20" i="1"/>
  <c r="CT29" i="1"/>
  <c r="CT30" i="1"/>
  <c r="CT27" i="1"/>
  <c r="CT6" i="1"/>
  <c r="CT17" i="1"/>
  <c r="CT9" i="1"/>
  <c r="CT39" i="1"/>
  <c r="CT33" i="1"/>
  <c r="CT16" i="1"/>
  <c r="CT8" i="1"/>
  <c r="CT34" i="1" l="1"/>
  <c r="CT26" i="1"/>
  <c r="CT18" i="1"/>
  <c r="CT10" i="1"/>
  <c r="CT2" i="1"/>
  <c r="CU1" i="1"/>
  <c r="CU28" i="1"/>
  <c r="CU3" i="1"/>
  <c r="CU9" i="1"/>
  <c r="CU30" i="1"/>
  <c r="CU23" i="1"/>
  <c r="CU17" i="1"/>
  <c r="CU14" i="1"/>
  <c r="CU32" i="1"/>
  <c r="CU6" i="1"/>
  <c r="CU15" i="1"/>
  <c r="CU40" i="1"/>
  <c r="CU21" i="1"/>
  <c r="CU5" i="1"/>
  <c r="CU12" i="1"/>
  <c r="CU19" i="1"/>
  <c r="CU8" i="1"/>
  <c r="CU35" i="1"/>
  <c r="CU24" i="1"/>
  <c r="CU4" i="1"/>
  <c r="CU7" i="1"/>
  <c r="CU38" i="1"/>
  <c r="CU11" i="1"/>
  <c r="CU33" i="1"/>
  <c r="CU27" i="1"/>
  <c r="CU16" i="1"/>
  <c r="CU20" i="1"/>
  <c r="CU37" i="1"/>
  <c r="CU25" i="1"/>
  <c r="CU29" i="1"/>
  <c r="CU41" i="1"/>
  <c r="CU39" i="1"/>
  <c r="CU22" i="1"/>
  <c r="CU31" i="1"/>
  <c r="CU13" i="1"/>
  <c r="CU36" i="1"/>
  <c r="CU34" i="1" l="1"/>
  <c r="CU26" i="1"/>
  <c r="CU18" i="1"/>
  <c r="CU10" i="1"/>
  <c r="CU2" i="1"/>
  <c r="CV1" i="1"/>
  <c r="CV13" i="1"/>
  <c r="CV20" i="1"/>
  <c r="CV33" i="1"/>
  <c r="CV16" i="1"/>
  <c r="CV22" i="1"/>
  <c r="CV9" i="1"/>
  <c r="CV25" i="1"/>
  <c r="CV24" i="1"/>
  <c r="CV23" i="1"/>
  <c r="CV37" i="1"/>
  <c r="CV28" i="1"/>
  <c r="CV4" i="1"/>
  <c r="CV6" i="1"/>
  <c r="CV14" i="1"/>
  <c r="CV21" i="1"/>
  <c r="CV29" i="1"/>
  <c r="CV36" i="1"/>
  <c r="CV30" i="1"/>
  <c r="CV32" i="1"/>
  <c r="CV41" i="1"/>
  <c r="CV19" i="1"/>
  <c r="CV17" i="1"/>
  <c r="CV8" i="1"/>
  <c r="CV11" i="1"/>
  <c r="CV27" i="1"/>
  <c r="CV38" i="1"/>
  <c r="CV31" i="1"/>
  <c r="CV3" i="1"/>
  <c r="CV40" i="1"/>
  <c r="CV7" i="1"/>
  <c r="CV15" i="1"/>
  <c r="CV39" i="1"/>
  <c r="CV12" i="1"/>
  <c r="CV5" i="1"/>
  <c r="CV35" i="1"/>
  <c r="CV34" i="1" l="1"/>
  <c r="CV26" i="1"/>
  <c r="CV18" i="1"/>
  <c r="CV10" i="1"/>
  <c r="CV2" i="1"/>
  <c r="CW1" i="1"/>
  <c r="CW20" i="1"/>
  <c r="CW37" i="1"/>
  <c r="CW29" i="1"/>
  <c r="CW8" i="1"/>
  <c r="CW28" i="1"/>
  <c r="CW40" i="1"/>
  <c r="CW6" i="1"/>
  <c r="CW15" i="1"/>
  <c r="CW30" i="1"/>
  <c r="CW38" i="1"/>
  <c r="CW39" i="1"/>
  <c r="CW12" i="1"/>
  <c r="CW21" i="1"/>
  <c r="CW41" i="1"/>
  <c r="CW24" i="1"/>
  <c r="CW14" i="1"/>
  <c r="CW17" i="1"/>
  <c r="CW33" i="1"/>
  <c r="CW35" i="1"/>
  <c r="CW3" i="1"/>
  <c r="CW5" i="1"/>
  <c r="CW19" i="1"/>
  <c r="CW27" i="1"/>
  <c r="CW9" i="1"/>
  <c r="CW16" i="1"/>
  <c r="CW23" i="1"/>
  <c r="CW4" i="1"/>
  <c r="CW13" i="1"/>
  <c r="CW25" i="1"/>
  <c r="CW32" i="1"/>
  <c r="CW22" i="1"/>
  <c r="CW36" i="1"/>
  <c r="CW7" i="1"/>
  <c r="CW31" i="1"/>
  <c r="CW11" i="1"/>
  <c r="CW34" i="1" l="1"/>
  <c r="CW26" i="1"/>
  <c r="CW18" i="1"/>
  <c r="CW10" i="1"/>
  <c r="CW2" i="1"/>
  <c r="CX1" i="1"/>
  <c r="CX5" i="1"/>
  <c r="CX3" i="1"/>
  <c r="CX11" i="1"/>
  <c r="CX4" i="1"/>
  <c r="CX22" i="1"/>
  <c r="CX6" i="1"/>
  <c r="CX35" i="1"/>
  <c r="CX7" i="1"/>
  <c r="CX15" i="1"/>
  <c r="CX13" i="1"/>
  <c r="CX31" i="1"/>
  <c r="CX38" i="1"/>
  <c r="CX14" i="1"/>
  <c r="CX40" i="1"/>
  <c r="CX9" i="1"/>
  <c r="CX19" i="1"/>
  <c r="CX21" i="1"/>
  <c r="CX41" i="1"/>
  <c r="CX8" i="1"/>
  <c r="CX39" i="1"/>
  <c r="CX28" i="1"/>
  <c r="CX27" i="1"/>
  <c r="CX37" i="1"/>
  <c r="CX29" i="1"/>
  <c r="CX36" i="1"/>
  <c r="CX25" i="1"/>
  <c r="CX17" i="1"/>
  <c r="CX16" i="1"/>
  <c r="CX24" i="1"/>
  <c r="CX20" i="1"/>
  <c r="CX32" i="1"/>
  <c r="CX33" i="1"/>
  <c r="CX23" i="1"/>
  <c r="CX30" i="1"/>
  <c r="CX12" i="1"/>
  <c r="CX34" i="1" l="1"/>
  <c r="CX26" i="1"/>
  <c r="CX18" i="1"/>
  <c r="CX10" i="1"/>
  <c r="CX2" i="1"/>
  <c r="CY1" i="1"/>
  <c r="CY22" i="1"/>
  <c r="CY29" i="1"/>
  <c r="CY5" i="1"/>
  <c r="CY31" i="1"/>
  <c r="CY7" i="1"/>
  <c r="CY15" i="1"/>
  <c r="CY23" i="1"/>
  <c r="CY4" i="1"/>
  <c r="CY38" i="1"/>
  <c r="CY27" i="1"/>
  <c r="CY17" i="1"/>
  <c r="CY11" i="1"/>
  <c r="CY16" i="1"/>
  <c r="CY25" i="1"/>
  <c r="CY30" i="1"/>
  <c r="CY3" i="1"/>
  <c r="CY32" i="1"/>
  <c r="CY24" i="1"/>
  <c r="CY37" i="1"/>
  <c r="CY6" i="1"/>
  <c r="CY28" i="1"/>
  <c r="CY20" i="1"/>
  <c r="CY40" i="1"/>
  <c r="CY9" i="1"/>
  <c r="CY12" i="1"/>
  <c r="CY19" i="1"/>
  <c r="CY33" i="1"/>
  <c r="CY13" i="1"/>
  <c r="CY39" i="1"/>
  <c r="CY8" i="1"/>
  <c r="CY21" i="1"/>
  <c r="CY41" i="1"/>
  <c r="CY36" i="1"/>
  <c r="CY14" i="1"/>
  <c r="CY35" i="1"/>
  <c r="CY34" i="1" l="1"/>
  <c r="CY26" i="1"/>
  <c r="CY18" i="1"/>
  <c r="CY10" i="1"/>
  <c r="CY2" i="1"/>
  <c r="CZ1" i="1"/>
  <c r="CZ6" i="1"/>
  <c r="CZ4" i="1"/>
  <c r="CZ25" i="1"/>
  <c r="CZ17" i="1"/>
  <c r="CZ13" i="1"/>
  <c r="CZ7" i="1"/>
  <c r="CZ37" i="1"/>
  <c r="CZ3" i="1"/>
  <c r="CZ11" i="1"/>
  <c r="CZ12" i="1"/>
  <c r="CZ33" i="1"/>
  <c r="CZ20" i="1"/>
  <c r="CZ8" i="1"/>
  <c r="CZ22" i="1"/>
  <c r="CZ27" i="1"/>
  <c r="CZ36" i="1"/>
  <c r="CZ21" i="1"/>
  <c r="CZ28" i="1"/>
  <c r="CZ39" i="1"/>
  <c r="CZ32" i="1"/>
  <c r="CZ14" i="1"/>
  <c r="CZ30" i="1"/>
  <c r="CZ35" i="1"/>
  <c r="CZ5" i="1"/>
  <c r="CZ29" i="1"/>
  <c r="CZ19" i="1"/>
  <c r="CZ31" i="1"/>
  <c r="CZ41" i="1"/>
  <c r="CZ16" i="1"/>
  <c r="CZ38" i="1"/>
  <c r="CZ15" i="1"/>
  <c r="CZ23" i="1"/>
  <c r="CZ9" i="1"/>
  <c r="CZ40" i="1"/>
  <c r="CZ24" i="1"/>
  <c r="CZ34" i="1" l="1"/>
  <c r="CZ26" i="1"/>
  <c r="CZ18" i="1"/>
  <c r="CZ10" i="1"/>
  <c r="CZ2" i="1"/>
  <c r="DA1" i="1"/>
  <c r="DA21" i="1"/>
  <c r="DA14" i="1"/>
  <c r="DA19" i="1"/>
  <c r="DA39" i="1"/>
  <c r="DA29" i="1"/>
  <c r="DA33" i="1"/>
  <c r="DA4" i="1"/>
  <c r="DA31" i="1"/>
  <c r="DA20" i="1"/>
  <c r="DA9" i="1"/>
  <c r="DA15" i="1"/>
  <c r="DA41" i="1"/>
  <c r="DA25" i="1"/>
  <c r="DA35" i="1"/>
  <c r="DA12" i="1"/>
  <c r="DA6" i="1"/>
  <c r="DA22" i="1"/>
  <c r="DA7" i="1"/>
  <c r="DA5" i="1"/>
  <c r="DA24" i="1"/>
  <c r="DA3" i="1"/>
  <c r="DA28" i="1"/>
  <c r="DA8" i="1"/>
  <c r="DA27" i="1"/>
  <c r="DA40" i="1"/>
  <c r="DA16" i="1"/>
  <c r="DA36" i="1"/>
  <c r="DA32" i="1"/>
  <c r="DA30" i="1"/>
  <c r="DA23" i="1"/>
  <c r="DA38" i="1"/>
  <c r="DA11" i="1"/>
  <c r="DA17" i="1"/>
  <c r="DA13" i="1"/>
  <c r="DA37" i="1"/>
  <c r="DA34" i="1" l="1"/>
  <c r="DA26" i="1"/>
  <c r="DA18" i="1"/>
  <c r="DA10" i="1"/>
  <c r="DA2" i="1"/>
  <c r="DB1" i="1"/>
  <c r="DB36" i="1"/>
  <c r="DB33" i="1"/>
  <c r="DB31" i="1"/>
  <c r="DB27" i="1"/>
  <c r="DB28" i="1"/>
  <c r="DB19" i="1"/>
  <c r="DB29" i="1"/>
  <c r="DB17" i="1"/>
  <c r="DB30" i="1"/>
  <c r="DB6" i="1"/>
  <c r="DB40" i="1"/>
  <c r="DB20" i="1"/>
  <c r="DB37" i="1"/>
  <c r="DB14" i="1"/>
  <c r="DB38" i="1"/>
  <c r="DB9" i="1"/>
  <c r="DB39" i="1"/>
  <c r="DB25" i="1"/>
  <c r="DB16" i="1"/>
  <c r="DB3" i="1"/>
  <c r="DB15" i="1"/>
  <c r="DB7" i="1"/>
  <c r="DB23" i="1"/>
  <c r="DB8" i="1"/>
  <c r="DB24" i="1"/>
  <c r="DB12" i="1"/>
  <c r="DB21" i="1"/>
  <c r="DB5" i="1"/>
  <c r="DB22" i="1"/>
  <c r="DB35" i="1"/>
  <c r="DB13" i="1"/>
  <c r="DB32" i="1"/>
  <c r="DB41" i="1"/>
  <c r="DB4" i="1"/>
  <c r="DB11" i="1"/>
  <c r="DB34" i="1" l="1"/>
  <c r="DB26" i="1"/>
  <c r="DB18" i="1"/>
  <c r="DB10" i="1"/>
  <c r="DB2" i="1"/>
  <c r="DC1" i="1"/>
  <c r="DC23" i="1"/>
  <c r="DC22" i="1"/>
  <c r="DC19" i="1"/>
  <c r="DC33" i="1"/>
  <c r="DC31" i="1"/>
  <c r="DC5" i="1"/>
  <c r="DC29" i="1"/>
  <c r="DC25" i="1"/>
  <c r="DC6" i="1"/>
  <c r="DC4" i="1"/>
  <c r="DC27" i="1"/>
  <c r="DC7" i="1"/>
  <c r="DC35" i="1"/>
  <c r="DC40" i="1"/>
  <c r="DC37" i="1"/>
  <c r="DC24" i="1"/>
  <c r="DC17" i="1"/>
  <c r="DC3" i="1"/>
  <c r="DC11" i="1"/>
  <c r="DC12" i="1"/>
  <c r="DC36" i="1"/>
  <c r="DC21" i="1"/>
  <c r="DC15" i="1"/>
  <c r="DC9" i="1"/>
  <c r="DC13" i="1"/>
  <c r="DC39" i="1"/>
  <c r="DC20" i="1"/>
  <c r="DC32" i="1"/>
  <c r="DC41" i="1"/>
  <c r="DC8" i="1"/>
  <c r="DC30" i="1"/>
  <c r="DC16" i="1"/>
  <c r="DC38" i="1"/>
  <c r="DC28" i="1"/>
  <c r="DC14" i="1"/>
  <c r="DC34" i="1" l="1"/>
  <c r="DC26" i="1"/>
  <c r="DC18" i="1"/>
  <c r="DC10" i="1"/>
  <c r="DC2" i="1"/>
  <c r="DD1" i="1"/>
  <c r="DD15" i="1"/>
  <c r="DD11" i="1"/>
  <c r="DD37" i="1"/>
  <c r="DD39" i="1"/>
  <c r="DD20" i="1"/>
  <c r="DD16" i="1"/>
  <c r="DD21" i="1"/>
  <c r="DD24" i="1"/>
  <c r="DD29" i="1"/>
  <c r="DD22" i="1"/>
  <c r="DD32" i="1"/>
  <c r="DD36" i="1"/>
  <c r="DD23" i="1"/>
  <c r="DD13" i="1"/>
  <c r="DD40" i="1"/>
  <c r="DD30" i="1"/>
  <c r="DD31" i="1"/>
  <c r="DD33" i="1"/>
  <c r="DD27" i="1"/>
  <c r="DD41" i="1"/>
  <c r="DD14" i="1"/>
  <c r="DD9" i="1"/>
  <c r="DD35" i="1"/>
  <c r="DD17" i="1"/>
  <c r="DD25" i="1"/>
  <c r="DD4" i="1"/>
  <c r="DD28" i="1"/>
  <c r="DD5" i="1"/>
  <c r="DD7" i="1"/>
  <c r="DD38" i="1"/>
  <c r="DD8" i="1"/>
  <c r="DD12" i="1"/>
  <c r="DD3" i="1"/>
  <c r="DD19" i="1"/>
  <c r="DD6" i="1"/>
  <c r="DD34" i="1" l="1"/>
  <c r="DD26" i="1"/>
  <c r="DD18" i="1"/>
  <c r="DD10" i="1"/>
  <c r="DD2" i="1"/>
  <c r="DE1" i="1"/>
  <c r="DE5" i="1"/>
  <c r="DE3" i="1"/>
  <c r="DE32" i="1"/>
  <c r="DE41" i="1"/>
  <c r="DE38" i="1"/>
  <c r="DE40" i="1"/>
  <c r="DE8" i="1"/>
  <c r="DE12" i="1"/>
  <c r="DE19" i="1"/>
  <c r="DE24" i="1"/>
  <c r="DE9" i="1"/>
  <c r="DE33" i="1"/>
  <c r="DE25" i="1"/>
  <c r="DE15" i="1"/>
  <c r="DE11" i="1"/>
  <c r="DE37" i="1"/>
  <c r="DE23" i="1"/>
  <c r="DE28" i="1"/>
  <c r="DE14" i="1"/>
  <c r="DE20" i="1"/>
  <c r="DE6" i="1"/>
  <c r="DE21" i="1"/>
  <c r="DE39" i="1"/>
  <c r="DE7" i="1"/>
  <c r="DE22" i="1"/>
  <c r="DE31" i="1"/>
  <c r="DE36" i="1"/>
  <c r="DE30" i="1"/>
  <c r="DE27" i="1"/>
  <c r="DE13" i="1"/>
  <c r="DE16" i="1"/>
  <c r="DE17" i="1"/>
  <c r="DE4" i="1"/>
  <c r="DE35" i="1"/>
  <c r="DE29" i="1"/>
  <c r="DE34" i="1" l="1"/>
  <c r="DE26" i="1"/>
  <c r="DE18" i="1"/>
  <c r="DE10" i="1"/>
  <c r="DE2" i="1"/>
  <c r="DF1" i="1"/>
  <c r="DF41" i="1"/>
  <c r="DF40" i="1"/>
  <c r="DF28" i="1"/>
  <c r="DF8" i="1"/>
  <c r="DF29" i="1"/>
  <c r="DF11" i="1"/>
  <c r="DF30" i="1"/>
  <c r="DF4" i="1"/>
  <c r="DF31" i="1"/>
  <c r="DF3" i="1"/>
  <c r="DF20" i="1"/>
  <c r="DF12" i="1"/>
  <c r="DF16" i="1"/>
  <c r="DF21" i="1"/>
  <c r="DF32" i="1"/>
  <c r="DF14" i="1"/>
  <c r="DF17" i="1"/>
  <c r="DF9" i="1"/>
  <c r="DF25" i="1"/>
  <c r="DF36" i="1"/>
  <c r="DF7" i="1"/>
  <c r="DF24" i="1"/>
  <c r="DF38" i="1"/>
  <c r="DF15" i="1"/>
  <c r="DF5" i="1"/>
  <c r="DF6" i="1"/>
  <c r="DF27" i="1"/>
  <c r="DF23" i="1"/>
  <c r="DF22" i="1"/>
  <c r="DF33" i="1"/>
  <c r="DF35" i="1"/>
  <c r="DF13" i="1"/>
  <c r="DF39" i="1"/>
  <c r="DF19" i="1"/>
  <c r="DF37" i="1"/>
  <c r="DF34" i="1" l="1"/>
  <c r="DF26" i="1"/>
  <c r="DF18" i="1"/>
  <c r="DF10" i="1"/>
  <c r="DF2" i="1"/>
  <c r="DG1" i="1"/>
  <c r="DG5" i="1"/>
  <c r="DG22" i="1"/>
  <c r="DG31" i="1"/>
  <c r="DG17" i="1"/>
  <c r="DG21" i="1"/>
  <c r="DG32" i="1"/>
  <c r="DG38" i="1"/>
  <c r="DG29" i="1"/>
  <c r="DG12" i="1"/>
  <c r="DG9" i="1"/>
  <c r="DG19" i="1"/>
  <c r="DG15" i="1"/>
  <c r="DG23" i="1"/>
  <c r="DG41" i="1"/>
  <c r="DG7" i="1"/>
  <c r="DG20" i="1"/>
  <c r="DG37" i="1"/>
  <c r="DG16" i="1"/>
  <c r="DG11" i="1"/>
  <c r="DG39" i="1"/>
  <c r="DG30" i="1"/>
  <c r="DG28" i="1"/>
  <c r="DG6" i="1"/>
  <c r="DG13" i="1"/>
  <c r="DG36" i="1"/>
  <c r="DG40" i="1"/>
  <c r="DG33" i="1"/>
  <c r="DG3" i="1"/>
  <c r="DG14" i="1"/>
  <c r="DG35" i="1"/>
  <c r="DG25" i="1"/>
  <c r="DG24" i="1"/>
  <c r="DG27" i="1"/>
  <c r="DG4" i="1"/>
  <c r="DG8" i="1"/>
  <c r="DG34" i="1" l="1"/>
  <c r="DG26" i="1"/>
  <c r="DG18" i="1"/>
  <c r="DG10" i="1"/>
  <c r="DG2" i="1"/>
  <c r="DH1" i="1"/>
  <c r="DH5" i="1"/>
  <c r="DH24" i="1"/>
  <c r="DH32" i="1"/>
  <c r="DH17" i="1"/>
  <c r="DH23" i="1"/>
  <c r="DH14" i="1"/>
  <c r="DH36" i="1"/>
  <c r="DH35" i="1"/>
  <c r="DH6" i="1"/>
  <c r="DH21" i="1"/>
  <c r="DH15" i="1"/>
  <c r="DH22" i="1"/>
  <c r="DH7" i="1"/>
  <c r="DH27" i="1"/>
  <c r="DH37" i="1"/>
  <c r="DH8" i="1"/>
  <c r="DH12" i="1"/>
  <c r="DH38" i="1"/>
  <c r="DH19" i="1"/>
  <c r="DH28" i="1"/>
  <c r="DH25" i="1"/>
  <c r="DH20" i="1"/>
  <c r="DH29" i="1"/>
  <c r="DH13" i="1"/>
  <c r="DH16" i="1"/>
  <c r="DH30" i="1"/>
  <c r="DH3" i="1"/>
  <c r="DH4" i="1"/>
  <c r="DH39" i="1"/>
  <c r="DH41" i="1"/>
  <c r="DH9" i="1"/>
  <c r="DH33" i="1"/>
  <c r="DH40" i="1"/>
  <c r="DH31" i="1"/>
  <c r="DH11" i="1"/>
  <c r="DH34" i="1" l="1"/>
  <c r="DH26" i="1"/>
  <c r="DH18" i="1"/>
  <c r="DH10" i="1"/>
  <c r="DH2" i="1"/>
  <c r="DI1" i="1"/>
  <c r="DI21" i="1"/>
  <c r="DI14" i="1"/>
  <c r="DI38" i="1"/>
  <c r="DI25" i="1"/>
  <c r="DI39" i="1"/>
  <c r="DI40" i="1"/>
  <c r="DI30" i="1"/>
  <c r="DI3" i="1"/>
  <c r="DI37" i="1"/>
  <c r="DI31" i="1"/>
  <c r="DI20" i="1"/>
  <c r="DI29" i="1"/>
  <c r="DI32" i="1"/>
  <c r="DI13" i="1"/>
  <c r="DI33" i="1"/>
  <c r="DI12" i="1"/>
  <c r="DI28" i="1"/>
  <c r="DI17" i="1"/>
  <c r="DI36" i="1"/>
  <c r="DI41" i="1"/>
  <c r="DI6" i="1"/>
  <c r="DI15" i="1"/>
  <c r="DI11" i="1"/>
  <c r="DI22" i="1"/>
  <c r="DI19" i="1"/>
  <c r="DI35" i="1"/>
  <c r="DI5" i="1"/>
  <c r="DI7" i="1"/>
  <c r="DI24" i="1"/>
  <c r="DI8" i="1"/>
  <c r="DI4" i="1"/>
  <c r="DI23" i="1"/>
  <c r="DI9" i="1"/>
  <c r="DI27" i="1"/>
  <c r="DI16" i="1"/>
  <c r="DI34" i="1" l="1"/>
  <c r="DI26" i="1"/>
  <c r="DI18" i="1"/>
  <c r="DI10" i="1"/>
  <c r="DI2" i="1"/>
  <c r="DJ1" i="1"/>
  <c r="DJ21" i="1"/>
  <c r="DJ28" i="1"/>
  <c r="DJ13" i="1"/>
  <c r="DJ33" i="1"/>
  <c r="DJ29" i="1"/>
  <c r="DJ37" i="1"/>
  <c r="DJ38" i="1"/>
  <c r="DJ23" i="1"/>
  <c r="DJ27" i="1"/>
  <c r="DJ31" i="1"/>
  <c r="DJ32" i="1"/>
  <c r="DJ3" i="1"/>
  <c r="DJ41" i="1"/>
  <c r="DJ24" i="1"/>
  <c r="DJ40" i="1"/>
  <c r="DJ20" i="1"/>
  <c r="DJ16" i="1"/>
  <c r="DJ11" i="1"/>
  <c r="DJ36" i="1"/>
  <c r="DJ39" i="1"/>
  <c r="DJ12" i="1"/>
  <c r="DJ14" i="1"/>
  <c r="DJ6" i="1"/>
  <c r="DJ5" i="1"/>
  <c r="DJ25" i="1"/>
  <c r="DJ22" i="1"/>
  <c r="DJ17" i="1"/>
  <c r="DJ9" i="1"/>
  <c r="DJ30" i="1"/>
  <c r="DJ19" i="1"/>
  <c r="DJ7" i="1"/>
  <c r="DJ8" i="1"/>
  <c r="DJ15" i="1"/>
  <c r="DJ4" i="1"/>
  <c r="DJ35" i="1"/>
  <c r="DJ34" i="1" l="1"/>
  <c r="DJ26" i="1"/>
  <c r="DJ18" i="1"/>
  <c r="DJ10" i="1"/>
  <c r="DJ2" i="1"/>
  <c r="DK1" i="1"/>
  <c r="DK23" i="1"/>
  <c r="DK20" i="1"/>
  <c r="DK22" i="1"/>
  <c r="DK17" i="1"/>
  <c r="DK31" i="1"/>
  <c r="DK21" i="1"/>
  <c r="DK5" i="1"/>
  <c r="DK13" i="1"/>
  <c r="DK7" i="1"/>
  <c r="DK28" i="1"/>
  <c r="DK30" i="1"/>
  <c r="DK40" i="1"/>
  <c r="DK15" i="1"/>
  <c r="DK3" i="1"/>
  <c r="DK12" i="1"/>
  <c r="DK6" i="1"/>
  <c r="DK11" i="1"/>
  <c r="DK38" i="1"/>
  <c r="DK35" i="1"/>
  <c r="DK27" i="1"/>
  <c r="DK8" i="1"/>
  <c r="DK33" i="1"/>
  <c r="DK25" i="1"/>
  <c r="DK29" i="1"/>
  <c r="DK32" i="1"/>
  <c r="DK14" i="1"/>
  <c r="DK41" i="1"/>
  <c r="DK19" i="1"/>
  <c r="DK37" i="1"/>
  <c r="DK16" i="1"/>
  <c r="DK24" i="1"/>
  <c r="DK36" i="1"/>
  <c r="DK9" i="1"/>
  <c r="DK39" i="1"/>
  <c r="DK4" i="1"/>
  <c r="DK34" i="1" l="1"/>
  <c r="DK26" i="1"/>
  <c r="DK18" i="1"/>
  <c r="DK10" i="1"/>
  <c r="DK2" i="1"/>
  <c r="DL1" i="1"/>
  <c r="DL3" i="1"/>
  <c r="DL13" i="1"/>
  <c r="DL11" i="1"/>
  <c r="DL24" i="1"/>
  <c r="DL38" i="1"/>
  <c r="DL20" i="1"/>
  <c r="DL4" i="1"/>
  <c r="DL15" i="1"/>
  <c r="DL19" i="1"/>
  <c r="DL32" i="1"/>
  <c r="DL33" i="1"/>
  <c r="DL23" i="1"/>
  <c r="DL21" i="1"/>
  <c r="DL35" i="1"/>
  <c r="DL9" i="1"/>
  <c r="DL22" i="1"/>
  <c r="DL40" i="1"/>
  <c r="DL5" i="1"/>
  <c r="DL39" i="1"/>
  <c r="DL31" i="1"/>
  <c r="DL28" i="1"/>
  <c r="DL7" i="1"/>
  <c r="DL6" i="1"/>
  <c r="DL29" i="1"/>
  <c r="DL17" i="1"/>
  <c r="DL27" i="1"/>
  <c r="DL41" i="1"/>
  <c r="DL36" i="1"/>
  <c r="DL8" i="1"/>
  <c r="DL25" i="1"/>
  <c r="DL16" i="1"/>
  <c r="DL37" i="1"/>
  <c r="DL12" i="1"/>
  <c r="DL30" i="1"/>
  <c r="DL14" i="1"/>
  <c r="DL34" i="1" l="1"/>
  <c r="DL26" i="1"/>
  <c r="DL18" i="1"/>
  <c r="DL10" i="1"/>
  <c r="DL2" i="1"/>
  <c r="DM1" i="1"/>
  <c r="DM4" i="1"/>
  <c r="DM5" i="1"/>
  <c r="DM9" i="1"/>
  <c r="DM15" i="1"/>
  <c r="DM35" i="1"/>
  <c r="DM23" i="1"/>
  <c r="DM30" i="1"/>
  <c r="DM3" i="1"/>
  <c r="DM38" i="1"/>
  <c r="DM13" i="1"/>
  <c r="DM11" i="1"/>
  <c r="DM21" i="1"/>
  <c r="DM8" i="1"/>
  <c r="DM17" i="1"/>
  <c r="DM37" i="1"/>
  <c r="DM6" i="1"/>
  <c r="DM22" i="1"/>
  <c r="DM19" i="1"/>
  <c r="DM32" i="1"/>
  <c r="DM31" i="1"/>
  <c r="DM16" i="1"/>
  <c r="DM25" i="1"/>
  <c r="DM12" i="1"/>
  <c r="DM20" i="1"/>
  <c r="DM7" i="1"/>
  <c r="DM14" i="1"/>
  <c r="DM40" i="1"/>
  <c r="DM41" i="1"/>
  <c r="DM39" i="1"/>
  <c r="DM24" i="1"/>
  <c r="DM33" i="1"/>
  <c r="DM29" i="1"/>
  <c r="DM36" i="1"/>
  <c r="DM28" i="1"/>
  <c r="DM27" i="1"/>
  <c r="DM34" i="1" l="1"/>
  <c r="DM26" i="1"/>
  <c r="DM18" i="1"/>
  <c r="DM10" i="1"/>
  <c r="DM2" i="1"/>
  <c r="DN1" i="1"/>
  <c r="DN5" i="1"/>
  <c r="DN9" i="1"/>
  <c r="DN6" i="1"/>
  <c r="DN15" i="1"/>
  <c r="DN37" i="1"/>
  <c r="DN14" i="1"/>
  <c r="DN32" i="1"/>
  <c r="DN4" i="1"/>
  <c r="DN40" i="1"/>
  <c r="DN13" i="1"/>
  <c r="DN11" i="1"/>
  <c r="DN25" i="1"/>
  <c r="DN8" i="1"/>
  <c r="DN16" i="1"/>
  <c r="DN28" i="1"/>
  <c r="DN3" i="1"/>
  <c r="DN29" i="1"/>
  <c r="DN21" i="1"/>
  <c r="DN31" i="1"/>
  <c r="DN33" i="1"/>
  <c r="DN17" i="1"/>
  <c r="DN38" i="1"/>
  <c r="DN30" i="1"/>
  <c r="DN35" i="1"/>
  <c r="DN20" i="1"/>
  <c r="DN19" i="1"/>
  <c r="DN41" i="1"/>
  <c r="DN36" i="1"/>
  <c r="DN39" i="1"/>
  <c r="DN23" i="1"/>
  <c r="DN24" i="1"/>
  <c r="DN27" i="1"/>
  <c r="DN22" i="1"/>
  <c r="DN7" i="1"/>
  <c r="DN12" i="1"/>
  <c r="DN34" i="1" l="1"/>
  <c r="DN26" i="1"/>
  <c r="DN18" i="1"/>
  <c r="DN10" i="1"/>
  <c r="DN2" i="1"/>
  <c r="DO1" i="1"/>
  <c r="DO22" i="1"/>
  <c r="DO24" i="1"/>
  <c r="DO5" i="1"/>
  <c r="DO32" i="1"/>
  <c r="DO7" i="1"/>
  <c r="DO41" i="1"/>
  <c r="DO12" i="1"/>
  <c r="DO14" i="1"/>
  <c r="DO35" i="1"/>
  <c r="DO27" i="1"/>
  <c r="DO30" i="1"/>
  <c r="DO11" i="1"/>
  <c r="DO36" i="1"/>
  <c r="DO16" i="1"/>
  <c r="DO17" i="1"/>
  <c r="DO33" i="1"/>
  <c r="DO19" i="1"/>
  <c r="DO37" i="1"/>
  <c r="DO9" i="1"/>
  <c r="DO31" i="1"/>
  <c r="DO20" i="1"/>
  <c r="DO21" i="1"/>
  <c r="DO4" i="1"/>
  <c r="DO3" i="1"/>
  <c r="DO28" i="1"/>
  <c r="DO25" i="1"/>
  <c r="DO29" i="1"/>
  <c r="DO13" i="1"/>
  <c r="DO39" i="1"/>
  <c r="DO8" i="1"/>
  <c r="DO38" i="1"/>
  <c r="DO15" i="1"/>
  <c r="DO23" i="1"/>
  <c r="DO6" i="1"/>
  <c r="DO40" i="1"/>
  <c r="DO34" i="1" l="1"/>
  <c r="DO26" i="1"/>
  <c r="DO18" i="1"/>
  <c r="DO10" i="1"/>
  <c r="DO2" i="1"/>
  <c r="DP1" i="1"/>
  <c r="DP24" i="1"/>
  <c r="DP22" i="1"/>
  <c r="DP36" i="1"/>
  <c r="DP39" i="1"/>
  <c r="DP19" i="1"/>
  <c r="DP40" i="1"/>
  <c r="DP9" i="1"/>
  <c r="DP13" i="1"/>
  <c r="DP7" i="1"/>
  <c r="DP29" i="1"/>
  <c r="DP27" i="1"/>
  <c r="DP30" i="1"/>
  <c r="DP32" i="1"/>
  <c r="DP38" i="1"/>
  <c r="DP4" i="1"/>
  <c r="DP8" i="1"/>
  <c r="DP20" i="1"/>
  <c r="DP37" i="1"/>
  <c r="DP5" i="1"/>
  <c r="DP35" i="1"/>
  <c r="DP17" i="1"/>
  <c r="DP31" i="1"/>
  <c r="DP12" i="1"/>
  <c r="DP33" i="1"/>
  <c r="DP28" i="1"/>
  <c r="DP21" i="1"/>
  <c r="DP11" i="1"/>
  <c r="DP14" i="1"/>
  <c r="DP6" i="1"/>
  <c r="DP15" i="1"/>
  <c r="DP23" i="1"/>
  <c r="DP3" i="1"/>
  <c r="DP16" i="1"/>
  <c r="DP41" i="1"/>
  <c r="DP25" i="1"/>
  <c r="DP34" i="1" l="1"/>
  <c r="DP26" i="1"/>
  <c r="DP18" i="1"/>
  <c r="DP10" i="1"/>
  <c r="DP2" i="1"/>
  <c r="DQ1" i="1"/>
  <c r="DQ5" i="1"/>
  <c r="DQ13" i="1"/>
  <c r="DQ25" i="1"/>
  <c r="DQ8" i="1"/>
  <c r="DQ14" i="1"/>
  <c r="DQ24" i="1"/>
  <c r="DQ40" i="1"/>
  <c r="DQ36" i="1"/>
  <c r="DQ21" i="1"/>
  <c r="DQ4" i="1"/>
  <c r="DQ39" i="1"/>
  <c r="DQ38" i="1"/>
  <c r="DQ11" i="1"/>
  <c r="DQ3" i="1"/>
  <c r="DQ33" i="1"/>
  <c r="DQ9" i="1"/>
  <c r="DQ29" i="1"/>
  <c r="DQ17" i="1"/>
  <c r="DQ41" i="1"/>
  <c r="DQ23" i="1"/>
  <c r="DQ19" i="1"/>
  <c r="DQ22" i="1"/>
  <c r="DQ31" i="1"/>
  <c r="DQ28" i="1"/>
  <c r="DQ32" i="1"/>
  <c r="DQ16" i="1"/>
  <c r="DQ6" i="1"/>
  <c r="DQ20" i="1"/>
  <c r="DQ15" i="1"/>
  <c r="DQ27" i="1"/>
  <c r="DQ12" i="1"/>
  <c r="DQ37" i="1"/>
  <c r="DQ7" i="1"/>
  <c r="DQ30" i="1"/>
  <c r="DQ35" i="1"/>
  <c r="DQ34" i="1" l="1"/>
  <c r="DQ26" i="1"/>
  <c r="DQ18" i="1"/>
  <c r="DQ10" i="1"/>
  <c r="DQ2" i="1"/>
  <c r="DR1" i="1"/>
  <c r="DR23" i="1"/>
  <c r="DR9" i="1"/>
  <c r="DR4" i="1"/>
  <c r="DR36" i="1"/>
  <c r="DR21" i="1"/>
  <c r="DR37" i="1"/>
  <c r="DR19" i="1"/>
  <c r="DR31" i="1"/>
  <c r="DR28" i="1"/>
  <c r="DR12" i="1"/>
  <c r="DR24" i="1"/>
  <c r="DR8" i="1"/>
  <c r="DR17" i="1"/>
  <c r="DR25" i="1"/>
  <c r="DR32" i="1"/>
  <c r="DR38" i="1"/>
  <c r="DR16" i="1"/>
  <c r="DR13" i="1"/>
  <c r="DR11" i="1"/>
  <c r="DR27" i="1"/>
  <c r="DR33" i="1"/>
  <c r="DR15" i="1"/>
  <c r="DR20" i="1"/>
  <c r="DR6" i="1"/>
  <c r="DR7" i="1"/>
  <c r="DR39" i="1"/>
  <c r="DR3" i="1"/>
  <c r="DR41" i="1"/>
  <c r="DR40" i="1"/>
  <c r="DR22" i="1"/>
  <c r="DR14" i="1"/>
  <c r="DR30" i="1"/>
  <c r="DR35" i="1"/>
  <c r="DR29" i="1"/>
  <c r="DR5" i="1"/>
  <c r="DR34" i="1" l="1"/>
  <c r="DR26" i="1"/>
  <c r="DR18" i="1"/>
  <c r="DR10" i="1"/>
  <c r="DR2" i="1"/>
  <c r="DS1" i="1"/>
  <c r="DS5" i="1"/>
  <c r="DS13" i="1"/>
  <c r="DS41" i="1"/>
  <c r="DS16" i="1"/>
  <c r="DS20" i="1"/>
  <c r="DS32" i="1"/>
  <c r="DS33" i="1"/>
  <c r="DS21" i="1"/>
  <c r="DS28" i="1"/>
  <c r="DS4" i="1"/>
  <c r="DS38" i="1"/>
  <c r="DS31" i="1"/>
  <c r="DS25" i="1"/>
  <c r="DS37" i="1"/>
  <c r="DS7" i="1"/>
  <c r="DS15" i="1"/>
  <c r="DS22" i="1"/>
  <c r="DS19" i="1"/>
  <c r="DS12" i="1"/>
  <c r="DS30" i="1"/>
  <c r="DS6" i="1"/>
  <c r="DS29" i="1"/>
  <c r="DS9" i="1"/>
  <c r="DS35" i="1"/>
  <c r="DS40" i="1"/>
  <c r="DS11" i="1"/>
  <c r="DS27" i="1"/>
  <c r="DS3" i="1"/>
  <c r="DS23" i="1"/>
  <c r="DS39" i="1"/>
  <c r="DS24" i="1"/>
  <c r="DS17" i="1"/>
  <c r="DS14" i="1"/>
  <c r="DS36" i="1"/>
  <c r="DS8" i="1"/>
  <c r="DS34" i="1" l="1"/>
  <c r="DS26" i="1"/>
  <c r="DS18" i="1"/>
  <c r="DS10" i="1"/>
  <c r="DS2" i="1"/>
  <c r="DT1" i="1"/>
  <c r="DT22" i="1"/>
  <c r="DT31" i="1"/>
  <c r="DT25" i="1"/>
  <c r="DT30" i="1"/>
  <c r="DT6" i="1"/>
  <c r="DT27" i="1"/>
  <c r="DT41" i="1"/>
  <c r="DT32" i="1"/>
  <c r="DT8" i="1"/>
  <c r="DT35" i="1"/>
  <c r="DT15" i="1"/>
  <c r="DT20" i="1"/>
  <c r="DT4" i="1"/>
  <c r="DT24" i="1"/>
  <c r="DT37" i="1"/>
  <c r="DT16" i="1"/>
  <c r="DT19" i="1"/>
  <c r="DT29" i="1"/>
  <c r="DT12" i="1"/>
  <c r="DT36" i="1"/>
  <c r="DT3" i="1"/>
  <c r="DT7" i="1"/>
  <c r="DT5" i="1"/>
  <c r="DT13" i="1"/>
  <c r="DT39" i="1"/>
  <c r="DT17" i="1"/>
  <c r="DT21" i="1"/>
  <c r="DT28" i="1"/>
  <c r="DT33" i="1"/>
  <c r="DT40" i="1"/>
  <c r="DT14" i="1"/>
  <c r="DT9" i="1"/>
  <c r="DT38" i="1"/>
  <c r="DT11" i="1"/>
  <c r="DT23" i="1"/>
  <c r="DT34" i="1" l="1"/>
  <c r="DT26" i="1"/>
  <c r="DT18" i="1"/>
  <c r="DT10" i="1"/>
  <c r="DT2" i="1"/>
  <c r="DU1" i="1"/>
  <c r="DU31" i="1"/>
  <c r="DU39" i="1"/>
  <c r="DU23" i="1"/>
  <c r="DU24" i="1"/>
  <c r="DU19" i="1"/>
  <c r="DU15" i="1"/>
  <c r="DU37" i="1"/>
  <c r="DU20" i="1"/>
  <c r="DU14" i="1"/>
  <c r="DU25" i="1"/>
  <c r="DU11" i="1"/>
  <c r="DU12" i="1"/>
  <c r="DU40" i="1"/>
  <c r="DU5" i="1"/>
  <c r="DU6" i="1"/>
  <c r="DU33" i="1"/>
  <c r="DU16" i="1"/>
  <c r="DU7" i="1"/>
  <c r="DU27" i="1"/>
  <c r="DU17" i="1"/>
  <c r="DU9" i="1"/>
  <c r="DU8" i="1"/>
  <c r="DU4" i="1"/>
  <c r="DU22" i="1"/>
  <c r="DU29" i="1"/>
  <c r="DU21" i="1"/>
  <c r="DU30" i="1"/>
  <c r="DU36" i="1"/>
  <c r="DU32" i="1"/>
  <c r="DU28" i="1"/>
  <c r="DU38" i="1"/>
  <c r="DU13" i="1"/>
  <c r="DU3" i="1"/>
  <c r="DU35" i="1"/>
  <c r="DU41" i="1"/>
  <c r="DU34" i="1" l="1"/>
  <c r="DU26" i="1"/>
  <c r="DU18" i="1"/>
  <c r="DU10" i="1"/>
  <c r="DU2" i="1"/>
  <c r="DV1" i="1"/>
  <c r="DV29" i="1"/>
  <c r="DV41" i="1"/>
  <c r="DV39" i="1"/>
  <c r="DV19" i="1"/>
  <c r="DV21" i="1"/>
  <c r="DV3" i="1"/>
  <c r="DV5" i="1"/>
  <c r="DV12" i="1"/>
  <c r="DV22" i="1"/>
  <c r="DV4" i="1"/>
  <c r="DV38" i="1"/>
  <c r="DV16" i="1"/>
  <c r="DV8" i="1"/>
  <c r="DV17" i="1"/>
  <c r="DV30" i="1"/>
  <c r="DV35" i="1"/>
  <c r="DV25" i="1"/>
  <c r="DV33" i="1"/>
  <c r="DV15" i="1"/>
  <c r="DV20" i="1"/>
  <c r="DV28" i="1"/>
  <c r="DV36" i="1"/>
  <c r="DV6" i="1"/>
  <c r="DV11" i="1"/>
  <c r="DV14" i="1"/>
  <c r="DV27" i="1"/>
  <c r="DV9" i="1"/>
  <c r="DV32" i="1"/>
  <c r="DV7" i="1"/>
  <c r="DV23" i="1"/>
  <c r="DV13" i="1"/>
  <c r="DV40" i="1"/>
  <c r="DV37" i="1"/>
  <c r="DV24" i="1"/>
  <c r="DV31" i="1"/>
  <c r="DV34" i="1" l="1"/>
  <c r="DV26" i="1"/>
  <c r="DV18" i="1"/>
  <c r="DV10" i="1"/>
  <c r="DV2" i="1"/>
  <c r="DW1" i="1"/>
  <c r="DW13" i="1"/>
  <c r="DW14" i="1"/>
  <c r="DW33" i="1"/>
  <c r="DW16" i="1"/>
  <c r="DW21" i="1"/>
  <c r="DW35" i="1"/>
  <c r="DW22" i="1"/>
  <c r="DW6" i="1"/>
  <c r="DW19" i="1"/>
  <c r="DW17" i="1"/>
  <c r="DW24" i="1"/>
  <c r="DW31" i="1"/>
  <c r="DW38" i="1"/>
  <c r="DW29" i="1"/>
  <c r="DW11" i="1"/>
  <c r="DW39" i="1"/>
  <c r="DW40" i="1"/>
  <c r="DW36" i="1"/>
  <c r="DW12" i="1"/>
  <c r="DW32" i="1"/>
  <c r="DW3" i="1"/>
  <c r="DW4" i="1"/>
  <c r="DW15" i="1"/>
  <c r="DW41" i="1"/>
  <c r="DW25" i="1"/>
  <c r="DW5" i="1"/>
  <c r="DW7" i="1"/>
  <c r="DW23" i="1"/>
  <c r="DW28" i="1"/>
  <c r="DW9" i="1"/>
  <c r="DW20" i="1"/>
  <c r="DW27" i="1"/>
  <c r="DW37" i="1"/>
  <c r="DW30" i="1"/>
  <c r="DW8" i="1"/>
  <c r="DW34" i="1" l="1"/>
  <c r="DW26" i="1"/>
  <c r="DW18" i="1"/>
  <c r="DW10" i="1"/>
  <c r="DW2" i="1"/>
  <c r="DX1" i="1"/>
  <c r="DX5" i="1"/>
  <c r="DX24" i="1"/>
  <c r="DX33" i="1"/>
  <c r="DX17" i="1"/>
  <c r="DX23" i="1"/>
  <c r="DX11" i="1"/>
  <c r="DX9" i="1"/>
  <c r="DX3" i="1"/>
  <c r="DX15" i="1"/>
  <c r="DX22" i="1"/>
  <c r="DX27" i="1"/>
  <c r="DX29" i="1"/>
  <c r="DX14" i="1"/>
  <c r="DX31" i="1"/>
  <c r="DX8" i="1"/>
  <c r="DX12" i="1"/>
  <c r="DX39" i="1"/>
  <c r="DX30" i="1"/>
  <c r="DX20" i="1"/>
  <c r="DX40" i="1"/>
  <c r="DX35" i="1"/>
  <c r="DX32" i="1"/>
  <c r="DX4" i="1"/>
  <c r="DX13" i="1"/>
  <c r="DX38" i="1"/>
  <c r="DX7" i="1"/>
  <c r="DX19" i="1"/>
  <c r="DX36" i="1"/>
  <c r="DX16" i="1"/>
  <c r="DX41" i="1"/>
  <c r="DX25" i="1"/>
  <c r="DX28" i="1"/>
  <c r="DX21" i="1"/>
  <c r="DX6" i="1"/>
  <c r="DX37" i="1"/>
  <c r="DX34" i="1" l="1"/>
  <c r="DX26" i="1"/>
  <c r="DX18" i="1"/>
  <c r="DX10" i="1"/>
  <c r="DX2" i="1"/>
  <c r="DY1" i="1"/>
  <c r="DY21" i="1"/>
  <c r="DY17" i="1"/>
  <c r="DY4" i="1"/>
  <c r="DY8" i="1"/>
  <c r="DY15" i="1"/>
  <c r="DY38" i="1"/>
  <c r="DY31" i="1"/>
  <c r="DY23" i="1"/>
  <c r="DY12" i="1"/>
  <c r="DY16" i="1"/>
  <c r="DY41" i="1"/>
  <c r="DY13" i="1"/>
  <c r="DY36" i="1"/>
  <c r="DY20" i="1"/>
  <c r="DY33" i="1"/>
  <c r="DY22" i="1"/>
  <c r="DY9" i="1"/>
  <c r="DY5" i="1"/>
  <c r="DY11" i="1"/>
  <c r="DY28" i="1"/>
  <c r="DY40" i="1"/>
  <c r="DY35" i="1"/>
  <c r="DY27" i="1"/>
  <c r="DY7" i="1"/>
  <c r="DY25" i="1"/>
  <c r="DY39" i="1"/>
  <c r="DY14" i="1"/>
  <c r="DY29" i="1"/>
  <c r="DY6" i="1"/>
  <c r="DY37" i="1"/>
  <c r="DY30" i="1"/>
  <c r="DY24" i="1"/>
  <c r="DY32" i="1"/>
  <c r="DY19" i="1"/>
  <c r="DY3" i="1"/>
  <c r="DY34" i="1" l="1"/>
  <c r="DY26" i="1"/>
  <c r="DY18" i="1"/>
  <c r="DY10" i="1"/>
  <c r="DY2" i="1"/>
  <c r="DZ1" i="1"/>
  <c r="DZ21" i="1"/>
  <c r="DZ27" i="1"/>
  <c r="DZ25" i="1"/>
  <c r="DZ28" i="1"/>
  <c r="DZ36" i="1"/>
  <c r="DZ41" i="1"/>
  <c r="DZ24" i="1"/>
  <c r="DZ3" i="1"/>
  <c r="DZ30" i="1"/>
  <c r="DZ13" i="1"/>
  <c r="DZ8" i="1"/>
  <c r="DZ15" i="1"/>
  <c r="DZ33" i="1"/>
  <c r="DZ20" i="1"/>
  <c r="DZ11" i="1"/>
  <c r="DZ16" i="1"/>
  <c r="DZ39" i="1"/>
  <c r="DZ31" i="1"/>
  <c r="DZ32" i="1"/>
  <c r="DZ29" i="1"/>
  <c r="DZ17" i="1"/>
  <c r="DZ35" i="1"/>
  <c r="DZ23" i="1"/>
  <c r="DZ9" i="1"/>
  <c r="DZ5" i="1"/>
  <c r="DZ22" i="1"/>
  <c r="DZ14" i="1"/>
  <c r="DZ6" i="1"/>
  <c r="DZ40" i="1"/>
  <c r="DZ4" i="1"/>
  <c r="DZ12" i="1"/>
  <c r="DZ38" i="1"/>
  <c r="DZ37" i="1"/>
  <c r="DZ7" i="1"/>
  <c r="DZ19" i="1"/>
  <c r="DZ34" i="1" l="1"/>
  <c r="DZ26" i="1"/>
  <c r="DZ18" i="1"/>
  <c r="DZ10" i="1"/>
  <c r="DZ2" i="1"/>
  <c r="EA1" i="1"/>
  <c r="EA14" i="1"/>
  <c r="EA23" i="1"/>
  <c r="EA32" i="1"/>
  <c r="EA17" i="1"/>
  <c r="EA22" i="1"/>
  <c r="EA4" i="1"/>
  <c r="EA40" i="1"/>
  <c r="EA16" i="1"/>
  <c r="EA9" i="1"/>
  <c r="EA20" i="1"/>
  <c r="EA15" i="1"/>
  <c r="EA25" i="1"/>
  <c r="EA29" i="1"/>
  <c r="EA6" i="1"/>
  <c r="EA27" i="1"/>
  <c r="EA41" i="1"/>
  <c r="EA30" i="1"/>
  <c r="EA11" i="1"/>
  <c r="EA12" i="1"/>
  <c r="EA35" i="1"/>
  <c r="EA31" i="1"/>
  <c r="EA24" i="1"/>
  <c r="EA19" i="1"/>
  <c r="EA28" i="1"/>
  <c r="EA3" i="1"/>
  <c r="EA8" i="1"/>
  <c r="EA33" i="1"/>
  <c r="EA5" i="1"/>
  <c r="EA13" i="1"/>
  <c r="EA39" i="1"/>
  <c r="EA37" i="1"/>
  <c r="EA7" i="1"/>
  <c r="EA21" i="1"/>
  <c r="EA38" i="1"/>
  <c r="EA36" i="1"/>
  <c r="EA34" i="1" l="1"/>
  <c r="EA26" i="1"/>
  <c r="EA18" i="1"/>
  <c r="EA10" i="1"/>
  <c r="EA2" i="1"/>
  <c r="EB1" i="1"/>
  <c r="EB15" i="1"/>
  <c r="EB41" i="1"/>
  <c r="EB35" i="1"/>
  <c r="EB36" i="1"/>
  <c r="EB11" i="1"/>
  <c r="EB22" i="1"/>
  <c r="EB40" i="1"/>
  <c r="EB13" i="1"/>
  <c r="EB28" i="1"/>
  <c r="EB25" i="1"/>
  <c r="EB30" i="1"/>
  <c r="EB9" i="1"/>
  <c r="EB32" i="1"/>
  <c r="EB33" i="1"/>
  <c r="EB27" i="1"/>
  <c r="EB37" i="1"/>
  <c r="EB39" i="1"/>
  <c r="EB14" i="1"/>
  <c r="EB38" i="1"/>
  <c r="EB24" i="1"/>
  <c r="EB20" i="1"/>
  <c r="EB31" i="1"/>
  <c r="EB23" i="1"/>
  <c r="EB3" i="1"/>
  <c r="EB29" i="1"/>
  <c r="EB5" i="1"/>
  <c r="EB21" i="1"/>
  <c r="EB19" i="1"/>
  <c r="EB34" i="1" l="1"/>
  <c r="EB26" i="1"/>
  <c r="EB18" i="1"/>
  <c r="EC1" i="1"/>
  <c r="EC27" i="1"/>
  <c r="EC15" i="1"/>
  <c r="EC32" i="1"/>
  <c r="EC28" i="1"/>
  <c r="EC35" i="1"/>
  <c r="EB7" i="1"/>
  <c r="EC29" i="1"/>
  <c r="EC16" i="1"/>
  <c r="EC36" i="1"/>
  <c r="EC24" i="1"/>
  <c r="EC41" i="1"/>
  <c r="EC38" i="1"/>
  <c r="EC30" i="1"/>
  <c r="EC40" i="1"/>
  <c r="EC4" i="1"/>
  <c r="EC39" i="1"/>
  <c r="EC9" i="1"/>
  <c r="EB17" i="1"/>
  <c r="EB16" i="1"/>
  <c r="EC3" i="1"/>
  <c r="EC20" i="1"/>
  <c r="EB12" i="1"/>
  <c r="EB6" i="1"/>
  <c r="EB8" i="1"/>
  <c r="EC31" i="1"/>
  <c r="EC12" i="1"/>
  <c r="EC5" i="1"/>
  <c r="EC14" i="1"/>
  <c r="EC25" i="1"/>
  <c r="EB4" i="1"/>
  <c r="EC19" i="1"/>
  <c r="EC33" i="1"/>
  <c r="EC37" i="1"/>
  <c r="EC21" i="1"/>
  <c r="EC22" i="1"/>
  <c r="EC11" i="1"/>
  <c r="EC23" i="1"/>
  <c r="EB2" i="1" l="1"/>
  <c r="EB10" i="1"/>
  <c r="EC34" i="1"/>
  <c r="EC26" i="1"/>
  <c r="EC18" i="1"/>
  <c r="ED1" i="1"/>
  <c r="ED28" i="1"/>
  <c r="ED9" i="1"/>
  <c r="ED22" i="1"/>
  <c r="ED21" i="1"/>
  <c r="ED19" i="1"/>
  <c r="EC8" i="1"/>
  <c r="ED24" i="1"/>
  <c r="ED38" i="1"/>
  <c r="ED20" i="1"/>
  <c r="ED32" i="1"/>
  <c r="ED36" i="1"/>
  <c r="ED33" i="1"/>
  <c r="ED25" i="1"/>
  <c r="EC17" i="1"/>
  <c r="ED12" i="1"/>
  <c r="ED41" i="1"/>
  <c r="ED27" i="1"/>
  <c r="ED37" i="1"/>
  <c r="EC13" i="1"/>
  <c r="ED29" i="1"/>
  <c r="ED31" i="1"/>
  <c r="ED35" i="1"/>
  <c r="EC6" i="1"/>
  <c r="ED5" i="1"/>
  <c r="ED40" i="1"/>
  <c r="ED14" i="1"/>
  <c r="ED15" i="1"/>
  <c r="ED23" i="1"/>
  <c r="ED30" i="1"/>
  <c r="ED39" i="1"/>
  <c r="EC7" i="1"/>
  <c r="EC2" i="1" l="1"/>
  <c r="EC10" i="1"/>
  <c r="ED34" i="1"/>
  <c r="ED26" i="1"/>
  <c r="ED18" i="1"/>
  <c r="EE1" i="1"/>
  <c r="ED13" i="1"/>
  <c r="EE20" i="1"/>
  <c r="EE37" i="1"/>
  <c r="EE19" i="1"/>
  <c r="EE21" i="1"/>
  <c r="EE35" i="1"/>
  <c r="ED7" i="1"/>
  <c r="ED6" i="1"/>
  <c r="EE25" i="1"/>
  <c r="EE30" i="1"/>
  <c r="EE41" i="1"/>
  <c r="EE29" i="1"/>
  <c r="ED8" i="1"/>
  <c r="EE28" i="1"/>
  <c r="EE36" i="1"/>
  <c r="EE11" i="1"/>
  <c r="ED3" i="1"/>
  <c r="EE12" i="1"/>
  <c r="EE14" i="1"/>
  <c r="EE31" i="1"/>
  <c r="EE40" i="1"/>
  <c r="EE3" i="1"/>
  <c r="ED11" i="1"/>
  <c r="EE32" i="1"/>
  <c r="EE33" i="1"/>
  <c r="EE22" i="1"/>
  <c r="EE27" i="1"/>
  <c r="EE38" i="1"/>
  <c r="EE24" i="1"/>
  <c r="ED16" i="1"/>
  <c r="EE39" i="1"/>
  <c r="EE23" i="1"/>
  <c r="EE15" i="1"/>
  <c r="EE6" i="1"/>
  <c r="EE5" i="1"/>
  <c r="ED4" i="1"/>
  <c r="EE9" i="1"/>
  <c r="ED17" i="1"/>
  <c r="EE16" i="1"/>
  <c r="ED10" i="1" l="1"/>
  <c r="ED2" i="1"/>
  <c r="EE34" i="1"/>
  <c r="EE26" i="1"/>
  <c r="EE18" i="1"/>
  <c r="EF1" i="1"/>
  <c r="EF25" i="1"/>
  <c r="EF13" i="1"/>
  <c r="EF29" i="1"/>
  <c r="EF23" i="1"/>
  <c r="EF30" i="1"/>
  <c r="EE17" i="1"/>
  <c r="EE4" i="1"/>
  <c r="EF24" i="1"/>
  <c r="EF28" i="1"/>
  <c r="EF19" i="1"/>
  <c r="EF37" i="1"/>
  <c r="EF36" i="1"/>
  <c r="EF38" i="1"/>
  <c r="EF20" i="1"/>
  <c r="EE13" i="1"/>
  <c r="EF40" i="1"/>
  <c r="EF27" i="1"/>
  <c r="EF15" i="1"/>
  <c r="EE8" i="1"/>
  <c r="EF21" i="1"/>
  <c r="EF41" i="1"/>
  <c r="EE7" i="1"/>
  <c r="EF6" i="1"/>
  <c r="EF32" i="1"/>
  <c r="EF35" i="1"/>
  <c r="EF31" i="1"/>
  <c r="EF11" i="1"/>
  <c r="EF9" i="1"/>
  <c r="EF22" i="1"/>
  <c r="EF33" i="1"/>
  <c r="EF39" i="1"/>
  <c r="EE10" i="1" l="1"/>
  <c r="EE2" i="1"/>
  <c r="EF34" i="1"/>
  <c r="EF26" i="1"/>
  <c r="EF18" i="1"/>
  <c r="EG1" i="1"/>
  <c r="EG16" i="1"/>
  <c r="EG28" i="1"/>
  <c r="EG36" i="1"/>
  <c r="EG24" i="1"/>
  <c r="EG12" i="1"/>
  <c r="EF5" i="1"/>
  <c r="EG21" i="1"/>
  <c r="EG31" i="1"/>
  <c r="EF16" i="1"/>
  <c r="EG3" i="1"/>
  <c r="EG9" i="1"/>
  <c r="EF3" i="1"/>
  <c r="EG33" i="1"/>
  <c r="EG35" i="1"/>
  <c r="EG40" i="1"/>
  <c r="EG29" i="1"/>
  <c r="EG39" i="1"/>
  <c r="EG41" i="1"/>
  <c r="EG15" i="1"/>
  <c r="EG4" i="1"/>
  <c r="EF8" i="1"/>
  <c r="EG23" i="1"/>
  <c r="EG17" i="1"/>
  <c r="EF7" i="1"/>
  <c r="EG20" i="1"/>
  <c r="EG22" i="1"/>
  <c r="EF14" i="1"/>
  <c r="EG38" i="1"/>
  <c r="EF17" i="1"/>
  <c r="EG11" i="1"/>
  <c r="EG30" i="1"/>
  <c r="EG19" i="1"/>
  <c r="EF4" i="1"/>
  <c r="EG37" i="1"/>
  <c r="EF12" i="1"/>
  <c r="EG25" i="1"/>
  <c r="EG27" i="1"/>
  <c r="EG32" i="1"/>
  <c r="EG6" i="1"/>
  <c r="EF2" i="1" l="1"/>
  <c r="EF10" i="1"/>
  <c r="EG34" i="1"/>
  <c r="EG26" i="1"/>
  <c r="EG18" i="1"/>
  <c r="EH1" i="1"/>
  <c r="EH22" i="1"/>
  <c r="EH28" i="1"/>
  <c r="EH31" i="1"/>
  <c r="EH3" i="1"/>
  <c r="EH38" i="1"/>
  <c r="EG14" i="1"/>
  <c r="EH24" i="1"/>
  <c r="EH11" i="1"/>
  <c r="EH30" i="1"/>
  <c r="EH40" i="1"/>
  <c r="EH36" i="1"/>
  <c r="EH20" i="1"/>
  <c r="EH39" i="1"/>
  <c r="EH33" i="1"/>
  <c r="EG7" i="1"/>
  <c r="EH21" i="1"/>
  <c r="EH35" i="1"/>
  <c r="EH16" i="1"/>
  <c r="EH13" i="1"/>
  <c r="EH25" i="1"/>
  <c r="EH27" i="1"/>
  <c r="EH37" i="1"/>
  <c r="EH29" i="1"/>
  <c r="EH4" i="1"/>
  <c r="EH19" i="1"/>
  <c r="EH23" i="1"/>
  <c r="EG13" i="1"/>
  <c r="EG5" i="1"/>
  <c r="EH41" i="1"/>
  <c r="EH32" i="1"/>
  <c r="EG8" i="1"/>
  <c r="EG2" i="1" l="1"/>
  <c r="EG10" i="1"/>
  <c r="EH34" i="1"/>
  <c r="EH26" i="1"/>
  <c r="EH18" i="1"/>
  <c r="EI1" i="1"/>
  <c r="EI25" i="1"/>
  <c r="EI5" i="1"/>
  <c r="EI38" i="1"/>
  <c r="EI32" i="1"/>
  <c r="EH17" i="1"/>
  <c r="EH6" i="1"/>
  <c r="EI36" i="1"/>
  <c r="EI6" i="1"/>
  <c r="EI12" i="1"/>
  <c r="EH15" i="1"/>
  <c r="EH12" i="1"/>
  <c r="EI19" i="1"/>
  <c r="EI40" i="1"/>
  <c r="EH7" i="1"/>
  <c r="EI33" i="1"/>
  <c r="EI31" i="1"/>
  <c r="EI11" i="1"/>
  <c r="EI37" i="1"/>
  <c r="EH8" i="1"/>
  <c r="EH5" i="1"/>
  <c r="EI4" i="1"/>
  <c r="EI20" i="1"/>
  <c r="EI35" i="1"/>
  <c r="EI13" i="1"/>
  <c r="EI24" i="1"/>
  <c r="EI23" i="1"/>
  <c r="EI28" i="1"/>
  <c r="EI15" i="1"/>
  <c r="EI41" i="1"/>
  <c r="EI30" i="1"/>
  <c r="EI16" i="1"/>
  <c r="EI27" i="1"/>
  <c r="EI21" i="1"/>
  <c r="EI9" i="1"/>
  <c r="EI39" i="1"/>
  <c r="EI22" i="1"/>
  <c r="EH9" i="1"/>
  <c r="EH14" i="1"/>
  <c r="EI29" i="1"/>
  <c r="EH10" i="1" l="1"/>
  <c r="EH2" i="1"/>
  <c r="EI34" i="1"/>
  <c r="EI26" i="1"/>
  <c r="EI18" i="1"/>
  <c r="EJ1" i="1"/>
  <c r="EJ22" i="1"/>
  <c r="EJ19" i="1"/>
  <c r="EJ30" i="1"/>
  <c r="EJ33" i="1"/>
  <c r="EI17" i="1"/>
  <c r="EJ35" i="1"/>
  <c r="EJ37" i="1"/>
  <c r="EI14" i="1"/>
  <c r="EJ39" i="1"/>
  <c r="EJ27" i="1"/>
  <c r="EJ40" i="1"/>
  <c r="EJ23" i="1"/>
  <c r="EJ31" i="1"/>
  <c r="EJ20" i="1"/>
  <c r="EI3" i="1"/>
  <c r="EJ29" i="1"/>
  <c r="EJ14" i="1"/>
  <c r="EI7" i="1"/>
  <c r="EJ36" i="1"/>
  <c r="EI8" i="1"/>
  <c r="EJ38" i="1"/>
  <c r="EJ25" i="1"/>
  <c r="EJ41" i="1"/>
  <c r="EJ24" i="1"/>
  <c r="EJ12" i="1"/>
  <c r="EJ32" i="1"/>
  <c r="EJ21" i="1"/>
  <c r="EJ28" i="1"/>
  <c r="EJ4" i="1"/>
  <c r="EI2" i="1" l="1"/>
  <c r="EI10" i="1"/>
  <c r="EJ34" i="1"/>
  <c r="EJ26" i="1"/>
  <c r="EJ18" i="1"/>
  <c r="EK1" i="1"/>
  <c r="EJ8" i="1"/>
  <c r="EK29" i="1"/>
  <c r="EK24" i="1"/>
  <c r="EK11" i="1"/>
  <c r="EK25" i="1"/>
  <c r="EJ16" i="1"/>
  <c r="EK35" i="1"/>
  <c r="EK36" i="1"/>
  <c r="EK31" i="1"/>
  <c r="EK9" i="1"/>
  <c r="EJ9" i="1"/>
  <c r="EK28" i="1"/>
  <c r="EK37" i="1"/>
  <c r="EK23" i="1"/>
  <c r="EK32" i="1"/>
  <c r="EK33" i="1"/>
  <c r="EK6" i="1"/>
  <c r="EK38" i="1"/>
  <c r="EK16" i="1"/>
  <c r="EJ6" i="1"/>
  <c r="EJ15" i="1"/>
  <c r="EK41" i="1"/>
  <c r="EK27" i="1"/>
  <c r="EK15" i="1"/>
  <c r="EK40" i="1"/>
  <c r="EJ13" i="1"/>
  <c r="EK13" i="1"/>
  <c r="EK20" i="1"/>
  <c r="EK4" i="1"/>
  <c r="EK19" i="1"/>
  <c r="EJ7" i="1"/>
  <c r="EK3" i="1"/>
  <c r="EK22" i="1"/>
  <c r="EK21" i="1"/>
  <c r="EK39" i="1"/>
  <c r="EK30" i="1"/>
  <c r="EK12" i="1"/>
  <c r="EJ17" i="1"/>
  <c r="EK5" i="1"/>
  <c r="EK14" i="1"/>
  <c r="EJ11" i="1"/>
  <c r="EJ5" i="1"/>
  <c r="EK17" i="1"/>
  <c r="EJ10" i="1" l="1"/>
  <c r="EJ2" i="1"/>
  <c r="EK34" i="1"/>
  <c r="EK26" i="1"/>
  <c r="EK18" i="1"/>
  <c r="EK10" i="1"/>
  <c r="EL1" i="1"/>
  <c r="EL39" i="1"/>
  <c r="EL6" i="1"/>
  <c r="EL27" i="1"/>
  <c r="EL32" i="1"/>
  <c r="EL29" i="1"/>
  <c r="EL21" i="1"/>
  <c r="EL13" i="1"/>
  <c r="EL31" i="1"/>
  <c r="EL15" i="1"/>
  <c r="EL19" i="1"/>
  <c r="EL37" i="1"/>
  <c r="EK7" i="1"/>
  <c r="EL36" i="1"/>
  <c r="EL33" i="1"/>
  <c r="EL11" i="1"/>
  <c r="EL40" i="1"/>
  <c r="EK8" i="1"/>
  <c r="EL25" i="1"/>
  <c r="EL12" i="1"/>
  <c r="EL23" i="1"/>
  <c r="EL30" i="1"/>
  <c r="EL35" i="1"/>
  <c r="EL9" i="1"/>
  <c r="EL24" i="1"/>
  <c r="EL4" i="1"/>
  <c r="EL41" i="1"/>
  <c r="EL14" i="1"/>
  <c r="EL28" i="1"/>
  <c r="EL38" i="1"/>
  <c r="EL20" i="1"/>
  <c r="EL5" i="1"/>
  <c r="EL22" i="1"/>
  <c r="EK2" i="1" l="1"/>
  <c r="EL34" i="1"/>
  <c r="EL26" i="1"/>
  <c r="EL18" i="1"/>
  <c r="EM1" i="1"/>
  <c r="EM13" i="1"/>
  <c r="EL3" i="1"/>
  <c r="EM38" i="1"/>
  <c r="EM15" i="1"/>
  <c r="EM6" i="1"/>
  <c r="EM27" i="1"/>
  <c r="EL16" i="1"/>
  <c r="EM4" i="1"/>
  <c r="EM21" i="1"/>
  <c r="EL8" i="1"/>
  <c r="EM24" i="1"/>
  <c r="EM40" i="1"/>
  <c r="EM33" i="1"/>
  <c r="EM22" i="1"/>
  <c r="EM36" i="1"/>
  <c r="EM19" i="1"/>
  <c r="EL17" i="1"/>
  <c r="EM32" i="1"/>
  <c r="EM3" i="1"/>
  <c r="EM28" i="1"/>
  <c r="EM16" i="1"/>
  <c r="EM20" i="1"/>
  <c r="EM17" i="1"/>
  <c r="EM9" i="1"/>
  <c r="EM39" i="1"/>
  <c r="EM23" i="1"/>
  <c r="EM37" i="1"/>
  <c r="EM35" i="1"/>
  <c r="EL7" i="1"/>
  <c r="EM29" i="1"/>
  <c r="EM31" i="1"/>
  <c r="EM41" i="1"/>
  <c r="EM12" i="1"/>
  <c r="EM14" i="1"/>
  <c r="EM30" i="1"/>
  <c r="EM25" i="1"/>
  <c r="EL2" i="1" l="1"/>
  <c r="EL10" i="1"/>
  <c r="EM34" i="1"/>
  <c r="EM26" i="1"/>
  <c r="EM18" i="1"/>
  <c r="EN1" i="1"/>
  <c r="EN32" i="1"/>
  <c r="EN41" i="1"/>
  <c r="EN39" i="1"/>
  <c r="EN30" i="1"/>
  <c r="EN20" i="1"/>
  <c r="EN22" i="1"/>
  <c r="EN27" i="1"/>
  <c r="EN23" i="1"/>
  <c r="EN19" i="1"/>
  <c r="EN36" i="1"/>
  <c r="EN28" i="1"/>
  <c r="EN14" i="1"/>
  <c r="EN40" i="1"/>
  <c r="EM5" i="1"/>
  <c r="EN24" i="1"/>
  <c r="EM8" i="1"/>
  <c r="EN35" i="1"/>
  <c r="EN25" i="1"/>
  <c r="EN37" i="1"/>
  <c r="EN31" i="1"/>
  <c r="EN38" i="1"/>
  <c r="EM11" i="1"/>
  <c r="EN29" i="1"/>
  <c r="EN15" i="1"/>
  <c r="EN21" i="1"/>
  <c r="EN33" i="1"/>
  <c r="EM7" i="1"/>
  <c r="EM10" i="1" l="1"/>
  <c r="EM2" i="1"/>
  <c r="EN34" i="1"/>
  <c r="EN26" i="1"/>
  <c r="EN18" i="1"/>
  <c r="EO1" i="1"/>
  <c r="EO24" i="1"/>
  <c r="EN8" i="1"/>
  <c r="EO39" i="1"/>
  <c r="EO21" i="1"/>
  <c r="EO38" i="1"/>
  <c r="EO19" i="1"/>
  <c r="EO41" i="1"/>
  <c r="EO35" i="1"/>
  <c r="EN9" i="1"/>
  <c r="EN4" i="1"/>
  <c r="EO28" i="1"/>
  <c r="EO31" i="1"/>
  <c r="EO27" i="1"/>
  <c r="EO37" i="1"/>
  <c r="EN7" i="1"/>
  <c r="EO40" i="1"/>
  <c r="EO25" i="1"/>
  <c r="EN12" i="1"/>
  <c r="EO20" i="1"/>
  <c r="EO36" i="1"/>
  <c r="EO23" i="1"/>
  <c r="EN11" i="1"/>
  <c r="EN16" i="1"/>
  <c r="EO29" i="1"/>
  <c r="EO30" i="1"/>
  <c r="EO22" i="1"/>
  <c r="EO32" i="1"/>
  <c r="EN13" i="1"/>
  <c r="EO33" i="1"/>
  <c r="EN3" i="1"/>
  <c r="EN6" i="1"/>
  <c r="EN17" i="1"/>
  <c r="EN5" i="1"/>
  <c r="EN10" i="1" l="1"/>
  <c r="EN2" i="1"/>
  <c r="EO34" i="1"/>
  <c r="EO26" i="1"/>
  <c r="EO18" i="1"/>
  <c r="EP1" i="1"/>
  <c r="EO16" i="1"/>
  <c r="EP38" i="1"/>
  <c r="EO9" i="1"/>
  <c r="EP39" i="1"/>
  <c r="EO17" i="1"/>
  <c r="EP28" i="1"/>
  <c r="EP25" i="1"/>
  <c r="EP32" i="1"/>
  <c r="EO12" i="1"/>
  <c r="EP5" i="1"/>
  <c r="EP11" i="1"/>
  <c r="EO8" i="1"/>
  <c r="EP6" i="1"/>
  <c r="EP41" i="1"/>
  <c r="EO5" i="1"/>
  <c r="EP22" i="1"/>
  <c r="EP21" i="1"/>
  <c r="EP13" i="1"/>
  <c r="EP31" i="1"/>
  <c r="EP15" i="1"/>
  <c r="EP12" i="1"/>
  <c r="EP36" i="1"/>
  <c r="EO13" i="1"/>
  <c r="EP27" i="1"/>
  <c r="EP30" i="1"/>
  <c r="EO3" i="1"/>
  <c r="EP29" i="1"/>
  <c r="EP24" i="1"/>
  <c r="EP35" i="1"/>
  <c r="EO6" i="1"/>
  <c r="EP20" i="1"/>
  <c r="EP19" i="1"/>
  <c r="EP40" i="1"/>
  <c r="EP3" i="1"/>
  <c r="EP37" i="1"/>
  <c r="EO15" i="1"/>
  <c r="EO7" i="1"/>
  <c r="EO4" i="1"/>
  <c r="EO14" i="1"/>
  <c r="EP4" i="1"/>
  <c r="EP23" i="1"/>
  <c r="EO11" i="1"/>
  <c r="EP33" i="1"/>
  <c r="EO2" i="1" l="1"/>
  <c r="EO10" i="1"/>
  <c r="EP34" i="1"/>
  <c r="EP26" i="1"/>
  <c r="EP18" i="1"/>
  <c r="EQ1" i="1"/>
  <c r="EQ22" i="1"/>
  <c r="EP9" i="1"/>
  <c r="EQ32" i="1"/>
  <c r="EP7" i="1"/>
  <c r="EQ37" i="1"/>
  <c r="EQ6" i="1"/>
  <c r="EQ9" i="1"/>
  <c r="EQ15" i="1"/>
  <c r="EQ30" i="1"/>
  <c r="EQ39" i="1"/>
  <c r="EQ40" i="1"/>
  <c r="EQ4" i="1"/>
  <c r="EP16" i="1"/>
  <c r="EQ41" i="1"/>
  <c r="EQ31" i="1"/>
  <c r="EQ13" i="1"/>
  <c r="EP14" i="1"/>
  <c r="EQ35" i="1"/>
  <c r="EQ24" i="1"/>
  <c r="EQ21" i="1"/>
  <c r="EP17" i="1"/>
  <c r="EQ19" i="1"/>
  <c r="EQ27" i="1"/>
  <c r="EQ17" i="1"/>
  <c r="EQ36" i="1"/>
  <c r="EQ33" i="1"/>
  <c r="EQ20" i="1"/>
  <c r="EQ23" i="1"/>
  <c r="EP8" i="1"/>
  <c r="EQ28" i="1"/>
  <c r="EQ38" i="1"/>
  <c r="EQ29" i="1"/>
  <c r="EQ25" i="1"/>
  <c r="EP10" i="1" l="1"/>
  <c r="EP2" i="1"/>
  <c r="EQ34" i="1"/>
  <c r="EQ26" i="1"/>
  <c r="EQ18" i="1"/>
  <c r="ER1" i="1"/>
  <c r="ER6" i="1"/>
  <c r="ER41" i="1"/>
  <c r="ER16" i="1"/>
  <c r="ER12" i="1"/>
  <c r="EQ11" i="1"/>
  <c r="ER33" i="1"/>
  <c r="ER39" i="1"/>
  <c r="ER32" i="1"/>
  <c r="ER19" i="1"/>
  <c r="ER5" i="1"/>
  <c r="EQ16" i="1"/>
  <c r="ER15" i="1"/>
  <c r="ER4" i="1"/>
  <c r="EQ5" i="1"/>
  <c r="ER23" i="1"/>
  <c r="ER21" i="1"/>
  <c r="ER24" i="1"/>
  <c r="ER30" i="1"/>
  <c r="ER20" i="1"/>
  <c r="ER37" i="1"/>
  <c r="ER40" i="1"/>
  <c r="ER13" i="1"/>
  <c r="ER17" i="1"/>
  <c r="ER25" i="1"/>
  <c r="ER11" i="1"/>
  <c r="EQ12" i="1"/>
  <c r="ER9" i="1"/>
  <c r="ER35" i="1"/>
  <c r="ER3" i="1"/>
  <c r="ER14" i="1"/>
  <c r="EQ8" i="1"/>
  <c r="ER28" i="1"/>
  <c r="EQ14" i="1"/>
  <c r="EQ7" i="1"/>
  <c r="ER38" i="1"/>
  <c r="ER29" i="1"/>
  <c r="ER31" i="1"/>
  <c r="ER22" i="1"/>
  <c r="ER27" i="1"/>
  <c r="EQ3" i="1"/>
  <c r="ER36" i="1"/>
  <c r="EQ10" i="1" l="1"/>
  <c r="EQ2" i="1"/>
  <c r="ER34" i="1"/>
  <c r="ER26" i="1"/>
  <c r="ER18" i="1"/>
  <c r="ER10" i="1"/>
  <c r="ES1" i="1"/>
  <c r="ES25" i="1"/>
  <c r="ES41" i="1"/>
  <c r="ES30" i="1"/>
  <c r="ES19" i="1"/>
  <c r="ES38" i="1"/>
  <c r="ES6" i="1"/>
  <c r="ES4" i="1"/>
  <c r="ES29" i="1"/>
  <c r="ES15" i="1"/>
  <c r="ES24" i="1"/>
  <c r="ES40" i="1"/>
  <c r="ES21" i="1"/>
  <c r="ES3" i="1"/>
  <c r="ES14" i="1"/>
  <c r="ES20" i="1"/>
  <c r="ES37" i="1"/>
  <c r="ES23" i="1"/>
  <c r="ER7" i="1"/>
  <c r="ES32" i="1"/>
  <c r="ES33" i="1"/>
  <c r="ES39" i="1"/>
  <c r="ES17" i="1"/>
  <c r="ER8" i="1"/>
  <c r="ES28" i="1"/>
  <c r="ES22" i="1"/>
  <c r="ES31" i="1"/>
  <c r="ES27" i="1"/>
  <c r="ES36" i="1"/>
  <c r="ES35" i="1"/>
  <c r="ER2" i="1" l="1"/>
  <c r="ES34" i="1"/>
  <c r="ES26" i="1"/>
  <c r="ES18" i="1"/>
  <c r="ET1" i="1"/>
  <c r="ET24" i="1"/>
  <c r="ET28" i="1"/>
  <c r="ET30" i="1"/>
  <c r="ES8" i="1"/>
  <c r="ET35" i="1"/>
  <c r="ET32" i="1"/>
  <c r="ES5" i="1"/>
  <c r="ET29" i="1"/>
  <c r="ES9" i="1"/>
  <c r="ET25" i="1"/>
  <c r="ET33" i="1"/>
  <c r="ET38" i="1"/>
  <c r="ET22" i="1"/>
  <c r="ET5" i="1"/>
  <c r="ET31" i="1"/>
  <c r="ES13" i="1"/>
  <c r="ET3" i="1"/>
  <c r="ET39" i="1"/>
  <c r="ES7" i="1"/>
  <c r="ES16" i="1"/>
  <c r="ET21" i="1"/>
  <c r="ET11" i="1"/>
  <c r="ET36" i="1"/>
  <c r="ES11" i="1"/>
  <c r="ET27" i="1"/>
  <c r="ET40" i="1"/>
  <c r="ET20" i="1"/>
  <c r="ET37" i="1"/>
  <c r="ET19" i="1"/>
  <c r="ET14" i="1"/>
  <c r="ET41" i="1"/>
  <c r="ES12" i="1"/>
  <c r="ET6" i="1"/>
  <c r="ET23" i="1"/>
  <c r="ES2" i="1" l="1"/>
  <c r="ES10" i="1"/>
  <c r="ET34" i="1"/>
  <c r="ET26" i="1"/>
  <c r="ET18" i="1"/>
  <c r="EU1" i="1"/>
  <c r="EU9" i="1"/>
  <c r="EU41" i="1"/>
  <c r="EU31" i="1"/>
  <c r="EU19" i="1"/>
  <c r="EU39" i="1"/>
  <c r="EU4" i="1"/>
  <c r="EU24" i="1"/>
  <c r="EU22" i="1"/>
  <c r="EU30" i="1"/>
  <c r="EU40" i="1"/>
  <c r="EU38" i="1"/>
  <c r="EU12" i="1"/>
  <c r="EU32" i="1"/>
  <c r="EU36" i="1"/>
  <c r="EU33" i="1"/>
  <c r="ET15" i="1"/>
  <c r="ET16" i="1"/>
  <c r="EU13" i="1"/>
  <c r="ET9" i="1"/>
  <c r="EU21" i="1"/>
  <c r="ET12" i="1"/>
  <c r="EU15" i="1"/>
  <c r="EU14" i="1"/>
  <c r="EU6" i="1"/>
  <c r="EU28" i="1"/>
  <c r="EU35" i="1"/>
  <c r="EU29" i="1"/>
  <c r="EU16" i="1"/>
  <c r="ET17" i="1"/>
  <c r="EU5" i="1"/>
  <c r="ET8" i="1"/>
  <c r="ET7" i="1"/>
  <c r="EU25" i="1"/>
  <c r="EU20" i="1"/>
  <c r="EU23" i="1"/>
  <c r="EU27" i="1"/>
  <c r="EU37" i="1"/>
  <c r="ET13" i="1"/>
  <c r="ET4" i="1"/>
  <c r="ET10" i="1" l="1"/>
  <c r="ET2" i="1"/>
  <c r="EU34" i="1"/>
  <c r="EU26" i="1"/>
  <c r="EU18" i="1"/>
  <c r="EV1" i="1"/>
  <c r="EV13" i="1"/>
  <c r="EV3" i="1"/>
  <c r="EV25" i="1"/>
  <c r="EU17" i="1"/>
  <c r="EV41" i="1"/>
  <c r="EV27" i="1"/>
  <c r="EV35" i="1"/>
  <c r="EV31" i="1"/>
  <c r="EV37" i="1"/>
  <c r="EV11" i="1"/>
  <c r="EV9" i="1"/>
  <c r="EV20" i="1"/>
  <c r="EV33" i="1"/>
  <c r="EU8" i="1"/>
  <c r="EV39" i="1"/>
  <c r="EV28" i="1"/>
  <c r="EV16" i="1"/>
  <c r="EU3" i="1"/>
  <c r="EV5" i="1"/>
  <c r="EV32" i="1"/>
  <c r="EV30" i="1"/>
  <c r="EV36" i="1"/>
  <c r="EV19" i="1"/>
  <c r="EV17" i="1"/>
  <c r="EV38" i="1"/>
  <c r="EV24" i="1"/>
  <c r="EV15" i="1"/>
  <c r="EV21" i="1"/>
  <c r="EU7" i="1"/>
  <c r="EV22" i="1"/>
  <c r="EV29" i="1"/>
  <c r="EU11" i="1"/>
  <c r="EV40" i="1"/>
  <c r="EV23" i="1"/>
  <c r="EU2" i="1" l="1"/>
  <c r="EU10" i="1"/>
  <c r="EV34" i="1"/>
  <c r="EV26" i="1"/>
  <c r="EV18" i="1"/>
  <c r="EW1" i="1"/>
  <c r="EW30" i="1"/>
  <c r="EW31" i="1"/>
  <c r="EW19" i="1"/>
  <c r="EW40" i="1"/>
  <c r="EW27" i="1"/>
  <c r="EW20" i="1"/>
  <c r="EV14" i="1"/>
  <c r="EW25" i="1"/>
  <c r="EW35" i="1"/>
  <c r="EV6" i="1"/>
  <c r="EW29" i="1"/>
  <c r="EW11" i="1"/>
  <c r="EV4" i="1"/>
  <c r="EW41" i="1"/>
  <c r="EW24" i="1"/>
  <c r="EW33" i="1"/>
  <c r="EW38" i="1"/>
  <c r="EW22" i="1"/>
  <c r="EW39" i="1"/>
  <c r="EW13" i="1"/>
  <c r="EW36" i="1"/>
  <c r="EW5" i="1"/>
  <c r="EW32" i="1"/>
  <c r="EV7" i="1"/>
  <c r="EW17" i="1"/>
  <c r="EW37" i="1"/>
  <c r="EV12" i="1"/>
  <c r="EW23" i="1"/>
  <c r="EV8" i="1"/>
  <c r="EW21" i="1"/>
  <c r="EW28" i="1"/>
  <c r="EV2" i="1" l="1"/>
  <c r="EV10" i="1"/>
  <c r="EW34" i="1"/>
  <c r="EW26" i="1"/>
  <c r="EW18" i="1"/>
  <c r="EX1" i="1"/>
  <c r="EX11" i="1"/>
  <c r="EX39" i="1"/>
  <c r="EX21" i="1"/>
  <c r="EX27" i="1"/>
  <c r="EX13" i="1"/>
  <c r="EX12" i="1"/>
  <c r="EX28" i="1"/>
  <c r="EX16" i="1"/>
  <c r="EX20" i="1"/>
  <c r="EX29" i="1"/>
  <c r="EX41" i="1"/>
  <c r="EX35" i="1"/>
  <c r="EX23" i="1"/>
  <c r="EX31" i="1"/>
  <c r="EX6" i="1"/>
  <c r="EW3" i="1"/>
  <c r="EX38" i="1"/>
  <c r="EX25" i="1"/>
  <c r="EX37" i="1"/>
  <c r="EX19" i="1"/>
  <c r="EX33" i="1"/>
  <c r="EX40" i="1"/>
  <c r="EW15" i="1"/>
  <c r="EX32" i="1"/>
  <c r="EX36" i="1"/>
  <c r="EX24" i="1"/>
  <c r="EW9" i="1"/>
  <c r="EX9" i="1"/>
  <c r="EX3" i="1"/>
  <c r="EX22" i="1"/>
  <c r="EX5" i="1"/>
  <c r="EW4" i="1"/>
  <c r="EX30" i="1"/>
  <c r="EW14" i="1"/>
  <c r="EW7" i="1"/>
  <c r="EW8" i="1"/>
  <c r="EW6" i="1"/>
  <c r="EW16" i="1"/>
  <c r="EW12" i="1"/>
  <c r="EW10" i="1" l="1"/>
  <c r="EW2" i="1"/>
  <c r="EX34" i="1"/>
  <c r="EX26" i="1"/>
  <c r="EX18" i="1"/>
  <c r="EY1" i="1"/>
  <c r="EY27" i="1"/>
  <c r="EY38" i="1"/>
  <c r="EX4" i="1"/>
  <c r="EY13" i="1"/>
  <c r="EY25" i="1"/>
  <c r="EY24" i="1"/>
  <c r="EX8" i="1"/>
  <c r="EY21" i="1"/>
  <c r="EY32" i="1"/>
  <c r="EY31" i="1"/>
  <c r="EY41" i="1"/>
  <c r="EY35" i="1"/>
  <c r="EY33" i="1"/>
  <c r="EY22" i="1"/>
  <c r="EY40" i="1"/>
  <c r="EY6" i="1"/>
  <c r="EY39" i="1"/>
  <c r="EX7" i="1"/>
  <c r="EY19" i="1"/>
  <c r="EY16" i="1"/>
  <c r="EX14" i="1"/>
  <c r="EY37" i="1"/>
  <c r="EX15" i="1"/>
  <c r="EX17" i="1"/>
  <c r="EY20" i="1"/>
  <c r="EY30" i="1"/>
  <c r="EY23" i="1"/>
  <c r="EY28" i="1"/>
  <c r="EY36" i="1"/>
  <c r="EY15" i="1"/>
  <c r="EY29" i="1"/>
  <c r="EX10" i="1" l="1"/>
  <c r="EX2" i="1"/>
  <c r="EY34" i="1"/>
  <c r="EY26" i="1"/>
  <c r="EY18" i="1"/>
  <c r="EZ1" i="1"/>
  <c r="EY7" i="1"/>
  <c r="EZ39" i="1"/>
  <c r="EY4" i="1"/>
  <c r="EZ12" i="1"/>
  <c r="EZ40" i="1"/>
  <c r="EY5" i="1"/>
  <c r="EZ28" i="1"/>
  <c r="EZ33" i="1"/>
  <c r="EZ21" i="1"/>
  <c r="EZ24" i="1"/>
  <c r="EY12" i="1"/>
  <c r="EZ20" i="1"/>
  <c r="EY9" i="1"/>
  <c r="EZ32" i="1"/>
  <c r="EZ9" i="1"/>
  <c r="EY17" i="1"/>
  <c r="EZ31" i="1"/>
  <c r="EZ35" i="1"/>
  <c r="EZ41" i="1"/>
  <c r="EZ29" i="1"/>
  <c r="EZ14" i="1"/>
  <c r="EZ30" i="1"/>
  <c r="EY11" i="1"/>
  <c r="EZ22" i="1"/>
  <c r="EZ38" i="1"/>
  <c r="EZ36" i="1"/>
  <c r="EY8" i="1"/>
  <c r="EY14" i="1"/>
  <c r="EZ25" i="1"/>
  <c r="EZ23" i="1"/>
  <c r="EZ19" i="1"/>
  <c r="EZ37" i="1"/>
  <c r="EZ27" i="1"/>
  <c r="EY3" i="1"/>
  <c r="EZ6" i="1"/>
  <c r="EY10" i="1" l="1"/>
  <c r="EY2" i="1"/>
  <c r="EZ34" i="1"/>
  <c r="EZ26" i="1"/>
  <c r="EZ18" i="1"/>
  <c r="FA1" i="1"/>
  <c r="EZ11" i="1"/>
  <c r="FA14" i="1"/>
  <c r="EZ13" i="1"/>
  <c r="FA23" i="1"/>
  <c r="FA41" i="1"/>
  <c r="FA21" i="1"/>
  <c r="FA20" i="1"/>
  <c r="FA40" i="1"/>
  <c r="FA30" i="1"/>
  <c r="EZ16" i="1"/>
  <c r="EZ5" i="1"/>
  <c r="FA25" i="1"/>
  <c r="FA37" i="1"/>
  <c r="FA35" i="1"/>
  <c r="FA28" i="1"/>
  <c r="FA38" i="1"/>
  <c r="FA24" i="1"/>
  <c r="EZ4" i="1"/>
  <c r="FA17" i="1"/>
  <c r="FA39" i="1"/>
  <c r="FA19" i="1"/>
  <c r="EZ3" i="1"/>
  <c r="EZ17" i="1"/>
  <c r="FA29" i="1"/>
  <c r="FA31" i="1"/>
  <c r="EZ8" i="1"/>
  <c r="FA22" i="1"/>
  <c r="FA27" i="1"/>
  <c r="FA33" i="1"/>
  <c r="FA36" i="1"/>
  <c r="EZ7" i="1"/>
  <c r="EZ15" i="1"/>
  <c r="FA4" i="1"/>
  <c r="FA32" i="1"/>
  <c r="EZ10" i="1" l="1"/>
  <c r="EZ2" i="1"/>
  <c r="FA34" i="1"/>
  <c r="FA26" i="1"/>
  <c r="FA18" i="1"/>
  <c r="FB1" i="1"/>
  <c r="FA7" i="1"/>
  <c r="FB39" i="1"/>
  <c r="FB32" i="1"/>
  <c r="FB29" i="1"/>
  <c r="FA8" i="1"/>
  <c r="FB23" i="1"/>
  <c r="FB28" i="1"/>
  <c r="FA6" i="1"/>
  <c r="FB19" i="1"/>
  <c r="FA15" i="1"/>
  <c r="FB31" i="1"/>
  <c r="FB21" i="1"/>
  <c r="FB33" i="1"/>
  <c r="FA3" i="1"/>
  <c r="FB24" i="1"/>
  <c r="FA9" i="1"/>
  <c r="FB40" i="1"/>
  <c r="FB38" i="1"/>
  <c r="FB22" i="1"/>
  <c r="FB27" i="1"/>
  <c r="FA12" i="1"/>
  <c r="FB37" i="1"/>
  <c r="FB36" i="1"/>
  <c r="FA13" i="1"/>
  <c r="FB14" i="1"/>
  <c r="FA16" i="1"/>
  <c r="FB3" i="1"/>
  <c r="FB20" i="1"/>
  <c r="FB30" i="1"/>
  <c r="FB35" i="1"/>
  <c r="FB25" i="1"/>
  <c r="FA5" i="1"/>
  <c r="FA11" i="1"/>
  <c r="FB41" i="1"/>
  <c r="FI1" i="1" l="1"/>
  <c r="FJ1" i="1" s="1"/>
  <c r="FK1" i="1" s="1"/>
  <c r="FL1" i="1" s="1"/>
  <c r="FF37" i="1"/>
  <c r="FD37" i="1"/>
  <c r="FI37" i="1" s="1"/>
  <c r="FJ37" i="1" s="1"/>
  <c r="FK37" i="1" s="1"/>
  <c r="FL37" i="1" s="1"/>
  <c r="FE37" i="1"/>
  <c r="FF40" i="1"/>
  <c r="FE40" i="1"/>
  <c r="FD40" i="1"/>
  <c r="FI40" i="1" s="1"/>
  <c r="FJ40" i="1" s="1"/>
  <c r="FK40" i="1" s="1"/>
  <c r="FL40" i="1" s="1"/>
  <c r="FF35" i="1"/>
  <c r="FD35" i="1"/>
  <c r="FI35" i="1" s="1"/>
  <c r="FJ35" i="1" s="1"/>
  <c r="FK35" i="1" s="1"/>
  <c r="FL35" i="1" s="1"/>
  <c r="FE35" i="1"/>
  <c r="FF38" i="1"/>
  <c r="FD38" i="1"/>
  <c r="FI38" i="1" s="1"/>
  <c r="FJ38" i="1" s="1"/>
  <c r="FK38" i="1" s="1"/>
  <c r="FL38" i="1" s="1"/>
  <c r="FE38" i="1"/>
  <c r="FF39" i="1"/>
  <c r="FD39" i="1"/>
  <c r="FI39" i="1" s="1"/>
  <c r="FJ39" i="1" s="1"/>
  <c r="FK39" i="1" s="1"/>
  <c r="FL39" i="1" s="1"/>
  <c r="FE39" i="1"/>
  <c r="FF41" i="1"/>
  <c r="FD41" i="1"/>
  <c r="FI41" i="1" s="1"/>
  <c r="FJ41" i="1" s="1"/>
  <c r="FK41" i="1" s="1"/>
  <c r="FL41" i="1" s="1"/>
  <c r="FE41" i="1"/>
  <c r="FF36" i="1"/>
  <c r="FD36" i="1"/>
  <c r="FI36" i="1" s="1"/>
  <c r="FJ36" i="1" s="1"/>
  <c r="FK36" i="1" s="1"/>
  <c r="FL36" i="1" s="1"/>
  <c r="FE36" i="1"/>
  <c r="FF29" i="1"/>
  <c r="FD29" i="1"/>
  <c r="FI29" i="1" s="1"/>
  <c r="FJ29" i="1" s="1"/>
  <c r="FK29" i="1" s="1"/>
  <c r="FL29" i="1" s="1"/>
  <c r="FE29" i="1"/>
  <c r="FF32" i="1"/>
  <c r="FD32" i="1"/>
  <c r="FI32" i="1" s="1"/>
  <c r="FJ32" i="1" s="1"/>
  <c r="FK32" i="1" s="1"/>
  <c r="FL32" i="1" s="1"/>
  <c r="FE32" i="1"/>
  <c r="FF27" i="1"/>
  <c r="FD27" i="1"/>
  <c r="FI27" i="1" s="1"/>
  <c r="FJ27" i="1" s="1"/>
  <c r="FK27" i="1" s="1"/>
  <c r="FL27" i="1" s="1"/>
  <c r="FE27" i="1"/>
  <c r="FF30" i="1"/>
  <c r="FD30" i="1"/>
  <c r="FI30" i="1" s="1"/>
  <c r="FJ30" i="1" s="1"/>
  <c r="FK30" i="1" s="1"/>
  <c r="FL30" i="1" s="1"/>
  <c r="FE30" i="1"/>
  <c r="FF28" i="1"/>
  <c r="FD28" i="1"/>
  <c r="FI28" i="1" s="1"/>
  <c r="FJ28" i="1" s="1"/>
  <c r="FK28" i="1" s="1"/>
  <c r="FL28" i="1" s="1"/>
  <c r="FE28" i="1"/>
  <c r="FF31" i="1"/>
  <c r="FD31" i="1"/>
  <c r="FI31" i="1" s="1"/>
  <c r="FJ31" i="1" s="1"/>
  <c r="FK31" i="1" s="1"/>
  <c r="FL31" i="1" s="1"/>
  <c r="FE31" i="1"/>
  <c r="FF33" i="1"/>
  <c r="FD33" i="1"/>
  <c r="FI33" i="1" s="1"/>
  <c r="FJ33" i="1" s="1"/>
  <c r="FK33" i="1" s="1"/>
  <c r="FL33" i="1" s="1"/>
  <c r="FE33" i="1"/>
  <c r="FF21" i="1"/>
  <c r="FE21" i="1"/>
  <c r="FD21" i="1"/>
  <c r="FI21" i="1" s="1"/>
  <c r="FJ21" i="1" s="1"/>
  <c r="FK21" i="1" s="1"/>
  <c r="FL21" i="1" s="1"/>
  <c r="FF19" i="1"/>
  <c r="FD19" i="1"/>
  <c r="FI19" i="1" s="1"/>
  <c r="FJ19" i="1" s="1"/>
  <c r="FK19" i="1" s="1"/>
  <c r="FL19" i="1" s="1"/>
  <c r="FE19" i="1"/>
  <c r="FF22" i="1"/>
  <c r="FE22" i="1"/>
  <c r="FD22" i="1"/>
  <c r="FI22" i="1" s="1"/>
  <c r="FJ22" i="1" s="1"/>
  <c r="FK22" i="1" s="1"/>
  <c r="FL22" i="1" s="1"/>
  <c r="FF20" i="1"/>
  <c r="FD20" i="1"/>
  <c r="FI20" i="1" s="1"/>
  <c r="FJ20" i="1" s="1"/>
  <c r="FK20" i="1" s="1"/>
  <c r="FL20" i="1" s="1"/>
  <c r="FE20" i="1"/>
  <c r="FF23" i="1"/>
  <c r="FD23" i="1"/>
  <c r="FI23" i="1" s="1"/>
  <c r="FJ23" i="1" s="1"/>
  <c r="FK23" i="1" s="1"/>
  <c r="FL23" i="1" s="1"/>
  <c r="FE23" i="1"/>
  <c r="FF24" i="1"/>
  <c r="FD24" i="1"/>
  <c r="FI24" i="1" s="1"/>
  <c r="FJ24" i="1" s="1"/>
  <c r="FK24" i="1" s="1"/>
  <c r="FL24" i="1" s="1"/>
  <c r="FE24" i="1"/>
  <c r="FF25" i="1"/>
  <c r="FD25" i="1"/>
  <c r="FI25" i="1" s="1"/>
  <c r="FJ25" i="1" s="1"/>
  <c r="FK25" i="1" s="1"/>
  <c r="FL25" i="1" s="1"/>
  <c r="FE25" i="1"/>
  <c r="FF3" i="1"/>
  <c r="FE3" i="1"/>
  <c r="FD3" i="1"/>
  <c r="FJ3" i="1" s="1"/>
  <c r="FK3" i="1" s="1"/>
  <c r="FL3" i="1" s="1"/>
  <c r="FF14" i="1"/>
  <c r="FD14" i="1"/>
  <c r="FI14" i="1" s="1"/>
  <c r="FJ14" i="1" s="1"/>
  <c r="FK14" i="1" s="1"/>
  <c r="FL14" i="1" s="1"/>
  <c r="FE14" i="1"/>
  <c r="FA2" i="1"/>
  <c r="FA10" i="1"/>
  <c r="FB34" i="1"/>
  <c r="FD34" i="1" s="1"/>
  <c r="FI34" i="1" s="1"/>
  <c r="FJ34" i="1" s="1"/>
  <c r="FK34" i="1" s="1"/>
  <c r="FL34" i="1" s="1"/>
  <c r="FB26" i="1"/>
  <c r="FB18" i="1"/>
  <c r="FF18" i="1" s="1"/>
  <c r="FB13" i="1"/>
  <c r="FB16" i="1"/>
  <c r="FB5" i="1"/>
  <c r="FB8" i="1"/>
  <c r="FB6" i="1"/>
  <c r="FB11" i="1"/>
  <c r="FB12" i="1"/>
  <c r="FB9" i="1"/>
  <c r="FB4" i="1"/>
  <c r="FB17" i="1"/>
  <c r="FB15" i="1"/>
  <c r="FB7" i="1"/>
  <c r="FD18" i="1" l="1"/>
  <c r="FI18" i="1" s="1"/>
  <c r="FJ18" i="1" s="1"/>
  <c r="FK18" i="1" s="1"/>
  <c r="FL18" i="1" s="1"/>
  <c r="FE18" i="1"/>
  <c r="FF15" i="1"/>
  <c r="FE15" i="1"/>
  <c r="FD15" i="1"/>
  <c r="FI15" i="1" s="1"/>
  <c r="FJ15" i="1" s="1"/>
  <c r="FK15" i="1" s="1"/>
  <c r="FL15" i="1" s="1"/>
  <c r="FF5" i="1"/>
  <c r="FD5" i="1"/>
  <c r="FI5" i="1" s="1"/>
  <c r="FJ5" i="1" s="1"/>
  <c r="FK5" i="1" s="1"/>
  <c r="FL5" i="1" s="1"/>
  <c r="FE5" i="1"/>
  <c r="FF13" i="1"/>
  <c r="FE13" i="1"/>
  <c r="FD13" i="1"/>
  <c r="FI13" i="1" s="1"/>
  <c r="FJ13" i="1" s="1"/>
  <c r="FK13" i="1" s="1"/>
  <c r="FL13" i="1" s="1"/>
  <c r="FF16" i="1"/>
  <c r="FE16" i="1"/>
  <c r="FD16" i="1"/>
  <c r="FI16" i="1" s="1"/>
  <c r="FJ16" i="1" s="1"/>
  <c r="FK16" i="1" s="1"/>
  <c r="FL16" i="1" s="1"/>
  <c r="FF4" i="1"/>
  <c r="FD4" i="1"/>
  <c r="FI4" i="1" s="1"/>
  <c r="FJ4" i="1" s="1"/>
  <c r="FK4" i="1" s="1"/>
  <c r="FL4" i="1" s="1"/>
  <c r="FE4" i="1"/>
  <c r="FF8" i="1"/>
  <c r="FD8" i="1"/>
  <c r="FI8" i="1" s="1"/>
  <c r="FJ8" i="1" s="1"/>
  <c r="FK8" i="1" s="1"/>
  <c r="FL8" i="1" s="1"/>
  <c r="FE8" i="1"/>
  <c r="FF7" i="1"/>
  <c r="FD7" i="1"/>
  <c r="FI7" i="1" s="1"/>
  <c r="FJ7" i="1" s="1"/>
  <c r="FK7" i="1" s="1"/>
  <c r="FL7" i="1" s="1"/>
  <c r="FE7" i="1"/>
  <c r="FF12" i="1"/>
  <c r="FD12" i="1"/>
  <c r="FI12" i="1" s="1"/>
  <c r="FJ12" i="1" s="1"/>
  <c r="FK12" i="1" s="1"/>
  <c r="FL12" i="1" s="1"/>
  <c r="FE12" i="1"/>
  <c r="FF11" i="1"/>
  <c r="FD11" i="1"/>
  <c r="FI11" i="1" s="1"/>
  <c r="FJ11" i="1" s="1"/>
  <c r="FK11" i="1" s="1"/>
  <c r="FL11" i="1" s="1"/>
  <c r="FE11" i="1"/>
  <c r="FF6" i="1"/>
  <c r="FD6" i="1"/>
  <c r="FI6" i="1" s="1"/>
  <c r="FJ6" i="1" s="1"/>
  <c r="FK6" i="1" s="1"/>
  <c r="FL6" i="1" s="1"/>
  <c r="FE6" i="1"/>
  <c r="FF9" i="1"/>
  <c r="FD9" i="1"/>
  <c r="FI9" i="1" s="1"/>
  <c r="FJ9" i="1" s="1"/>
  <c r="FK9" i="1" s="1"/>
  <c r="FL9" i="1" s="1"/>
  <c r="FE9" i="1"/>
  <c r="FF17" i="1"/>
  <c r="FD17" i="1"/>
  <c r="FI17" i="1" s="1"/>
  <c r="FJ17" i="1" s="1"/>
  <c r="FK17" i="1" s="1"/>
  <c r="FL17" i="1" s="1"/>
  <c r="FE17" i="1"/>
  <c r="FF26" i="1"/>
  <c r="FE26" i="1"/>
  <c r="FD26" i="1"/>
  <c r="FI26" i="1" s="1"/>
  <c r="FJ26" i="1" s="1"/>
  <c r="FK26" i="1" s="1"/>
  <c r="FL26" i="1" s="1"/>
  <c r="FF34" i="1"/>
  <c r="FE34" i="1"/>
  <c r="FB2" i="1"/>
  <c r="FD2" i="1" s="1"/>
  <c r="FI2" i="1" s="1"/>
  <c r="FJ2" i="1" s="1"/>
  <c r="FK2" i="1" s="1"/>
  <c r="FL2" i="1" s="1"/>
  <c r="FB10" i="1"/>
  <c r="FF10" i="1" l="1"/>
  <c r="FE10" i="1"/>
  <c r="FD10" i="1"/>
  <c r="FI10" i="1" s="1"/>
  <c r="FJ10" i="1" s="1"/>
  <c r="FK10" i="1" s="1"/>
  <c r="FL10" i="1" s="1"/>
  <c r="FF2" i="1"/>
  <c r="FE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222B59-CC75-4154-BD9F-6DCD74DCFA95}" name="Query - delivery_data" description="Connection to the 'delivery_data' query in the workbook." type="100" refreshedVersion="8" minRefreshableVersion="5">
    <extLst>
      <ext xmlns:x15="http://schemas.microsoft.com/office/spreadsheetml/2010/11/main" uri="{DE250136-89BD-433C-8126-D09CA5730AF9}">
        <x15:connection id="040896a7-942b-4a4b-b3cb-bc02479c68e3"/>
      </ext>
    </extLst>
  </connection>
  <connection id="2" xr16:uid="{22738611-FE98-4BDC-BF63-1D17C670FAF4}" name="Query - demand_forecasting_data1" description="Connection to the 'demand_forecasting_data1' query in the workbook." type="100" refreshedVersion="8" minRefreshableVersion="5">
    <extLst>
      <ext xmlns:x15="http://schemas.microsoft.com/office/spreadsheetml/2010/11/main" uri="{DE250136-89BD-433C-8126-D09CA5730AF9}">
        <x15:connection id="7299cf79-37e7-4676-a52b-f871b47d8c51"/>
      </ext>
    </extLst>
  </connection>
  <connection id="3" xr16:uid="{0B525BAD-162D-4628-A061-1C4112D5E58D}" name="Query - dim_table" description="Connection to the 'dim_table' query in the workbook." type="100" refreshedVersion="8" minRefreshableVersion="5">
    <extLst>
      <ext xmlns:x15="http://schemas.microsoft.com/office/spreadsheetml/2010/11/main" uri="{DE250136-89BD-433C-8126-D09CA5730AF9}">
        <x15:connection id="142650bc-752e-4318-846b-f1e977022114"/>
      </ext>
    </extLst>
  </connection>
  <connection id="4" xr16:uid="{83AFA60E-4498-4763-853B-DD9EDFA829AB}" name="Query - planned_orders_report" description="Connection to the 'planned_orders_report' query in the workbook." type="100" refreshedVersion="8" minRefreshableVersion="5">
    <extLst>
      <ext xmlns:x15="http://schemas.microsoft.com/office/spreadsheetml/2010/11/main" uri="{DE250136-89BD-433C-8126-D09CA5730AF9}">
        <x15:connection id="b0c0acc3-c185-43f2-8582-d149e87a491e"/>
      </ext>
    </extLst>
  </connection>
  <connection id="5" xr16:uid="{E47E7EEB-4CB1-4F41-B902-09B0F9CE374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22">
    <s v="ThisWorkbookDataModel"/>
    <s v="[demand_forecasting_data1].[Product_ID].&amp;[P001]"/>
    <s v="[demand_forecasting_data1].[Product_ID].&amp;[P002]"/>
    <s v="[demand_forecasting_data1].[Product_ID].&amp;[P003]"/>
    <s v="[demand_forecasting_data1].[Product_ID].&amp;[P004]"/>
    <s v="[demand_forecasting_data1].[Product_ID].&amp;[P005]"/>
    <s v="[demand_forecasting_data1].[Year].&amp;[2021]"/>
    <s v="[demand_forecasting_data1].[Year].&amp;[2020]"/>
    <s v="[demand_forecasting_data1].[Year].&amp;[2019]"/>
    <s v="[Measures].[Sum of Demand]"/>
    <s v="[demand_forecasting_data1].[Month Name].&amp;[May]"/>
    <s v="[demand_forecasting_data1].[Month Name].&amp;[September]"/>
    <s v="[demand_forecasting_data1].[Month Name].&amp;[January]"/>
    <s v="[demand_forecasting_data1].[Month Name].&amp;[December]"/>
    <s v="[demand_forecasting_data1].[Month Name].&amp;[April]"/>
    <s v="[demand_forecasting_data1].[Month Name].&amp;[August]"/>
    <s v="[demand_forecasting_data1].[Month Name].&amp;[November]"/>
    <s v="[demand_forecasting_data1].[Month Name].&amp;[March]"/>
    <s v="[demand_forecasting_data1].[Month Name].&amp;[July]"/>
    <s v="[demand_forecasting_data1].[Month Name].&amp;[October]"/>
    <s v="[demand_forecasting_data1].[Month Name].&amp;[February]"/>
    <s v="[demand_forecasting_data1].[Month Name].&amp;[June]"/>
  </metadataStrings>
  <mdxMetadata count="225">
    <mdx n="0" f="m">
      <t c="1">
        <n x="1"/>
      </t>
    </mdx>
    <mdx n="0" f="m">
      <t c="1">
        <n x="2"/>
      </t>
    </mdx>
    <mdx n="0" f="m">
      <t c="1">
        <n x="3"/>
      </t>
    </mdx>
    <mdx n="0" f="m">
      <t c="1">
        <n x="4"/>
      </t>
    </mdx>
    <mdx n="0" f="m">
      <t c="1">
        <n x="5"/>
      </t>
    </mdx>
    <mdx n="0" f="m">
      <t c="1">
        <n x="6"/>
      </t>
    </mdx>
    <mdx n="0" f="m">
      <t c="1">
        <n x="7"/>
      </t>
    </mdx>
    <mdx n="0" f="m">
      <t c="1">
        <n x="8"/>
      </t>
    </mdx>
    <mdx n="0" f="m">
      <t c="1">
        <n x="9"/>
      </t>
    </mdx>
    <mdx n="0" f="m">
      <t c="2">
        <n x="6"/>
        <n x="10"/>
      </t>
    </mdx>
    <mdx n="0" f="m">
      <t c="2">
        <n x="7"/>
        <n x="11"/>
      </t>
    </mdx>
    <mdx n="0" f="m">
      <t c="2">
        <n x="7"/>
        <n x="12"/>
      </t>
    </mdx>
    <mdx n="0" f="m">
      <t c="2">
        <n x="8"/>
        <n x="10"/>
      </t>
    </mdx>
    <mdx n="0" f="m">
      <t c="2">
        <n x="6"/>
        <n x="13"/>
      </t>
    </mdx>
    <mdx n="0" f="m">
      <t c="2">
        <n x="6"/>
        <n x="14"/>
      </t>
    </mdx>
    <mdx n="0" f="m">
      <t c="2">
        <n x="7"/>
        <n x="15"/>
      </t>
    </mdx>
    <mdx n="0" f="m">
      <t c="2">
        <n x="8"/>
        <n x="13"/>
      </t>
    </mdx>
    <mdx n="0" f="m">
      <t c="2">
        <n x="8"/>
        <n x="14"/>
      </t>
    </mdx>
    <mdx n="0" f="m">
      <t c="2">
        <n x="6"/>
        <n x="16"/>
      </t>
    </mdx>
    <mdx n="0" f="m">
      <t c="2">
        <n x="6"/>
        <n x="17"/>
      </t>
    </mdx>
    <mdx n="0" f="m">
      <t c="2">
        <n x="7"/>
        <n x="18"/>
      </t>
    </mdx>
    <mdx n="0" f="m">
      <t c="2">
        <n x="8"/>
        <n x="16"/>
      </t>
    </mdx>
    <mdx n="0" f="m">
      <t c="2">
        <n x="8"/>
        <n x="17"/>
      </t>
    </mdx>
    <mdx n="0" f="m">
      <t c="2">
        <n x="6"/>
        <n x="19"/>
      </t>
    </mdx>
    <mdx n="0" f="m">
      <t c="2">
        <n x="6"/>
        <n x="20"/>
      </t>
    </mdx>
    <mdx n="0" f="m">
      <t c="2">
        <n x="7"/>
        <n x="21"/>
      </t>
    </mdx>
    <mdx n="0" f="m">
      <t c="2">
        <n x="8"/>
        <n x="19"/>
      </t>
    </mdx>
    <mdx n="0" f="m">
      <t c="2">
        <n x="8"/>
        <n x="20"/>
      </t>
    </mdx>
    <mdx n="0" f="m">
      <t c="2">
        <n x="6"/>
        <n x="18"/>
      </t>
    </mdx>
    <mdx n="0" f="m">
      <t c="2">
        <n x="7"/>
        <n x="17"/>
      </t>
    </mdx>
    <mdx n="0" f="m">
      <t c="2">
        <n x="6"/>
        <n x="21"/>
      </t>
    </mdx>
    <mdx n="0" f="m">
      <t c="2">
        <n x="7"/>
        <n x="20"/>
      </t>
    </mdx>
    <mdx n="0" f="m">
      <t c="2">
        <n x="8"/>
        <n x="11"/>
      </t>
    </mdx>
    <mdx n="0" f="m">
      <t c="2">
        <n x="8"/>
        <n x="15"/>
      </t>
    </mdx>
    <mdx n="0" f="m">
      <t c="2">
        <n x="6"/>
        <n x="11"/>
      </t>
    </mdx>
    <mdx n="0" f="m">
      <t c="2">
        <n x="7"/>
        <n x="16"/>
      </t>
    </mdx>
    <mdx n="0" f="m">
      <t c="2">
        <n x="7"/>
        <n x="14"/>
      </t>
    </mdx>
    <mdx n="0" f="m">
      <t c="2">
        <n x="6"/>
        <n x="12"/>
      </t>
    </mdx>
    <mdx n="0" f="m">
      <t c="2">
        <n x="7"/>
        <n x="13"/>
      </t>
    </mdx>
    <mdx n="0" f="m">
      <t c="2">
        <n x="8"/>
        <n x="18"/>
      </t>
    </mdx>
    <mdx n="0" f="m">
      <t c="2">
        <n x="8"/>
        <n x="21"/>
      </t>
    </mdx>
    <mdx n="0" f="m">
      <t c="2">
        <n x="7"/>
        <n x="10"/>
      </t>
    </mdx>
    <mdx n="0" f="m">
      <t c="2">
        <n x="7"/>
        <n x="19"/>
      </t>
    </mdx>
    <mdx n="0" f="m">
      <t c="2">
        <n x="8"/>
        <n x="12"/>
      </t>
    </mdx>
    <mdx n="0" f="m">
      <t c="2">
        <n x="6"/>
        <n x="15"/>
      </t>
    </mdx>
    <mdx n="0" f="v">
      <t c="4" fi="0">
        <n x="9"/>
        <n x="1"/>
        <n x="6"/>
        <n x="16"/>
      </t>
    </mdx>
    <mdx n="0" f="v">
      <t c="4" fi="0">
        <n x="9"/>
        <n x="1"/>
        <n x="6"/>
        <n x="17"/>
      </t>
    </mdx>
    <mdx n="0" f="v">
      <t c="4" fi="0">
        <n x="9"/>
        <n x="1"/>
        <n x="7"/>
        <n x="18"/>
      </t>
    </mdx>
    <mdx n="0" f="v">
      <t c="4" fi="0">
        <n x="9"/>
        <n x="1"/>
        <n x="8"/>
        <n x="16"/>
      </t>
    </mdx>
    <mdx n="0" f="v">
      <t c="4" fi="0">
        <n x="9"/>
        <n x="1"/>
        <n x="8"/>
        <n x="17"/>
      </t>
    </mdx>
    <mdx n="0" f="v">
      <t c="4" fi="0">
        <n x="9"/>
        <n x="1"/>
        <n x="6"/>
        <n x="19"/>
      </t>
    </mdx>
    <mdx n="0" f="v">
      <t c="4" fi="0">
        <n x="9"/>
        <n x="1"/>
        <n x="6"/>
        <n x="20"/>
      </t>
    </mdx>
    <mdx n="0" f="v">
      <t c="4" fi="0">
        <n x="9"/>
        <n x="1"/>
        <n x="7"/>
        <n x="21"/>
      </t>
    </mdx>
    <mdx n="0" f="v">
      <t c="4" fi="0">
        <n x="9"/>
        <n x="1"/>
        <n x="8"/>
        <n x="19"/>
      </t>
    </mdx>
    <mdx n="0" f="v">
      <t c="4" fi="0">
        <n x="9"/>
        <n x="1"/>
        <n x="8"/>
        <n x="20"/>
      </t>
    </mdx>
    <mdx n="0" f="v">
      <t c="4" fi="0">
        <n x="9"/>
        <n x="1"/>
        <n x="7"/>
        <n x="11"/>
      </t>
    </mdx>
    <mdx n="0" f="v">
      <t c="4" fi="0">
        <n x="9"/>
        <n x="1"/>
        <n x="8"/>
        <n x="10"/>
      </t>
    </mdx>
    <mdx n="0" f="v">
      <t c="4" fi="0">
        <n x="9"/>
        <n x="1"/>
        <n x="8"/>
        <n x="11"/>
      </t>
    </mdx>
    <mdx n="0" f="v">
      <t c="4" fi="0">
        <n x="9"/>
        <n x="5"/>
        <n x="7"/>
        <n x="11"/>
      </t>
    </mdx>
    <mdx n="0" f="v">
      <t c="4" fi="0">
        <n x="9"/>
        <n x="1"/>
        <n x="7"/>
        <n x="12"/>
      </t>
    </mdx>
    <mdx n="0" f="v">
      <t c="4" fi="0">
        <n x="9"/>
        <n x="5"/>
        <n x="7"/>
        <n x="17"/>
      </t>
    </mdx>
    <mdx n="0" f="v">
      <t c="4" fi="0">
        <n x="9"/>
        <n x="1"/>
        <n x="6"/>
        <n x="11"/>
      </t>
    </mdx>
    <mdx n="0" f="v">
      <t c="4" fi="0">
        <n x="9"/>
        <n x="4"/>
        <n x="8"/>
        <n x="11"/>
      </t>
    </mdx>
    <mdx n="0" f="v">
      <t c="4" fi="0">
        <n x="9"/>
        <n x="5"/>
        <n x="6"/>
        <n x="21"/>
      </t>
    </mdx>
    <mdx n="0" f="v">
      <t c="4" fi="0">
        <n x="9"/>
        <n x="5"/>
        <n x="8"/>
        <n x="10"/>
      </t>
    </mdx>
    <mdx n="0" f="v">
      <t c="4" fi="0">
        <n x="9"/>
        <n x="1"/>
        <n x="7"/>
        <n x="17"/>
      </t>
    </mdx>
    <mdx n="0" f="v">
      <t c="4" fi="0">
        <n x="9"/>
        <n x="5"/>
        <n x="7"/>
        <n x="16"/>
      </t>
    </mdx>
    <mdx n="0" f="v">
      <t c="4" fi="0">
        <n x="9"/>
        <n x="4"/>
        <n x="8"/>
        <n x="19"/>
      </t>
    </mdx>
    <mdx n="0" f="v">
      <t c="4" fi="0">
        <n x="9"/>
        <n x="2"/>
        <n x="7"/>
        <n x="15"/>
      </t>
    </mdx>
    <mdx n="0" f="v">
      <t c="4" fi="0">
        <n x="9"/>
        <n x="1"/>
        <n x="8"/>
        <n x="15"/>
      </t>
    </mdx>
    <mdx n="0" f="v">
      <t c="4" fi="0">
        <n x="9"/>
        <n x="5"/>
        <n x="7"/>
        <n x="20"/>
      </t>
    </mdx>
    <mdx n="0" f="v">
      <t c="4" fi="0">
        <n x="9"/>
        <n x="2"/>
        <n x="6"/>
        <n x="16"/>
      </t>
    </mdx>
    <mdx n="0" f="v">
      <t c="4" fi="0">
        <n x="9"/>
        <n x="1"/>
        <n x="7"/>
        <n x="14"/>
      </t>
    </mdx>
    <mdx n="0" f="v">
      <t c="4" fi="0">
        <n x="9"/>
        <n x="5"/>
        <n x="6"/>
        <n x="10"/>
      </t>
    </mdx>
    <mdx n="0" f="v">
      <t c="4" fi="0">
        <n x="9"/>
        <n x="2"/>
        <n x="8"/>
        <n x="13"/>
      </t>
    </mdx>
    <mdx n="0" f="v">
      <t c="4" fi="0">
        <n x="9"/>
        <n x="1"/>
        <n x="6"/>
        <n x="12"/>
      </t>
    </mdx>
    <mdx n="0" f="v">
      <t c="4" fi="0">
        <n x="9"/>
        <n x="1"/>
        <n x="6"/>
        <n x="18"/>
      </t>
    </mdx>
    <mdx n="0" f="v">
      <t c="4" fi="0">
        <n x="9"/>
        <n x="1"/>
        <n x="8"/>
        <n x="18"/>
      </t>
    </mdx>
    <mdx n="0" f="v">
      <t c="4" fi="0">
        <n x="9"/>
        <n x="4"/>
        <n x="8"/>
        <n x="16"/>
      </t>
    </mdx>
    <mdx n="0" f="v">
      <t c="4" fi="0">
        <n x="9"/>
        <n x="1"/>
        <n x="6"/>
        <n x="10"/>
      </t>
    </mdx>
    <mdx n="0" f="v">
      <t c="4" fi="0">
        <n x="9"/>
        <n x="1"/>
        <n x="8"/>
        <n x="21"/>
      </t>
    </mdx>
    <mdx n="0" f="v">
      <t c="4" fi="0">
        <n x="9"/>
        <n x="4"/>
        <n x="6"/>
        <n x="11"/>
      </t>
    </mdx>
    <mdx n="0" f="v">
      <t c="4" fi="0">
        <n x="9"/>
        <n x="2"/>
        <n x="8"/>
        <n x="14"/>
      </t>
    </mdx>
    <mdx n="0" f="v">
      <t c="4" fi="0">
        <n x="9"/>
        <n x="1"/>
        <n x="7"/>
        <n x="10"/>
      </t>
    </mdx>
    <mdx n="0" f="v">
      <t c="4" fi="0">
        <n x="9"/>
        <n x="4"/>
        <n x="6"/>
        <n x="17"/>
      </t>
    </mdx>
    <mdx n="0" f="v">
      <t c="4" fi="0">
        <n x="9"/>
        <n x="2"/>
        <n x="8"/>
        <n x="17"/>
      </t>
    </mdx>
    <mdx n="0" f="v">
      <t c="4" fi="0">
        <n x="9"/>
        <n x="4"/>
        <n x="6"/>
        <n x="16"/>
      </t>
    </mdx>
    <mdx n="0" f="v">
      <t c="4" fi="0">
        <n x="9"/>
        <n x="4"/>
        <n x="7"/>
        <n x="10"/>
      </t>
    </mdx>
    <mdx n="0" f="v">
      <t c="4" fi="0">
        <n x="9"/>
        <n x="2"/>
        <n x="6"/>
        <n x="20"/>
      </t>
    </mdx>
    <mdx n="0" f="v">
      <t c="4" fi="0">
        <n x="9"/>
        <n x="2"/>
        <n x="8"/>
        <n x="19"/>
      </t>
    </mdx>
    <mdx n="0" f="v">
      <t c="4" fi="0">
        <n x="9"/>
        <n x="1"/>
        <n x="6"/>
        <n x="21"/>
      </t>
    </mdx>
    <mdx n="0" f="v">
      <t c="4" fi="0">
        <n x="9"/>
        <n x="1"/>
        <n x="7"/>
        <n x="20"/>
      </t>
    </mdx>
    <mdx n="0" f="v">
      <t c="4" fi="0">
        <n x="9"/>
        <n x="4"/>
        <n x="6"/>
        <n x="19"/>
      </t>
    </mdx>
    <mdx n="0" f="v">
      <t c="4" fi="0">
        <n x="9"/>
        <n x="2"/>
        <n x="8"/>
        <n x="11"/>
      </t>
    </mdx>
    <mdx n="0" f="v">
      <t c="4" fi="0">
        <n x="9"/>
        <n x="1"/>
        <n x="7"/>
        <n x="13"/>
      </t>
    </mdx>
    <mdx n="0" f="v">
      <t c="4" fi="0">
        <n x="9"/>
        <n x="1"/>
        <n x="8"/>
        <n x="12"/>
      </t>
    </mdx>
    <mdx n="0" f="v">
      <t c="4" fi="0">
        <n x="9"/>
        <n x="3"/>
        <n x="7"/>
        <n x="19"/>
      </t>
    </mdx>
    <mdx n="0" f="v">
      <t c="4" fi="0">
        <n x="9"/>
        <n x="1"/>
        <n x="7"/>
        <n x="16"/>
      </t>
    </mdx>
    <mdx n="0" f="v">
      <t c="4" fi="0">
        <n x="9"/>
        <n x="1"/>
        <n x="6"/>
        <n x="15"/>
      </t>
    </mdx>
    <mdx n="0" f="v">
      <t c="4" fi="0">
        <n x="9"/>
        <n x="1"/>
        <n x="8"/>
        <n x="14"/>
      </t>
    </mdx>
    <mdx n="0" f="v">
      <t c="4" fi="0">
        <n x="9"/>
        <n x="1"/>
        <n x="8"/>
        <n x="13"/>
      </t>
    </mdx>
    <mdx n="0" f="v">
      <t c="4" fi="0">
        <n x="9"/>
        <n x="1"/>
        <n x="7"/>
        <n x="15"/>
      </t>
    </mdx>
    <mdx n="0" f="v">
      <t c="4" fi="0">
        <n x="9"/>
        <n x="1"/>
        <n x="6"/>
        <n x="14"/>
      </t>
    </mdx>
    <mdx n="0" f="v">
      <t c="4" fi="0">
        <n x="9"/>
        <n x="1"/>
        <n x="6"/>
        <n x="13"/>
      </t>
    </mdx>
    <mdx n="0" f="v">
      <t c="4" fi="0">
        <n x="9"/>
        <n x="2"/>
        <n x="8"/>
        <n x="15"/>
      </t>
    </mdx>
    <mdx n="0" f="v">
      <t c="4" fi="0">
        <n x="9"/>
        <n x="2"/>
        <n x="7"/>
        <n x="14"/>
      </t>
    </mdx>
    <mdx n="0" f="v">
      <t c="4" fi="0">
        <n x="9"/>
        <n x="2"/>
        <n x="7"/>
        <n x="13"/>
      </t>
    </mdx>
    <mdx n="0" f="v">
      <t c="4" fi="0">
        <n x="9"/>
        <n x="2"/>
        <n x="6"/>
        <n x="15"/>
      </t>
    </mdx>
    <mdx n="0" f="v">
      <t c="4" fi="0">
        <n x="9"/>
        <n x="3"/>
        <n x="8"/>
        <n x="14"/>
      </t>
    </mdx>
    <mdx n="0" f="v">
      <t c="4" fi="0">
        <n x="9"/>
        <n x="3"/>
        <n x="8"/>
        <n x="13"/>
      </t>
    </mdx>
    <mdx n="0" f="v">
      <t c="4" fi="0">
        <n x="9"/>
        <n x="3"/>
        <n x="7"/>
        <n x="15"/>
      </t>
    </mdx>
    <mdx n="0" f="v">
      <t c="4" fi="0">
        <n x="9"/>
        <n x="3"/>
        <n x="6"/>
        <n x="14"/>
      </t>
    </mdx>
    <mdx n="0" f="v">
      <t c="4" fi="0">
        <n x="9"/>
        <n x="3"/>
        <n x="6"/>
        <n x="13"/>
      </t>
    </mdx>
    <mdx n="0" f="v">
      <t c="4" fi="0">
        <n x="9"/>
        <n x="4"/>
        <n x="8"/>
        <n x="15"/>
      </t>
    </mdx>
    <mdx n="0" f="v">
      <t c="4" fi="0">
        <n x="9"/>
        <n x="4"/>
        <n x="7"/>
        <n x="14"/>
      </t>
    </mdx>
    <mdx n="0" f="v">
      <t c="4" fi="0">
        <n x="9"/>
        <n x="4"/>
        <n x="7"/>
        <n x="13"/>
      </t>
    </mdx>
    <mdx n="0" f="v">
      <t c="4" fi="0">
        <n x="9"/>
        <n x="4"/>
        <n x="6"/>
        <n x="15"/>
      </t>
    </mdx>
    <mdx n="0" f="v">
      <t c="4" fi="0">
        <n x="9"/>
        <n x="5"/>
        <n x="8"/>
        <n x="14"/>
      </t>
    </mdx>
    <mdx n="0" f="v">
      <t c="4" fi="0">
        <n x="9"/>
        <n x="5"/>
        <n x="8"/>
        <n x="13"/>
      </t>
    </mdx>
    <mdx n="0" f="v">
      <t c="4" fi="0">
        <n x="9"/>
        <n x="5"/>
        <n x="7"/>
        <n x="15"/>
      </t>
    </mdx>
    <mdx n="0" f="v">
      <t c="4" fi="0">
        <n x="9"/>
        <n x="5"/>
        <n x="6"/>
        <n x="14"/>
      </t>
    </mdx>
    <mdx n="0" f="v">
      <t c="4" fi="0">
        <n x="9"/>
        <n x="5"/>
        <n x="6"/>
        <n x="13"/>
      </t>
    </mdx>
    <mdx n="0" f="v">
      <t c="4" fi="0">
        <n x="9"/>
        <n x="5"/>
        <n x="8"/>
        <n x="21"/>
      </t>
    </mdx>
    <mdx n="0" f="v">
      <t c="4" fi="0">
        <n x="9"/>
        <n x="5"/>
        <n x="8"/>
        <n x="18"/>
      </t>
    </mdx>
    <mdx n="0" f="v">
      <t c="4" fi="0">
        <n x="9"/>
        <n x="5"/>
        <n x="7"/>
        <n x="12"/>
      </t>
    </mdx>
    <mdx n="0" f="v">
      <t c="4" fi="0">
        <n x="9"/>
        <n x="5"/>
        <n x="6"/>
        <n x="18"/>
      </t>
    </mdx>
    <mdx n="0" f="v">
      <t c="4" fi="0">
        <n x="9"/>
        <n x="5"/>
        <n x="8"/>
        <n x="15"/>
      </t>
    </mdx>
    <mdx n="0" f="v">
      <t c="4" fi="0">
        <n x="9"/>
        <n x="5"/>
        <n x="7"/>
        <n x="14"/>
      </t>
    </mdx>
    <mdx n="0" f="v">
      <t c="4" fi="0">
        <n x="9"/>
        <n x="5"/>
        <n x="7"/>
        <n x="13"/>
      </t>
    </mdx>
    <mdx n="0" f="v">
      <t c="4" fi="0">
        <n x="9"/>
        <n x="5"/>
        <n x="6"/>
        <n x="15"/>
      </t>
    </mdx>
    <mdx n="0" f="v">
      <t c="4" fi="0">
        <n x="9"/>
        <n x="5"/>
        <n x="8"/>
        <n x="12"/>
      </t>
    </mdx>
    <mdx n="0" f="v">
      <t c="4" fi="0">
        <n x="9"/>
        <n x="5"/>
        <n x="8"/>
        <n x="11"/>
      </t>
    </mdx>
    <mdx n="0" f="v">
      <t c="4" fi="0">
        <n x="9"/>
        <n x="5"/>
        <n x="7"/>
        <n x="10"/>
      </t>
    </mdx>
    <mdx n="0" f="v">
      <t c="4" fi="0">
        <n x="9"/>
        <n x="5"/>
        <n x="6"/>
        <n x="12"/>
      </t>
    </mdx>
    <mdx n="0" f="v">
      <t c="4" fi="0">
        <n x="9"/>
        <n x="5"/>
        <n x="6"/>
        <n x="11"/>
      </t>
    </mdx>
    <mdx n="0" f="v">
      <t c="4" fi="0">
        <n x="9"/>
        <n x="5"/>
        <n x="8"/>
        <n x="20"/>
      </t>
    </mdx>
    <mdx n="0" f="v">
      <t c="4" fi="0">
        <n x="9"/>
        <n x="5"/>
        <n x="8"/>
        <n x="19"/>
      </t>
    </mdx>
    <mdx n="0" f="v">
      <t c="4" fi="0">
        <n x="9"/>
        <n x="5"/>
        <n x="7"/>
        <n x="21"/>
      </t>
    </mdx>
    <mdx n="0" f="v">
      <t c="4" fi="0">
        <n x="9"/>
        <n x="5"/>
        <n x="6"/>
        <n x="20"/>
      </t>
    </mdx>
    <mdx n="0" f="v">
      <t c="4" fi="0">
        <n x="9"/>
        <n x="5"/>
        <n x="6"/>
        <n x="19"/>
      </t>
    </mdx>
    <mdx n="0" f="v">
      <t c="4" fi="0">
        <n x="9"/>
        <n x="5"/>
        <n x="8"/>
        <n x="17"/>
      </t>
    </mdx>
    <mdx n="0" f="v">
      <t c="4" fi="0">
        <n x="9"/>
        <n x="5"/>
        <n x="8"/>
        <n x="16"/>
      </t>
    </mdx>
    <mdx n="0" f="v">
      <t c="4" fi="0">
        <n x="9"/>
        <n x="5"/>
        <n x="7"/>
        <n x="18"/>
      </t>
    </mdx>
    <mdx n="0" f="v">
      <t c="4" fi="0">
        <n x="9"/>
        <n x="5"/>
        <n x="6"/>
        <n x="17"/>
      </t>
    </mdx>
    <mdx n="0" f="v">
      <t c="4" fi="0">
        <n x="9"/>
        <n x="5"/>
        <n x="6"/>
        <n x="16"/>
      </t>
    </mdx>
    <mdx n="0" f="v">
      <t c="4" fi="0">
        <n x="9"/>
        <n x="4"/>
        <n x="7"/>
        <n x="21"/>
      </t>
    </mdx>
    <mdx n="0" f="v">
      <t c="4" fi="0">
        <n x="9"/>
        <n x="4"/>
        <n x="8"/>
        <n x="12"/>
      </t>
    </mdx>
    <mdx n="0" f="v">
      <t c="4" fi="0">
        <n x="9"/>
        <n x="4"/>
        <n x="7"/>
        <n x="18"/>
      </t>
    </mdx>
    <mdx n="0" f="v">
      <t c="4" fi="0">
        <n x="9"/>
        <n x="4"/>
        <n x="8"/>
        <n x="20"/>
      </t>
    </mdx>
    <mdx n="0" f="v">
      <t c="4" fi="0">
        <n x="9"/>
        <n x="4"/>
        <n x="6"/>
        <n x="12"/>
      </t>
    </mdx>
    <mdx n="0" f="v">
      <t c="4" fi="0">
        <n x="9"/>
        <n x="4"/>
        <n x="8"/>
        <n x="17"/>
      </t>
    </mdx>
    <mdx n="0" f="v">
      <t c="4" fi="0">
        <n x="9"/>
        <n x="4"/>
        <n x="6"/>
        <n x="20"/>
      </t>
    </mdx>
    <mdx n="0" f="v">
      <t c="4" fi="0">
        <n x="9"/>
        <n x="4"/>
        <n x="8"/>
        <n x="14"/>
      </t>
    </mdx>
    <mdx n="0" f="v">
      <t c="4" fi="0">
        <n x="9"/>
        <n x="4"/>
        <n x="8"/>
        <n x="13"/>
      </t>
    </mdx>
    <mdx n="0" f="v">
      <t c="4" fi="0">
        <n x="9"/>
        <n x="4"/>
        <n x="7"/>
        <n x="15"/>
      </t>
    </mdx>
    <mdx n="0" f="v">
      <t c="4" fi="0">
        <n x="9"/>
        <n x="4"/>
        <n x="6"/>
        <n x="14"/>
      </t>
    </mdx>
    <mdx n="0" f="v">
      <t c="4" fi="0">
        <n x="9"/>
        <n x="4"/>
        <n x="6"/>
        <n x="13"/>
      </t>
    </mdx>
    <mdx n="0" f="v">
      <t c="4" fi="0">
        <n x="9"/>
        <n x="4"/>
        <n x="8"/>
        <n x="10"/>
      </t>
    </mdx>
    <mdx n="0" f="v">
      <t c="4" fi="0">
        <n x="9"/>
        <n x="4"/>
        <n x="7"/>
        <n x="12"/>
      </t>
    </mdx>
    <mdx n="0" f="v">
      <t c="4" fi="0">
        <n x="9"/>
        <n x="4"/>
        <n x="7"/>
        <n x="11"/>
      </t>
    </mdx>
    <mdx n="0" f="v">
      <t c="4" fi="0">
        <n x="9"/>
        <n x="4"/>
        <n x="6"/>
        <n x="10"/>
      </t>
    </mdx>
    <mdx n="0" f="v">
      <t c="4" fi="0">
        <n x="9"/>
        <n x="4"/>
        <n x="8"/>
        <n x="21"/>
      </t>
    </mdx>
    <mdx n="0" f="v">
      <t c="4" fi="0">
        <n x="9"/>
        <n x="4"/>
        <n x="7"/>
        <n x="20"/>
      </t>
    </mdx>
    <mdx n="0" f="v">
      <t c="4" fi="0">
        <n x="9"/>
        <n x="4"/>
        <n x="7"/>
        <n x="19"/>
      </t>
    </mdx>
    <mdx n="0" f="v">
      <t c="4" fi="0">
        <n x="9"/>
        <n x="4"/>
        <n x="6"/>
        <n x="21"/>
      </t>
    </mdx>
    <mdx n="0" f="v">
      <t c="4" fi="0">
        <n x="9"/>
        <n x="4"/>
        <n x="8"/>
        <n x="18"/>
      </t>
    </mdx>
    <mdx n="0" f="v">
      <t c="4" fi="0">
        <n x="9"/>
        <n x="4"/>
        <n x="7"/>
        <n x="17"/>
      </t>
    </mdx>
    <mdx n="0" f="v">
      <t c="4" fi="0">
        <n x="9"/>
        <n x="4"/>
        <n x="7"/>
        <n x="16"/>
      </t>
    </mdx>
    <mdx n="0" f="v">
      <t c="4" fi="0">
        <n x="9"/>
        <n x="4"/>
        <n x="6"/>
        <n x="18"/>
      </t>
    </mdx>
    <mdx n="0" f="v">
      <t c="4" fi="0">
        <n x="9"/>
        <n x="2"/>
        <n x="6"/>
        <n x="12"/>
      </t>
    </mdx>
    <mdx n="0" f="v">
      <t c="4" fi="0">
        <n x="9"/>
        <n x="2"/>
        <n x="7"/>
        <n x="18"/>
      </t>
    </mdx>
    <mdx n="0" f="v">
      <t c="4" fi="0">
        <n x="9"/>
        <n x="2"/>
        <n x="8"/>
        <n x="16"/>
      </t>
    </mdx>
    <mdx n="0" f="v">
      <t c="4" fi="0">
        <n x="9"/>
        <n x="2"/>
        <n x="6"/>
        <n x="17"/>
      </t>
    </mdx>
    <mdx n="0" f="v">
      <t c="4" fi="0">
        <n x="9"/>
        <n x="2"/>
        <n x="6"/>
        <n x="14"/>
      </t>
    </mdx>
    <mdx n="0" f="v">
      <t c="4" fi="0">
        <n x="9"/>
        <n x="2"/>
        <n x="8"/>
        <n x="12"/>
      </t>
    </mdx>
    <mdx n="0" f="v">
      <t c="4" fi="0">
        <n x="9"/>
        <n x="2"/>
        <n x="7"/>
        <n x="10"/>
      </t>
    </mdx>
    <mdx n="0" f="v">
      <t c="4" fi="0">
        <n x="9"/>
        <n x="2"/>
        <n x="6"/>
        <n x="11"/>
      </t>
    </mdx>
    <mdx n="0" f="v">
      <t c="4" fi="0">
        <n x="9"/>
        <n x="2"/>
        <n x="8"/>
        <n x="20"/>
      </t>
    </mdx>
    <mdx n="0" f="v">
      <t c="4" fi="0">
        <n x="9"/>
        <n x="2"/>
        <n x="7"/>
        <n x="21"/>
      </t>
    </mdx>
    <mdx n="0" f="v">
      <t c="4" fi="0">
        <n x="9"/>
        <n x="2"/>
        <n x="6"/>
        <n x="19"/>
      </t>
    </mdx>
    <mdx n="0" f="v">
      <t c="4" fi="0">
        <n x="9"/>
        <n x="2"/>
        <n x="6"/>
        <n x="13"/>
      </t>
    </mdx>
    <mdx n="0" f="v">
      <t c="4" fi="0">
        <n x="9"/>
        <n x="2"/>
        <n x="8"/>
        <n x="10"/>
      </t>
    </mdx>
    <mdx n="0" f="v">
      <t c="4" fi="0">
        <n x="9"/>
        <n x="2"/>
        <n x="7"/>
        <n x="12"/>
      </t>
    </mdx>
    <mdx n="0" f="v">
      <t c="4" fi="0">
        <n x="9"/>
        <n x="2"/>
        <n x="7"/>
        <n x="11"/>
      </t>
    </mdx>
    <mdx n="0" f="v">
      <t c="4" fi="0">
        <n x="9"/>
        <n x="2"/>
        <n x="6"/>
        <n x="10"/>
      </t>
    </mdx>
    <mdx n="0" f="v">
      <t c="4" fi="0">
        <n x="9"/>
        <n x="2"/>
        <n x="8"/>
        <n x="21"/>
      </t>
    </mdx>
    <mdx n="0" f="v">
      <t c="4" fi="0">
        <n x="9"/>
        <n x="2"/>
        <n x="7"/>
        <n x="20"/>
      </t>
    </mdx>
    <mdx n="0" f="v">
      <t c="4" fi="0">
        <n x="9"/>
        <n x="2"/>
        <n x="7"/>
        <n x="19"/>
      </t>
    </mdx>
    <mdx n="0" f="v">
      <t c="4" fi="0">
        <n x="9"/>
        <n x="2"/>
        <n x="6"/>
        <n x="21"/>
      </t>
    </mdx>
    <mdx n="0" f="v">
      <t c="4" fi="0">
        <n x="9"/>
        <n x="2"/>
        <n x="8"/>
        <n x="18"/>
      </t>
    </mdx>
    <mdx n="0" f="v">
      <t c="4" fi="0">
        <n x="9"/>
        <n x="2"/>
        <n x="7"/>
        <n x="17"/>
      </t>
    </mdx>
    <mdx n="0" f="v">
      <t c="4" fi="0">
        <n x="9"/>
        <n x="2"/>
        <n x="7"/>
        <n x="16"/>
      </t>
    </mdx>
    <mdx n="0" f="v">
      <t c="4" fi="0">
        <n x="9"/>
        <n x="2"/>
        <n x="6"/>
        <n x="18"/>
      </t>
    </mdx>
    <mdx n="0" f="v">
      <t c="4" fi="0">
        <n x="9"/>
        <n x="3"/>
        <n x="8"/>
        <n x="18"/>
      </t>
    </mdx>
    <mdx n="0" f="v">
      <t c="4" fi="0">
        <n x="9"/>
        <n x="3"/>
        <n x="6"/>
        <n x="21"/>
      </t>
    </mdx>
    <mdx n="0" f="v">
      <t c="4" fi="0">
        <n x="9"/>
        <n x="3"/>
        <n x="7"/>
        <n x="16"/>
      </t>
    </mdx>
    <mdx n="0" f="v">
      <t c="4" fi="0">
        <n x="9"/>
        <n x="3"/>
        <n x="6"/>
        <n x="10"/>
      </t>
    </mdx>
    <mdx n="0" f="v">
      <t c="4" fi="0">
        <n x="9"/>
        <n x="3"/>
        <n x="7"/>
        <n x="12"/>
      </t>
    </mdx>
    <mdx n="0" f="v">
      <t c="4" fi="0">
        <n x="9"/>
        <n x="3"/>
        <n x="8"/>
        <n x="10"/>
      </t>
    </mdx>
    <mdx n="0" f="v">
      <t c="4" fi="0">
        <n x="9"/>
        <n x="3"/>
        <n x="8"/>
        <n x="21"/>
      </t>
    </mdx>
    <mdx n="0" f="v">
      <t c="4" fi="0">
        <n x="9"/>
        <n x="3"/>
        <n x="6"/>
        <n x="18"/>
      </t>
    </mdx>
    <mdx n="0" f="v">
      <t c="4" fi="0">
        <n x="9"/>
        <n x="3"/>
        <n x="7"/>
        <n x="20"/>
      </t>
    </mdx>
    <mdx n="0" f="v">
      <t c="4" fi="0">
        <n x="9"/>
        <n x="3"/>
        <n x="7"/>
        <n x="17"/>
      </t>
    </mdx>
    <mdx n="0" f="v">
      <t c="4" fi="0">
        <n x="9"/>
        <n x="3"/>
        <n x="7"/>
        <n x="11"/>
      </t>
    </mdx>
    <mdx n="0" f="v">
      <t c="4" fi="0">
        <n x="9"/>
        <n x="3"/>
        <n x="8"/>
        <n x="15"/>
      </t>
    </mdx>
    <mdx n="0" f="v">
      <t c="4" fi="0">
        <n x="9"/>
        <n x="3"/>
        <n x="7"/>
        <n x="14"/>
      </t>
    </mdx>
    <mdx n="0" f="v">
      <t c="4" fi="0">
        <n x="9"/>
        <n x="3"/>
        <n x="7"/>
        <n x="13"/>
      </t>
    </mdx>
    <mdx n="0" f="v">
      <t c="4" fi="0">
        <n x="9"/>
        <n x="3"/>
        <n x="6"/>
        <n x="15"/>
      </t>
    </mdx>
    <mdx n="0" f="v">
      <t c="4" fi="0">
        <n x="9"/>
        <n x="3"/>
        <n x="8"/>
        <n x="12"/>
      </t>
    </mdx>
    <mdx n="0" f="v">
      <t c="4" fi="0">
        <n x="9"/>
        <n x="3"/>
        <n x="8"/>
        <n x="11"/>
      </t>
    </mdx>
    <mdx n="0" f="v">
      <t c="4" fi="0">
        <n x="9"/>
        <n x="3"/>
        <n x="7"/>
        <n x="10"/>
      </t>
    </mdx>
    <mdx n="0" f="v">
      <t c="4" fi="0">
        <n x="9"/>
        <n x="3"/>
        <n x="6"/>
        <n x="12"/>
      </t>
    </mdx>
    <mdx n="0" f="v">
      <t c="4" fi="0">
        <n x="9"/>
        <n x="3"/>
        <n x="6"/>
        <n x="11"/>
      </t>
    </mdx>
    <mdx n="0" f="v">
      <t c="4" fi="0">
        <n x="9"/>
        <n x="3"/>
        <n x="8"/>
        <n x="20"/>
      </t>
    </mdx>
    <mdx n="0" f="v">
      <t c="4" fi="0">
        <n x="9"/>
        <n x="3"/>
        <n x="8"/>
        <n x="19"/>
      </t>
    </mdx>
    <mdx n="0" f="v">
      <t c="4" fi="0">
        <n x="9"/>
        <n x="3"/>
        <n x="7"/>
        <n x="21"/>
      </t>
    </mdx>
    <mdx n="0" f="v">
      <t c="4" fi="0">
        <n x="9"/>
        <n x="3"/>
        <n x="6"/>
        <n x="20"/>
      </t>
    </mdx>
    <mdx n="0" f="v">
      <t c="4" fi="0">
        <n x="9"/>
        <n x="3"/>
        <n x="6"/>
        <n x="19"/>
      </t>
    </mdx>
    <mdx n="0" f="v">
      <t c="4" fi="0">
        <n x="9"/>
        <n x="3"/>
        <n x="8"/>
        <n x="17"/>
      </t>
    </mdx>
    <mdx n="0" f="v">
      <t c="4" fi="0">
        <n x="9"/>
        <n x="3"/>
        <n x="8"/>
        <n x="16"/>
      </t>
    </mdx>
    <mdx n="0" f="v">
      <t c="4" fi="0">
        <n x="9"/>
        <n x="3"/>
        <n x="7"/>
        <n x="18"/>
      </t>
    </mdx>
    <mdx n="0" f="v">
      <t c="4" fi="0">
        <n x="9"/>
        <n x="3"/>
        <n x="6"/>
        <n x="17"/>
      </t>
    </mdx>
    <mdx n="0" f="v">
      <t c="4" fi="0">
        <n x="9"/>
        <n x="3"/>
        <n x="6"/>
        <n x="16"/>
      </t>
    </mdx>
    <mdx n="0" f="v">
      <t c="4" fi="0">
        <n x="9"/>
        <n x="5"/>
        <n x="7"/>
        <n x="19"/>
      </t>
    </mdx>
    <mdx n="0" f="v">
      <t c="4" fi="0">
        <n x="9"/>
        <n x="1"/>
        <n x="7"/>
        <n x="19"/>
      </t>
    </mdx>
  </mdxMetadata>
  <valueMetadata count="22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</valueMetadata>
</metadata>
</file>

<file path=xl/sharedStrings.xml><?xml version="1.0" encoding="utf-8"?>
<sst xmlns="http://schemas.openxmlformats.org/spreadsheetml/2006/main" count="310" uniqueCount="101">
  <si>
    <t>P001</t>
  </si>
  <si>
    <t>P002</t>
  </si>
  <si>
    <t>P003</t>
  </si>
  <si>
    <t>P004</t>
  </si>
  <si>
    <t>P005</t>
  </si>
  <si>
    <t>Friday</t>
  </si>
  <si>
    <t>Monday</t>
  </si>
  <si>
    <t>Saturday</t>
  </si>
  <si>
    <t>Sunday</t>
  </si>
  <si>
    <t>Thursday</t>
  </si>
  <si>
    <t>Tuesday</t>
  </si>
  <si>
    <t>Wednesday</t>
  </si>
  <si>
    <t>Product_ID</t>
  </si>
  <si>
    <t>Weekly</t>
  </si>
  <si>
    <t>Date</t>
  </si>
  <si>
    <t>3weeksAverage</t>
  </si>
  <si>
    <t>6weeksAverage</t>
  </si>
  <si>
    <t>13weeksAverage</t>
  </si>
  <si>
    <t>Current Forcast weeks</t>
  </si>
  <si>
    <t>Column Labels</t>
  </si>
  <si>
    <t>February</t>
  </si>
  <si>
    <t>January</t>
  </si>
  <si>
    <t>March</t>
  </si>
  <si>
    <t>Products</t>
  </si>
  <si>
    <t>Years</t>
  </si>
  <si>
    <t>Period</t>
  </si>
  <si>
    <t xml:space="preserve">Intercept </t>
  </si>
  <si>
    <t>Slop</t>
  </si>
  <si>
    <t>Actual Demand</t>
  </si>
  <si>
    <t>Error</t>
  </si>
  <si>
    <t>Months</t>
  </si>
  <si>
    <t>LT Forecast</t>
  </si>
  <si>
    <t>3 months moving Average Forecast</t>
  </si>
  <si>
    <t>Seasional Index Tracker</t>
  </si>
  <si>
    <t>Seasional index</t>
  </si>
  <si>
    <t>Seasional Forecast with trends</t>
  </si>
  <si>
    <t>MSE=</t>
  </si>
  <si>
    <t>MAD=</t>
  </si>
  <si>
    <t>n</t>
  </si>
  <si>
    <t>MAPE</t>
  </si>
  <si>
    <t>Sequared Error or MSE</t>
  </si>
  <si>
    <t>Absolute Error (Deviation)</t>
  </si>
  <si>
    <t>Absolute Error (Deviation)/Var%</t>
  </si>
  <si>
    <t>Holt Winter</t>
  </si>
  <si>
    <t xml:space="preserve">Holt winters forecast is double exponetitial methods  for forecasting </t>
  </si>
  <si>
    <t>chronological order</t>
  </si>
  <si>
    <t>sequintial order</t>
  </si>
  <si>
    <t xml:space="preserve">temporal components </t>
  </si>
  <si>
    <t>2019</t>
  </si>
  <si>
    <t>2020</t>
  </si>
  <si>
    <t>2021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</si>
  <si>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</si>
  <si>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</si>
  <si>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</si>
  <si>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</si>
  <si>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</si>
  <si>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</si>
  <si>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</si>
  <si>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</si>
  <si>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</si>
  <si>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</si>
  <si>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</si>
  <si>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</si>
  <si>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Date (Month)</t>
  </si>
  <si>
    <t>Sum of Demand</t>
  </si>
  <si>
    <t>Year</t>
  </si>
  <si>
    <t>April</t>
  </si>
  <si>
    <t>August</t>
  </si>
  <si>
    <t>December</t>
  </si>
  <si>
    <t>July</t>
  </si>
  <si>
    <t>June</t>
  </si>
  <si>
    <t>November</t>
  </si>
  <si>
    <t>October</t>
  </si>
  <si>
    <t>September</t>
  </si>
  <si>
    <t>Date (Year)</t>
  </si>
  <si>
    <t>Month Name</t>
  </si>
  <si>
    <t>Differeced Inflation</t>
  </si>
  <si>
    <t>Lagged Inflation1</t>
  </si>
  <si>
    <t>Lagged Inflation2</t>
  </si>
  <si>
    <t>Time Trend</t>
  </si>
  <si>
    <t>Lagged</t>
  </si>
  <si>
    <t>No Drift</t>
  </si>
  <si>
    <t>Coefficient</t>
  </si>
  <si>
    <t>standard error</t>
  </si>
  <si>
    <t>Test</t>
  </si>
  <si>
    <t>Drift</t>
  </si>
  <si>
    <t>Drift + Trend</t>
  </si>
  <si>
    <t>Argumented(2Laggs)</t>
  </si>
  <si>
    <t>Dickey-Fuller critical value</t>
  </si>
  <si>
    <t>No Trend</t>
  </si>
  <si>
    <t>Trend</t>
  </si>
  <si>
    <r>
      <t xml:space="preserve">1. Compare the </t>
    </r>
    <r>
      <rPr>
        <b/>
        <sz val="11"/>
        <color theme="1"/>
        <rFont val="Aptos Narrow"/>
        <family val="2"/>
        <scheme val="minor"/>
      </rPr>
      <t>Test statistic</t>
    </r>
    <r>
      <rPr>
        <sz val="11"/>
        <color theme="1"/>
        <rFont val="Aptos Narrow"/>
        <family val="2"/>
        <scheme val="minor"/>
      </rPr>
      <t xml:space="preserve"> with critical values (which are </t>
    </r>
    <r>
      <rPr>
        <b/>
        <sz val="11"/>
        <color theme="1"/>
        <rFont val="Aptos Narrow"/>
        <family val="2"/>
        <scheme val="minor"/>
      </rPr>
      <t>not shown here</t>
    </r>
    <r>
      <rPr>
        <sz val="11"/>
        <color theme="1"/>
        <rFont val="Aptos Narrow"/>
        <family val="2"/>
        <scheme val="minor"/>
      </rPr>
      <t>, but typically around):</t>
    </r>
  </si>
  <si>
    <r>
      <t>1% level</t>
    </r>
    <r>
      <rPr>
        <sz val="11"/>
        <color theme="1"/>
        <rFont val="Aptos Narrow"/>
        <family val="2"/>
        <scheme val="minor"/>
      </rPr>
      <t>: ~ -3.5</t>
    </r>
  </si>
  <si>
    <r>
      <t>5% level</t>
    </r>
    <r>
      <rPr>
        <sz val="11"/>
        <color theme="1"/>
        <rFont val="Aptos Narrow"/>
        <family val="2"/>
        <scheme val="minor"/>
      </rPr>
      <t>: ~ -2.9</t>
    </r>
  </si>
  <si>
    <r>
      <t>10% level</t>
    </r>
    <r>
      <rPr>
        <sz val="11"/>
        <color theme="1"/>
        <rFont val="Aptos Narrow"/>
        <family val="2"/>
        <scheme val="minor"/>
      </rPr>
      <t>: ~ -2.6</t>
    </r>
  </si>
  <si>
    <r>
      <t xml:space="preserve">2. If </t>
    </r>
    <r>
      <rPr>
        <sz val="10"/>
        <color theme="1"/>
        <rFont val="Arial Unicode MS"/>
      </rPr>
      <t>Test statistic &lt; Critical value</t>
    </r>
    <r>
      <rPr>
        <sz val="11"/>
        <color theme="1"/>
        <rFont val="Aptos Narrow"/>
        <family val="2"/>
        <scheme val="minor"/>
      </rPr>
      <t xml:space="preserve"> → </t>
    </r>
    <r>
      <rPr>
        <b/>
        <sz val="11"/>
        <color theme="1"/>
        <rFont val="Aptos Narrow"/>
        <family val="2"/>
        <scheme val="minor"/>
      </rPr>
      <t>Reject null hypothesis</t>
    </r>
    <r>
      <rPr>
        <sz val="11"/>
        <color theme="1"/>
        <rFont val="Aptos Narrow"/>
        <family val="2"/>
        <scheme val="minor"/>
      </rPr>
      <t xml:space="preserve"> → </t>
    </r>
    <r>
      <rPr>
        <b/>
        <sz val="11"/>
        <color theme="1"/>
        <rFont val="Aptos Narrow"/>
        <family val="2"/>
        <scheme val="minor"/>
      </rPr>
      <t>Stationary</t>
    </r>
  </si>
  <si>
    <r>
      <t xml:space="preserve">If </t>
    </r>
    <r>
      <rPr>
        <sz val="10"/>
        <color theme="1"/>
        <rFont val="Arial Unicode MS"/>
      </rPr>
      <t>Test statistic &gt; Critical value</t>
    </r>
    <r>
      <rPr>
        <sz val="11"/>
        <color theme="1"/>
        <rFont val="Aptos Narrow"/>
        <family val="2"/>
        <scheme val="minor"/>
      </rPr>
      <t xml:space="preserve"> → </t>
    </r>
    <r>
      <rPr>
        <b/>
        <sz val="11"/>
        <color theme="1"/>
        <rFont val="Aptos Narrow"/>
        <family val="2"/>
        <scheme val="minor"/>
      </rPr>
      <t>Fail to reject</t>
    </r>
    <r>
      <rPr>
        <sz val="11"/>
        <color theme="1"/>
        <rFont val="Aptos Narrow"/>
        <family val="2"/>
        <scheme val="minor"/>
      </rPr>
      <t xml:space="preserve"> → </t>
    </r>
    <r>
      <rPr>
        <b/>
        <sz val="11"/>
        <color theme="1"/>
        <rFont val="Aptos Narrow"/>
        <family val="2"/>
        <scheme val="minor"/>
      </rPr>
      <t>Non-stationary</t>
    </r>
  </si>
  <si>
    <t>📝 Summary:</t>
  </si>
  <si>
    <r>
      <t xml:space="preserve">The “No Drift” test suggests </t>
    </r>
    <r>
      <rPr>
        <b/>
        <sz val="11"/>
        <color theme="1"/>
        <rFont val="Aptos Narrow"/>
        <family val="2"/>
        <scheme val="minor"/>
      </rPr>
      <t>non-stationarity</t>
    </r>
    <r>
      <rPr>
        <sz val="11"/>
        <color theme="1"/>
        <rFont val="Aptos Narrow"/>
        <family val="2"/>
        <scheme val="minor"/>
      </rPr>
      <t>.</t>
    </r>
  </si>
  <si>
    <r>
      <t xml:space="preserve">The “Drift” and “Drift + Trend” models suggest the series </t>
    </r>
    <r>
      <rPr>
        <b/>
        <sz val="11"/>
        <color theme="1"/>
        <rFont val="Aptos Narrow"/>
        <family val="2"/>
        <scheme val="minor"/>
      </rPr>
      <t>is stationary</t>
    </r>
    <r>
      <rPr>
        <sz val="11"/>
        <color theme="1"/>
        <rFont val="Aptos Narrow"/>
        <family val="2"/>
        <scheme val="minor"/>
      </rPr>
      <t>.</t>
    </r>
  </si>
  <si>
    <r>
      <t xml:space="preserve">The Augmented (2 lags) test gives a </t>
    </r>
    <r>
      <rPr>
        <b/>
        <sz val="11"/>
        <color theme="1"/>
        <rFont val="Aptos Narrow"/>
        <family val="2"/>
        <scheme val="minor"/>
      </rPr>
      <t>borderline case</t>
    </r>
    <r>
      <rPr>
        <sz val="11"/>
        <color theme="1"/>
        <rFont val="Aptos Narrow"/>
        <family val="2"/>
        <scheme val="minor"/>
      </rPr>
      <t>; may be weakly stationary or non-stationary depending on the critical value used.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</si>
</sst>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E+00"/>
  </numFmts>
  <fonts count="5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theme="1"/>
      <name val="Arial Unicode MS"/>
    </font>
    <font>
      <b/>
      <sz val="13.5"/>
      <color theme="1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3" borderId="0" xfId="0" applyFill="1"/>
    <xf numFmtId="14" fontId="0" fillId="4" borderId="0" xfId="0" applyNumberFormat="1" applyFill="1"/>
    <xf numFmtId="1" fontId="0" fillId="5" borderId="0" xfId="0" applyNumberFormat="1" applyFill="1"/>
    <xf numFmtId="1" fontId="0" fillId="6" borderId="0" xfId="0" applyNumberFormat="1" applyFill="1"/>
    <xf numFmtId="0" fontId="0" fillId="6" borderId="0" xfId="0" applyFill="1"/>
    <xf numFmtId="1" fontId="0" fillId="2" borderId="0" xfId="0" applyNumberFormat="1" applyFill="1"/>
    <xf numFmtId="1" fontId="0" fillId="7" borderId="0" xfId="0" applyNumberFormat="1" applyFill="1"/>
    <xf numFmtId="1" fontId="0" fillId="8" borderId="0" xfId="0" applyNumberFormat="1" applyFill="1"/>
    <xf numFmtId="1" fontId="0" fillId="9" borderId="0" xfId="0" applyNumberFormat="1" applyFill="1"/>
    <xf numFmtId="0" fontId="0" fillId="10" borderId="0" xfId="0" applyFill="1"/>
    <xf numFmtId="0" fontId="0" fillId="11" borderId="0" xfId="0" applyFill="1"/>
    <xf numFmtId="14" fontId="0" fillId="5" borderId="0" xfId="0" applyNumberFormat="1" applyFill="1"/>
    <xf numFmtId="0" fontId="0" fillId="12" borderId="0" xfId="0" applyFill="1"/>
    <xf numFmtId="2" fontId="0" fillId="0" borderId="0" xfId="0" applyNumberFormat="1"/>
    <xf numFmtId="0" fontId="0" fillId="0" borderId="1" xfId="0" applyBorder="1"/>
    <xf numFmtId="2" fontId="0" fillId="0" borderId="2" xfId="0" applyNumberFormat="1" applyBorder="1"/>
    <xf numFmtId="0" fontId="0" fillId="0" borderId="3" xfId="0" applyBorder="1"/>
    <xf numFmtId="2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2" borderId="7" xfId="0" applyFill="1" applyBorder="1"/>
    <xf numFmtId="0" fontId="0" fillId="13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3" borderId="7" xfId="0" applyFill="1" applyBorder="1" applyAlignment="1">
      <alignment horizontal="left"/>
    </xf>
    <xf numFmtId="0" fontId="0" fillId="7" borderId="7" xfId="0" applyFill="1" applyBorder="1"/>
    <xf numFmtId="164" fontId="0" fillId="7" borderId="7" xfId="0" applyNumberFormat="1" applyFill="1" applyBorder="1"/>
    <xf numFmtId="2" fontId="0" fillId="7" borderId="7" xfId="0" applyNumberFormat="1" applyFill="1" applyBorder="1"/>
    <xf numFmtId="1" fontId="0" fillId="7" borderId="7" xfId="0" applyNumberFormat="1" applyFill="1" applyBorder="1"/>
    <xf numFmtId="0" fontId="0" fillId="3" borderId="7" xfId="0" applyFill="1" applyBorder="1"/>
    <xf numFmtId="0" fontId="0" fillId="13" borderId="7" xfId="0" applyFill="1" applyBorder="1" applyAlignment="1">
      <alignment horizontal="center"/>
    </xf>
    <xf numFmtId="2" fontId="0" fillId="13" borderId="7" xfId="0" applyNumberFormat="1" applyFill="1" applyBorder="1"/>
    <xf numFmtId="164" fontId="0" fillId="13" borderId="7" xfId="0" applyNumberFormat="1" applyFill="1" applyBorder="1"/>
    <xf numFmtId="0" fontId="0" fillId="13" borderId="7" xfId="0" applyFill="1" applyBorder="1"/>
    <xf numFmtId="0" fontId="0" fillId="0" borderId="0" xfId="0" pivotButton="1"/>
    <xf numFmtId="0" fontId="0" fillId="0" borderId="0" xfId="0" applyNumberFormat="1"/>
    <xf numFmtId="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2" fillId="0" borderId="0" xfId="0" applyFont="1" applyAlignment="1">
      <alignment horizontal="left" vertical="center" indent="2"/>
    </xf>
    <xf numFmtId="0" fontId="4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FB7" s="1"/>
        <tr r="FB15" s="1"/>
        <tr r="FB17" s="1"/>
        <tr r="FB4" s="1"/>
        <tr r="FB9" s="1"/>
        <tr r="FB12" s="1"/>
        <tr r="FB11" s="1"/>
        <tr r="FB6" s="1"/>
        <tr r="FB8" s="1"/>
        <tr r="FB5" s="1"/>
        <tr r="FB16" s="1"/>
        <tr r="FB13" s="1"/>
        <tr r="FB41" s="1"/>
        <tr r="FA11" s="1"/>
        <tr r="FA5" s="1"/>
        <tr r="FB25" s="1"/>
        <tr r="FB35" s="1"/>
        <tr r="FB30" s="1"/>
        <tr r="FB20" s="1"/>
        <tr r="FB3" s="1"/>
        <tr r="FA16" s="1"/>
        <tr r="FB14" s="1"/>
        <tr r="FA13" s="1"/>
        <tr r="FB36" s="1"/>
        <tr r="FB37" s="1"/>
        <tr r="FA12" s="1"/>
        <tr r="FB27" s="1"/>
        <tr r="FB22" s="1"/>
        <tr r="FB38" s="1"/>
        <tr r="FB40" s="1"/>
        <tr r="FA9" s="1"/>
        <tr r="FB24" s="1"/>
        <tr r="FA3" s="1"/>
        <tr r="FB33" s="1"/>
        <tr r="FB21" s="1"/>
        <tr r="FB31" s="1"/>
        <tr r="FA15" s="1"/>
        <tr r="FB19" s="1"/>
        <tr r="FA6" s="1"/>
        <tr r="FB28" s="1"/>
        <tr r="FB23" s="1"/>
        <tr r="FA8" s="1"/>
        <tr r="FB29" s="1"/>
        <tr r="FB32" s="1"/>
        <tr r="FB39" s="1"/>
        <tr r="FA7" s="1"/>
        <tr r="FA32" s="1"/>
        <tr r="FA4" s="1"/>
        <tr r="EZ15" s="1"/>
        <tr r="EZ7" s="1"/>
        <tr r="FA36" s="1"/>
        <tr r="FA33" s="1"/>
        <tr r="FA27" s="1"/>
        <tr r="FA22" s="1"/>
        <tr r="EZ8" s="1"/>
        <tr r="FA31" s="1"/>
        <tr r="FA29" s="1"/>
        <tr r="EZ17" s="1"/>
        <tr r="EZ3" s="1"/>
        <tr r="FA19" s="1"/>
        <tr r="FA39" s="1"/>
        <tr r="FA17" s="1"/>
        <tr r="EZ4" s="1"/>
        <tr r="FA24" s="1"/>
        <tr r="FA38" s="1"/>
        <tr r="FA28" s="1"/>
        <tr r="FA35" s="1"/>
        <tr r="FA37" s="1"/>
        <tr r="FA25" s="1"/>
        <tr r="EZ5" s="1"/>
        <tr r="EZ16" s="1"/>
        <tr r="FA30" s="1"/>
        <tr r="FA40" s="1"/>
        <tr r="FA20" s="1"/>
        <tr r="FA21" s="1"/>
        <tr r="FA41" s="1"/>
        <tr r="FA23" s="1"/>
        <tr r="EZ13" s="1"/>
        <tr r="FA14" s="1"/>
        <tr r="EZ11" s="1"/>
        <tr r="EZ6" s="1"/>
        <tr r="EY3" s="1"/>
        <tr r="EZ27" s="1"/>
        <tr r="EZ37" s="1"/>
        <tr r="EZ19" s="1"/>
        <tr r="EZ23" s="1"/>
        <tr r="EZ25" s="1"/>
        <tr r="EY14" s="1"/>
        <tr r="EY8" s="1"/>
        <tr r="EZ36" s="1"/>
        <tr r="EZ38" s="1"/>
        <tr r="EZ22" s="1"/>
        <tr r="EY11" s="1"/>
        <tr r="EZ30" s="1"/>
        <tr r="EZ14" s="1"/>
        <tr r="EZ29" s="1"/>
        <tr r="EZ41" s="1"/>
        <tr r="EZ35" s="1"/>
        <tr r="EZ31" s="1"/>
        <tr r="EY17" s="1"/>
        <tr r="EZ9" s="1"/>
        <tr r="EZ32" s="1"/>
        <tr r="EY9" s="1"/>
        <tr r="EZ20" s="1"/>
        <tr r="EY12" s="1"/>
        <tr r="EZ24" s="1"/>
        <tr r="EZ21" s="1"/>
        <tr r="EZ33" s="1"/>
        <tr r="EZ28" s="1"/>
        <tr r="EY5" s="1"/>
        <tr r="EZ40" s="1"/>
        <tr r="EZ12" s="1"/>
        <tr r="EY4" s="1"/>
        <tr r="EZ39" s="1"/>
        <tr r="EY7" s="1"/>
        <tr r="EY29" s="1"/>
        <tr r="EY15" s="1"/>
        <tr r="EY36" s="1"/>
        <tr r="EY28" s="1"/>
        <tr r="EY23" s="1"/>
        <tr r="EY30" s="1"/>
        <tr r="EY20" s="1"/>
        <tr r="EX17" s="1"/>
        <tr r="EX15" s="1"/>
        <tr r="EY37" s="1"/>
        <tr r="EX14" s="1"/>
        <tr r="EY16" s="1"/>
        <tr r="EY19" s="1"/>
        <tr r="EX7" s="1"/>
        <tr r="EY39" s="1"/>
        <tr r="EY6" s="1"/>
        <tr r="EY40" s="1"/>
        <tr r="EY22" s="1"/>
        <tr r="EY33" s="1"/>
        <tr r="EY35" s="1"/>
        <tr r="EY41" s="1"/>
        <tr r="EY31" s="1"/>
        <tr r="EY32" s="1"/>
        <tr r="EY21" s="1"/>
        <tr r="EX8" s="1"/>
        <tr r="EY24" s="1"/>
        <tr r="EY25" s="1"/>
        <tr r="EY13" s="1"/>
        <tr r="EX4" s="1"/>
        <tr r="EY38" s="1"/>
        <tr r="EY27" s="1"/>
        <tr r="EW12" s="1"/>
        <tr r="EW16" s="1"/>
        <tr r="EW6" s="1"/>
        <tr r="EW8" s="1"/>
        <tr r="EW7" s="1"/>
        <tr r="EW14" s="1"/>
        <tr r="EX30" s="1"/>
        <tr r="EW4" s="1"/>
        <tr r="EX5" s="1"/>
        <tr r="EX22" s="1"/>
        <tr r="EX3" s="1"/>
        <tr r="EX9" s="1"/>
        <tr r="EW9" s="1"/>
        <tr r="EX24" s="1"/>
        <tr r="EX36" s="1"/>
        <tr r="EX32" s="1"/>
        <tr r="EW15" s="1"/>
        <tr r="EX40" s="1"/>
        <tr r="EX33" s="1"/>
        <tr r="EX19" s="1"/>
        <tr r="EX37" s="1"/>
        <tr r="EX25" s="1"/>
        <tr r="EX38" s="1"/>
        <tr r="EW3" s="1"/>
        <tr r="EX6" s="1"/>
        <tr r="EX31" s="1"/>
        <tr r="EX23" s="1"/>
        <tr r="EX35" s="1"/>
        <tr r="EX41" s="1"/>
        <tr r="EX29" s="1"/>
        <tr r="EX20" s="1"/>
        <tr r="EX16" s="1"/>
        <tr r="EX28" s="1"/>
        <tr r="EX12" s="1"/>
        <tr r="EX13" s="1"/>
        <tr r="EX27" s="1"/>
        <tr r="EX21" s="1"/>
        <tr r="EX39" s="1"/>
        <tr r="EX11" s="1"/>
        <tr r="EW28" s="1"/>
        <tr r="EW21" s="1"/>
        <tr r="EV8" s="1"/>
        <tr r="EW23" s="1"/>
        <tr r="EV12" s="1"/>
        <tr r="EW37" s="1"/>
        <tr r="EW17" s="1"/>
        <tr r="EV7" s="1"/>
        <tr r="EW32" s="1"/>
        <tr r="EW5" s="1"/>
        <tr r="EW36" s="1"/>
        <tr r="EW13" s="1"/>
        <tr r="EW39" s="1"/>
        <tr r="EW22" s="1"/>
        <tr r="EW38" s="1"/>
        <tr r="EW33" s="1"/>
        <tr r="EW24" s="1"/>
        <tr r="EW41" s="1"/>
        <tr r="EV4" s="1"/>
        <tr r="EW11" s="1"/>
        <tr r="EW29" s="1"/>
        <tr r="EV6" s="1"/>
        <tr r="EW35" s="1"/>
        <tr r="EW25" s="1"/>
        <tr r="EV14" s="1"/>
        <tr r="EW20" s="1"/>
        <tr r="EW27" s="1"/>
        <tr r="EW40" s="1"/>
        <tr r="EW19" s="1"/>
        <tr r="EW31" s="1"/>
        <tr r="EW30" s="1"/>
        <tr r="EV23" s="1"/>
        <tr r="EV40" s="1"/>
        <tr r="EU11" s="1"/>
        <tr r="EV29" s="1"/>
        <tr r="EV22" s="1"/>
        <tr r="EU7" s="1"/>
        <tr r="EV21" s="1"/>
        <tr r="EV15" s="1"/>
        <tr r="EV24" s="1"/>
        <tr r="EV38" s="1"/>
        <tr r="EV17" s="1"/>
        <tr r="EV19" s="1"/>
        <tr r="EV36" s="1"/>
        <tr r="EV30" s="1"/>
        <tr r="EV32" s="1"/>
        <tr r="EV5" s="1"/>
        <tr r="EU3" s="1"/>
        <tr r="EV16" s="1"/>
        <tr r="EV28" s="1"/>
        <tr r="EV39" s="1"/>
        <tr r="EU8" s="1"/>
        <tr r="EV33" s="1"/>
        <tr r="EV20" s="1"/>
        <tr r="EV9" s="1"/>
        <tr r="EV11" s="1"/>
        <tr r="EV37" s="1"/>
        <tr r="EV31" s="1"/>
        <tr r="EV35" s="1"/>
        <tr r="EV27" s="1"/>
        <tr r="EV41" s="1"/>
        <tr r="EU17" s="1"/>
        <tr r="EV25" s="1"/>
        <tr r="EV3" s="1"/>
        <tr r="EV13" s="1"/>
        <tr r="ET4" s="1"/>
        <tr r="ET13" s="1"/>
        <tr r="EU37" s="1"/>
        <tr r="EU27" s="1"/>
        <tr r="EU23" s="1"/>
        <tr r="EU20" s="1"/>
        <tr r="EU25" s="1"/>
        <tr r="ET7" s="1"/>
        <tr r="ET8" s="1"/>
        <tr r="EU5" s="1"/>
        <tr r="ET17" s="1"/>
        <tr r="EU16" s="1"/>
        <tr r="EU29" s="1"/>
        <tr r="EU35" s="1"/>
        <tr r="EU28" s="1"/>
        <tr r="EU6" s="1"/>
        <tr r="EU14" s="1"/>
        <tr r="EU15" s="1"/>
        <tr r="ET12" s="1"/>
        <tr r="EU21" s="1"/>
        <tr r="ET9" s="1"/>
        <tr r="EU13" s="1"/>
        <tr r="ET16" s="1"/>
        <tr r="ET15" s="1"/>
        <tr r="EU33" s="1"/>
        <tr r="EU36" s="1"/>
        <tr r="EU32" s="1"/>
        <tr r="EU12" s="1"/>
        <tr r="EU38" s="1"/>
        <tr r="EU40" s="1"/>
        <tr r="EU30" s="1"/>
        <tr r="EU22" s="1"/>
        <tr r="EU24" s="1"/>
        <tr r="EU4" s="1"/>
        <tr r="EU39" s="1"/>
        <tr r="EU19" s="1"/>
        <tr r="EU31" s="1"/>
        <tr r="EU41" s="1"/>
        <tr r="EU9" s="1"/>
        <tr r="ET23" s="1"/>
        <tr r="ET6" s="1"/>
        <tr r="ES12" s="1"/>
        <tr r="ET41" s="1"/>
        <tr r="ET14" s="1"/>
        <tr r="ET19" s="1"/>
        <tr r="ET37" s="1"/>
        <tr r="ET20" s="1"/>
        <tr r="ET40" s="1"/>
        <tr r="ET27" s="1"/>
        <tr r="ES11" s="1"/>
        <tr r="ET36" s="1"/>
        <tr r="ET11" s="1"/>
        <tr r="ET21" s="1"/>
        <tr r="ES16" s="1"/>
        <tr r="ES7" s="1"/>
        <tr r="ET39" s="1"/>
        <tr r="ET3" s="1"/>
        <tr r="ES13" s="1"/>
        <tr r="ET31" s="1"/>
        <tr r="ET5" s="1"/>
        <tr r="ET22" s="1"/>
        <tr r="ET38" s="1"/>
        <tr r="ET33" s="1"/>
        <tr r="ET25" s="1"/>
        <tr r="ES9" s="1"/>
        <tr r="ET29" s="1"/>
        <tr r="ES5" s="1"/>
        <tr r="ET32" s="1"/>
        <tr r="ET35" s="1"/>
        <tr r="ES8" s="1"/>
        <tr r="ET30" s="1"/>
        <tr r="ET28" s="1"/>
        <tr r="ET24" s="1"/>
        <tr r="ES35" s="1"/>
        <tr r="ES36" s="1"/>
        <tr r="ES27" s="1"/>
        <tr r="ES31" s="1"/>
        <tr r="ES22" s="1"/>
        <tr r="ES28" s="1"/>
        <tr r="ER8" s="1"/>
        <tr r="ES17" s="1"/>
        <tr r="ES39" s="1"/>
        <tr r="ES33" s="1"/>
        <tr r="ES32" s="1"/>
        <tr r="ER7" s="1"/>
        <tr r="ES23" s="1"/>
        <tr r="ES37" s="1"/>
        <tr r="ES20" s="1"/>
        <tr r="ES14" s="1"/>
        <tr r="ES3" s="1"/>
        <tr r="ES21" s="1"/>
        <tr r="ES40" s="1"/>
        <tr r="ES24" s="1"/>
        <tr r="ES15" s="1"/>
        <tr r="ES29" s="1"/>
        <tr r="ES4" s="1"/>
        <tr r="ES6" s="1"/>
        <tr r="ES38" s="1"/>
        <tr r="ES19" s="1"/>
        <tr r="ES30" s="1"/>
        <tr r="ES41" s="1"/>
        <tr r="ES25" s="1"/>
        <tr r="ER36" s="1"/>
        <tr r="EQ3" s="1"/>
        <tr r="ER27" s="1"/>
        <tr r="ER22" s="1"/>
        <tr r="ER31" s="1"/>
        <tr r="ER29" s="1"/>
        <tr r="ER38" s="1"/>
        <tr r="EQ7" s="1"/>
        <tr r="EQ14" s="1"/>
        <tr r="ER28" s="1"/>
        <tr r="EQ8" s="1"/>
        <tr r="ER14" s="1"/>
        <tr r="ER3" s="1"/>
        <tr r="ER35" s="1"/>
        <tr r="ER9" s="1"/>
        <tr r="EQ12" s="1"/>
        <tr r="ER11" s="1"/>
        <tr r="ER25" s="1"/>
        <tr r="ER17" s="1"/>
        <tr r="ER13" s="1"/>
        <tr r="ER40" s="1"/>
        <tr r="ER37" s="1"/>
        <tr r="ER20" s="1"/>
        <tr r="ER30" s="1"/>
        <tr r="ER24" s="1"/>
        <tr r="ER21" s="1"/>
        <tr r="ER23" s="1"/>
        <tr r="EQ5" s="1"/>
        <tr r="ER4" s="1"/>
        <tr r="ER15" s="1"/>
        <tr r="EQ16" s="1"/>
        <tr r="ER5" s="1"/>
        <tr r="ER19" s="1"/>
        <tr r="ER32" s="1"/>
        <tr r="ER39" s="1"/>
        <tr r="ER33" s="1"/>
        <tr r="EQ11" s="1"/>
        <tr r="ER12" s="1"/>
        <tr r="ER16" s="1"/>
        <tr r="ER41" s="1"/>
        <tr r="ER6" s="1"/>
        <tr r="EQ25" s="1"/>
        <tr r="EQ29" s="1"/>
        <tr r="EQ38" s="1"/>
        <tr r="EQ28" s="1"/>
        <tr r="EP8" s="1"/>
        <tr r="EQ23" s="1"/>
        <tr r="EQ20" s="1"/>
        <tr r="EQ33" s="1"/>
        <tr r="EQ36" s="1"/>
        <tr r="EQ17" s="1"/>
        <tr r="EQ27" s="1"/>
        <tr r="EQ19" s="1"/>
        <tr r="EP17" s="1"/>
        <tr r="EQ21" s="1"/>
        <tr r="EQ24" s="1"/>
        <tr r="EQ35" s="1"/>
        <tr r="EP14" s="1"/>
        <tr r="EQ13" s="1"/>
        <tr r="EQ31" s="1"/>
        <tr r="EQ41" s="1"/>
        <tr r="EP16" s="1"/>
        <tr r="EQ4" s="1"/>
        <tr r="EQ40" s="1"/>
        <tr r="EQ39" s="1"/>
        <tr r="EQ30" s="1"/>
        <tr r="EQ15" s="1"/>
        <tr r="EQ9" s="1"/>
        <tr r="EQ6" s="1"/>
        <tr r="EQ37" s="1"/>
        <tr r="EP7" s="1"/>
        <tr r="EQ32" s="1"/>
        <tr r="EP9" s="1"/>
        <tr r="EQ22" s="1"/>
        <tr r="EP33" s="1"/>
        <tr r="EO11" s="1"/>
        <tr r="EP23" s="1"/>
        <tr r="EP4" s="1"/>
        <tr r="EO14" s="1"/>
        <tr r="EO4" s="1"/>
        <tr r="EO7" s="1"/>
        <tr r="EO15" s="1"/>
        <tr r="EP37" s="1"/>
        <tr r="EP3" s="1"/>
        <tr r="EP40" s="1"/>
        <tr r="EP19" s="1"/>
        <tr r="EP20" s="1"/>
        <tr r="EO6" s="1"/>
        <tr r="EP35" s="1"/>
        <tr r="EP24" s="1"/>
        <tr r="EP29" s="1"/>
        <tr r="EO3" s="1"/>
        <tr r="EP30" s="1"/>
        <tr r="EP27" s="1"/>
        <tr r="EO13" s="1"/>
        <tr r="EP36" s="1"/>
        <tr r="EP12" s="1"/>
        <tr r="EP15" s="1"/>
        <tr r="EP31" s="1"/>
        <tr r="EP13" s="1"/>
        <tr r="EP21" s="1"/>
        <tr r="EP22" s="1"/>
        <tr r="EO5" s="1"/>
        <tr r="EP41" s="1"/>
        <tr r="EP6" s="1"/>
        <tr r="EO8" s="1"/>
        <tr r="EP11" s="1"/>
        <tr r="EP5" s="1"/>
        <tr r="EO12" s="1"/>
        <tr r="EP32" s="1"/>
        <tr r="EP25" s="1"/>
        <tr r="EP28" s="1"/>
        <tr r="EO17" s="1"/>
        <tr r="EP39" s="1"/>
        <tr r="EO9" s="1"/>
        <tr r="EP38" s="1"/>
        <tr r="EO16" s="1"/>
        <tr r="EN5" s="1"/>
        <tr r="EN17" s="1"/>
        <tr r="EN6" s="1"/>
        <tr r="EN3" s="1"/>
        <tr r="EO33" s="1"/>
        <tr r="EN13" s="1"/>
        <tr r="EO32" s="1"/>
        <tr r="EO22" s="1"/>
        <tr r="EO30" s="1"/>
        <tr r="EO29" s="1"/>
        <tr r="EN16" s="1"/>
        <tr r="EN11" s="1"/>
        <tr r="EO23" s="1"/>
        <tr r="EO36" s="1"/>
        <tr r="EO20" s="1"/>
        <tr r="EN12" s="1"/>
        <tr r="EO25" s="1"/>
        <tr r="EO40" s="1"/>
        <tr r="EN7" s="1"/>
        <tr r="EO37" s="1"/>
        <tr r="EO27" s="1"/>
        <tr r="EO31" s="1"/>
        <tr r="EO28" s="1"/>
        <tr r="EN4" s="1"/>
        <tr r="EN9" s="1"/>
        <tr r="EO35" s="1"/>
        <tr r="EO41" s="1"/>
        <tr r="EO19" s="1"/>
        <tr r="EO38" s="1"/>
        <tr r="EO21" s="1"/>
        <tr r="EO39" s="1"/>
        <tr r="EN8" s="1"/>
        <tr r="EO24" s="1"/>
        <tr r="EM7" s="1"/>
        <tr r="EN33" s="1"/>
        <tr r="EN21" s="1"/>
        <tr r="EN15" s="1"/>
        <tr r="EN29" s="1"/>
        <tr r="EM11" s="1"/>
        <tr r="EN38" s="1"/>
        <tr r="EN31" s="1"/>
        <tr r="EN37" s="1"/>
        <tr r="EN25" s="1"/>
        <tr r="EN35" s="1"/>
        <tr r="EM8" s="1"/>
        <tr r="EN24" s="1"/>
        <tr r="EM5" s="1"/>
        <tr r="EN40" s="1"/>
        <tr r="EN14" s="1"/>
        <tr r="EN28" s="1"/>
        <tr r="EN36" s="1"/>
        <tr r="EN19" s="1"/>
        <tr r="EN23" s="1"/>
        <tr r="EN27" s="1"/>
        <tr r="EN22" s="1"/>
        <tr r="EN20" s="1"/>
        <tr r="EN30" s="1"/>
        <tr r="EN39" s="1"/>
        <tr r="EN41" s="1"/>
        <tr r="EN32" s="1"/>
        <tr r="EM25" s="1"/>
        <tr r="EM30" s="1"/>
        <tr r="EM14" s="1"/>
        <tr r="EM12" s="1"/>
        <tr r="EM41" s="1"/>
        <tr r="EM31" s="1"/>
        <tr r="EM29" s="1"/>
        <tr r="EL7" s="1"/>
        <tr r="EM35" s="1"/>
        <tr r="EM37" s="1"/>
        <tr r="EM23" s="1"/>
        <tr r="EM39" s="1"/>
        <tr r="EM9" s="1"/>
        <tr r="EM17" s="1"/>
        <tr r="EM20" s="1"/>
        <tr r="EM16" s="1"/>
        <tr r="EM28" s="1"/>
        <tr r="EM3" s="1"/>
        <tr r="EM32" s="1"/>
        <tr r="EL17" s="1"/>
        <tr r="EM19" s="1"/>
        <tr r="EM36" s="1"/>
        <tr r="EM22" s="1"/>
        <tr r="EM33" s="1"/>
        <tr r="EM40" s="1"/>
        <tr r="EM24" s="1"/>
        <tr r="EL8" s="1"/>
        <tr r="EM21" s="1"/>
        <tr r="EM4" s="1"/>
        <tr r="EL16" s="1"/>
        <tr r="EM27" s="1"/>
        <tr r="EM6" s="1"/>
        <tr r="EM15" s="1"/>
        <tr r="EM38" s="1"/>
        <tr r="EL3" s="1"/>
        <tr r="EM13" s="1"/>
        <tr r="EL22" s="1"/>
        <tr r="EL5" s="1"/>
        <tr r="EL20" s="1"/>
        <tr r="EL38" s="1"/>
        <tr r="EL28" s="1"/>
        <tr r="EL14" s="1"/>
        <tr r="EL41" s="1"/>
        <tr r="EL4" s="1"/>
        <tr r="EL24" s="1"/>
        <tr r="EL9" s="1"/>
        <tr r="EL35" s="1"/>
        <tr r="EL30" s="1"/>
        <tr r="EL23" s="1"/>
        <tr r="EL12" s="1"/>
        <tr r="EL25" s="1"/>
        <tr r="EK8" s="1"/>
        <tr r="EL40" s="1"/>
        <tr r="EL11" s="1"/>
        <tr r="EL33" s="1"/>
        <tr r="EL36" s="1"/>
        <tr r="EK7" s="1"/>
        <tr r="EL37" s="1"/>
        <tr r="EL19" s="1"/>
        <tr r="EL15" s="1"/>
        <tr r="EL31" s="1"/>
        <tr r="EL13" s="1"/>
        <tr r="EL21" s="1"/>
        <tr r="EL29" s="1"/>
        <tr r="EL32" s="1"/>
        <tr r="EL27" s="1"/>
        <tr r="EL6" s="1"/>
        <tr r="EL39" s="1"/>
        <tr r="EK17" s="1"/>
        <tr r="EJ5" s="1"/>
        <tr r="EJ11" s="1"/>
        <tr r="EK14" s="1"/>
        <tr r="EK5" s="1"/>
        <tr r="EJ17" s="1"/>
        <tr r="EK12" s="1"/>
        <tr r="EK30" s="1"/>
        <tr r="EK39" s="1"/>
        <tr r="EK21" s="1"/>
        <tr r="EK22" s="1"/>
        <tr r="EK3" s="1"/>
        <tr r="EJ7" s="1"/>
        <tr r="EK19" s="1"/>
        <tr r="EK4" s="1"/>
        <tr r="EK20" s="1"/>
        <tr r="EK13" s="1"/>
        <tr r="EJ13" s="1"/>
        <tr r="EK40" s="1"/>
        <tr r="EK15" s="1"/>
        <tr r="EK27" s="1"/>
        <tr r="EK41" s="1"/>
        <tr r="EJ15" s="1"/>
        <tr r="EJ6" s="1"/>
        <tr r="EK16" s="1"/>
        <tr r="EK38" s="1"/>
        <tr r="EK6" s="1"/>
        <tr r="EK33" s="1"/>
        <tr r="EK32" s="1"/>
        <tr r="EK23" s="1"/>
        <tr r="EK37" s="1"/>
        <tr r="EK28" s="1"/>
        <tr r="EJ9" s="1"/>
        <tr r="EK9" s="1"/>
        <tr r="EK31" s="1"/>
        <tr r="EK36" s="1"/>
        <tr r="EK35" s="1"/>
        <tr r="EJ16" s="1"/>
        <tr r="EK25" s="1"/>
        <tr r="EK11" s="1"/>
        <tr r="EK24" s="1"/>
        <tr r="EK29" s="1"/>
        <tr r="EJ8" s="1"/>
        <tr r="EJ4" s="1"/>
        <tr r="EJ28" s="1"/>
        <tr r="EJ21" s="1"/>
        <tr r="EJ32" s="1"/>
        <tr r="EJ12" s="1"/>
        <tr r="EJ24" s="1"/>
        <tr r="EJ41" s="1"/>
        <tr r="EJ25" s="1"/>
        <tr r="EJ38" s="1"/>
        <tr r="EI8" s="1"/>
        <tr r="EJ36" s="1"/>
        <tr r="EI7" s="1"/>
        <tr r="EJ14" s="1"/>
        <tr r="EJ29" s="1"/>
        <tr r="EI3" s="1"/>
        <tr r="EJ20" s="1"/>
        <tr r="EJ31" s="1"/>
        <tr r="EJ23" s="1"/>
        <tr r="EJ40" s="1"/>
        <tr r="EJ27" s="1"/>
        <tr r="EJ39" s="1"/>
        <tr r="EI14" s="1"/>
        <tr r="EJ37" s="1"/>
        <tr r="EJ35" s="1"/>
        <tr r="EI17" s="1"/>
        <tr r="EJ33" s="1"/>
        <tr r="EJ30" s="1"/>
        <tr r="EJ19" s="1"/>
        <tr r="EJ22" s="1"/>
        <tr r="EI29" s="1"/>
        <tr r="EH14" s="1"/>
        <tr r="EH9" s="1"/>
        <tr r="EI22" s="1"/>
        <tr r="EI39" s="1"/>
        <tr r="EI9" s="1"/>
        <tr r="EI21" s="1"/>
        <tr r="EI27" s="1"/>
        <tr r="EI16" s="1"/>
        <tr r="EI30" s="1"/>
        <tr r="EI41" s="1"/>
        <tr r="EI15" s="1"/>
        <tr r="EI28" s="1"/>
        <tr r="EI23" s="1"/>
        <tr r="EI24" s="1"/>
        <tr r="EI13" s="1"/>
        <tr r="EI35" s="1"/>
        <tr r="EI20" s="1"/>
        <tr r="EI4" s="1"/>
        <tr r="EH5" s="1"/>
        <tr r="EH8" s="1"/>
        <tr r="EI37" s="1"/>
        <tr r="EI11" s="1"/>
        <tr r="EI31" s="1"/>
        <tr r="EI33" s="1"/>
        <tr r="EH7" s="1"/>
        <tr r="EI40" s="1"/>
        <tr r="EI19" s="1"/>
        <tr r="EH12" s="1"/>
        <tr r="EH15" s="1"/>
        <tr r="EI12" s="1"/>
        <tr r="EI6" s="1"/>
        <tr r="EI36" s="1"/>
        <tr r="EH6" s="1"/>
        <tr r="EH17" s="1"/>
        <tr r="EI32" s="1"/>
        <tr r="EI38" s="1"/>
        <tr r="EI5" s="1"/>
        <tr r="EI25" s="1"/>
        <tr r="EG8" s="1"/>
        <tr r="EH32" s="1"/>
        <tr r="EH41" s="1"/>
        <tr r="EG5" s="1"/>
        <tr r="EG13" s="1"/>
        <tr r="EH23" s="1"/>
        <tr r="EH19" s="1"/>
        <tr r="EH4" s="1"/>
        <tr r="EH29" s="1"/>
        <tr r="EH37" s="1"/>
        <tr r="EH27" s="1"/>
        <tr r="EH25" s="1"/>
        <tr r="EH13" s="1"/>
        <tr r="EH16" s="1"/>
        <tr r="EH35" s="1"/>
        <tr r="EH21" s="1"/>
        <tr r="EG7" s="1"/>
        <tr r="EH33" s="1"/>
        <tr r="EH39" s="1"/>
        <tr r="EH20" s="1"/>
        <tr r="EH36" s="1"/>
        <tr r="EH40" s="1"/>
        <tr r="EH30" s="1"/>
        <tr r="EH11" s="1"/>
        <tr r="EH24" s="1"/>
        <tr r="EG14" s="1"/>
        <tr r="EH38" s="1"/>
        <tr r="EH3" s="1"/>
        <tr r="EH31" s="1"/>
        <tr r="EH28" s="1"/>
        <tr r="EH22" s="1"/>
        <tr r="EG6" s="1"/>
        <tr r="EG32" s="1"/>
        <tr r="EG27" s="1"/>
        <tr r="EG25" s="1"/>
        <tr r="EF12" s="1"/>
        <tr r="EG37" s="1"/>
        <tr r="EF4" s="1"/>
        <tr r="EG19" s="1"/>
        <tr r="EG30" s="1"/>
        <tr r="EG11" s="1"/>
        <tr r="EF17" s="1"/>
        <tr r="EG38" s="1"/>
        <tr r="EF14" s="1"/>
        <tr r="EG22" s="1"/>
        <tr r="EG20" s="1"/>
        <tr r="EF7" s="1"/>
        <tr r="EG17" s="1"/>
        <tr r="EG23" s="1"/>
        <tr r="EF8" s="1"/>
        <tr r="EG4" s="1"/>
        <tr r="EG15" s="1"/>
        <tr r="EG41" s="1"/>
        <tr r="EG39" s="1"/>
        <tr r="EG29" s="1"/>
        <tr r="EG40" s="1"/>
        <tr r="EG35" s="1"/>
        <tr r="EG33" s="1"/>
        <tr r="EF3" s="1"/>
        <tr r="EG9" s="1"/>
        <tr r="EG3" s="1"/>
        <tr r="EF16" s="1"/>
        <tr r="EG31" s="1"/>
        <tr r="EG21" s="1"/>
        <tr r="EF5" s="1"/>
        <tr r="EG12" s="1"/>
        <tr r="EG24" s="1"/>
        <tr r="EG36" s="1"/>
        <tr r="EG28" s="1"/>
        <tr r="EG16" s="1"/>
        <tr r="EF39" s="1"/>
        <tr r="EF33" s="1"/>
        <tr r="EF22" s="1"/>
        <tr r="EF9" s="1"/>
        <tr r="EF11" s="1"/>
        <tr r="EF31" s="1"/>
        <tr r="EF35" s="1"/>
        <tr r="EF32" s="1"/>
        <tr r="EF6" s="1"/>
        <tr r="EE7" s="1"/>
        <tr r="EF41" s="1"/>
        <tr r="EF21" s="1"/>
        <tr r="EE8" s="1"/>
        <tr r="EF15" s="1"/>
        <tr r="EF27" s="1"/>
        <tr r="EF40" s="1"/>
        <tr r="EE13" s="1"/>
        <tr r="EF20" s="1"/>
        <tr r="EF38" s="1"/>
        <tr r="EF36" s="1"/>
        <tr r="EF37" s="1"/>
        <tr r="EF19" s="1"/>
        <tr r="EF28" s="1"/>
        <tr r="EF24" s="1"/>
        <tr r="EE4" s="1"/>
        <tr r="EE17" s="1"/>
        <tr r="EF30" s="1"/>
        <tr r="EF23" s="1"/>
        <tr r="EF29" s="1"/>
        <tr r="EF13" s="1"/>
        <tr r="EF25" s="1"/>
        <tr r="EE16" s="1"/>
        <tr r="ED17" s="1"/>
        <tr r="EE9" s="1"/>
        <tr r="ED4" s="1"/>
        <tr r="EE5" s="1"/>
        <tr r="EE6" s="1"/>
        <tr r="EE15" s="1"/>
        <tr r="EE23" s="1"/>
        <tr r="EE39" s="1"/>
        <tr r="ED16" s="1"/>
        <tr r="EE24" s="1"/>
        <tr r="EE38" s="1"/>
        <tr r="EE27" s="1"/>
        <tr r="EE22" s="1"/>
        <tr r="EE33" s="1"/>
        <tr r="EE32" s="1"/>
        <tr r="ED11" s="1"/>
        <tr r="EE3" s="1"/>
        <tr r="EE40" s="1"/>
        <tr r="EE31" s="1"/>
        <tr r="EE14" s="1"/>
        <tr r="EE12" s="1"/>
        <tr r="ED3" s="1"/>
        <tr r="EE11" s="1"/>
        <tr r="EE36" s="1"/>
        <tr r="EE28" s="1"/>
        <tr r="ED8" s="1"/>
        <tr r="EE29" s="1"/>
        <tr r="EE41" s="1"/>
        <tr r="EE30" s="1"/>
        <tr r="EE25" s="1"/>
        <tr r="ED6" s="1"/>
        <tr r="ED7" s="1"/>
        <tr r="EE35" s="1"/>
        <tr r="EE21" s="1"/>
        <tr r="EE19" s="1"/>
        <tr r="EE37" s="1"/>
        <tr r="EE20" s="1"/>
        <tr r="ED13" s="1"/>
        <tr r="EC7" s="1"/>
        <tr r="ED39" s="1"/>
        <tr r="ED30" s="1"/>
        <tr r="ED23" s="1"/>
        <tr r="ED15" s="1"/>
        <tr r="ED14" s="1"/>
        <tr r="ED40" s="1"/>
        <tr r="ED5" s="1"/>
        <tr r="EC6" s="1"/>
        <tr r="ED35" s="1"/>
        <tr r="ED31" s="1"/>
        <tr r="ED29" s="1"/>
        <tr r="EC13" s="1"/>
        <tr r="ED37" s="1"/>
        <tr r="ED27" s="1"/>
        <tr r="ED41" s="1"/>
        <tr r="ED12" s="1"/>
        <tr r="EC17" s="1"/>
        <tr r="ED25" s="1"/>
        <tr r="ED33" s="1"/>
        <tr r="ED36" s="1"/>
        <tr r="ED32" s="1"/>
        <tr r="ED20" s="1"/>
        <tr r="ED38" s="1"/>
        <tr r="ED24" s="1"/>
        <tr r="EC8" s="1"/>
        <tr r="ED19" s="1"/>
        <tr r="ED21" s="1"/>
        <tr r="ED22" s="1"/>
        <tr r="ED9" s="1"/>
        <tr r="ED28" s="1"/>
        <tr r="EC23" s="1"/>
        <tr r="EC11" s="1"/>
        <tr r="EC22" s="1"/>
        <tr r="EC21" s="1"/>
        <tr r="EC37" s="1"/>
        <tr r="EC33" s="1"/>
        <tr r="EC19" s="1"/>
        <tr r="EB4" s="1"/>
        <tr r="EC25" s="1"/>
        <tr r="EC14" s="1"/>
        <tr r="EC5" s="1"/>
        <tr r="EC12" s="1"/>
        <tr r="EC31" s="1"/>
        <tr r="EB8" s="1"/>
        <tr r="EB6" s="1"/>
        <tr r="EB12" s="1"/>
        <tr r="EC20" s="1"/>
        <tr r="EC3" s="1"/>
        <tr r="EB16" s="1"/>
        <tr r="EB17" s="1"/>
        <tr r="EC9" s="1"/>
        <tr r="EC39" s="1"/>
        <tr r="EC4" s="1"/>
        <tr r="EC40" s="1"/>
        <tr r="EC30" s="1"/>
        <tr r="EC38" s="1"/>
        <tr r="EC41" s="1"/>
        <tr r="EC24" s="1"/>
        <tr r="EC36" s="1"/>
        <tr r="EC16" s="1"/>
        <tr r="EC29" s="1"/>
        <tr r="EB7" s="1"/>
        <tr r="EC35" s="1"/>
        <tr r="EC28" s="1"/>
        <tr r="EC32" s="1"/>
        <tr r="EC15" s="1"/>
        <tr r="EC27" s="1"/>
        <tr r="EB19" s="1"/>
        <tr r="EB21" s="1"/>
        <tr r="EB5" s="1"/>
        <tr r="EB29" s="1"/>
        <tr r="EB3" s="1"/>
        <tr r="EB23" s="1"/>
        <tr r="EB31" s="1"/>
        <tr r="EB20" s="1"/>
        <tr r="EB24" s="1"/>
        <tr r="EB38" s="1"/>
        <tr r="EB14" s="1"/>
        <tr r="EB39" s="1"/>
        <tr r="EB37" s="1"/>
        <tr r="EB27" s="1"/>
        <tr r="EB33" s="1"/>
        <tr r="EB32" s="1"/>
        <tr r="EB9" s="1"/>
        <tr r="EB30" s="1"/>
        <tr r="EB25" s="1"/>
        <tr r="EB28" s="1"/>
        <tr r="EB13" s="1"/>
        <tr r="EB40" s="1"/>
        <tr r="EB22" s="1"/>
        <tr r="EB11" s="1"/>
        <tr r="EB36" s="1"/>
        <tr r="EB35" s="1"/>
        <tr r="EB41" s="1"/>
        <tr r="EB15" s="1"/>
        <tr r="EA36" s="1"/>
        <tr r="EA38" s="1"/>
        <tr r="EA21" s="1"/>
        <tr r="EA7" s="1"/>
        <tr r="EA37" s="1"/>
        <tr r="EA39" s="1"/>
        <tr r="EA13" s="1"/>
        <tr r="EA5" s="1"/>
        <tr r="EA33" s="1"/>
        <tr r="EA8" s="1"/>
        <tr r="EA3" s="1"/>
        <tr r="EA28" s="1"/>
        <tr r="EA19" s="1"/>
        <tr r="EA24" s="1"/>
        <tr r="EA31" s="1"/>
        <tr r="EA35" s="1"/>
        <tr r="EA12" s="1"/>
        <tr r="EA11" s="1"/>
        <tr r="EA30" s="1"/>
        <tr r="EA41" s="1"/>
        <tr r="EA27" s="1"/>
        <tr r="EA6" s="1"/>
        <tr r="EA29" s="1"/>
        <tr r="EA25" s="1"/>
        <tr r="EA15" s="1"/>
        <tr r="EA20" s="1"/>
        <tr r="EA9" s="1"/>
        <tr r="EA16" s="1"/>
        <tr r="EA40" s="1"/>
        <tr r="EA4" s="1"/>
        <tr r="EA22" s="1"/>
        <tr r="EA17" s="1"/>
        <tr r="EA32" s="1"/>
        <tr r="EA23" s="1"/>
        <tr r="EA14" s="1"/>
        <tr r="DZ19" s="1"/>
        <tr r="DZ7" s="1"/>
        <tr r="DZ37" s="1"/>
        <tr r="DZ38" s="1"/>
        <tr r="DZ12" s="1"/>
        <tr r="DZ4" s="1"/>
        <tr r="DZ40" s="1"/>
        <tr r="DZ6" s="1"/>
        <tr r="DZ14" s="1"/>
        <tr r="DZ22" s="1"/>
        <tr r="DZ5" s="1"/>
        <tr r="DZ9" s="1"/>
        <tr r="DZ23" s="1"/>
        <tr r="DZ35" s="1"/>
        <tr r="DZ17" s="1"/>
        <tr r="DZ29" s="1"/>
        <tr r="DZ32" s="1"/>
        <tr r="DZ31" s="1"/>
        <tr r="DZ39" s="1"/>
        <tr r="DZ16" s="1"/>
        <tr r="DZ11" s="1"/>
        <tr r="DZ20" s="1"/>
        <tr r="DZ33" s="1"/>
        <tr r="DZ15" s="1"/>
        <tr r="DZ8" s="1"/>
        <tr r="DZ13" s="1"/>
        <tr r="DZ30" s="1"/>
        <tr r="DZ3" s="1"/>
        <tr r="DZ24" s="1"/>
        <tr r="DZ41" s="1"/>
        <tr r="DZ36" s="1"/>
        <tr r="DZ28" s="1"/>
        <tr r="DZ25" s="1"/>
        <tr r="DZ27" s="1"/>
        <tr r="DZ21" s="1"/>
        <tr r="DY3" s="1"/>
        <tr r="DY19" s="1"/>
        <tr r="DY32" s="1"/>
        <tr r="DY24" s="1"/>
        <tr r="DY30" s="1"/>
        <tr r="DY37" s="1"/>
        <tr r="DY6" s="1"/>
        <tr r="DY29" s="1"/>
        <tr r="DY14" s="1"/>
        <tr r="DY39" s="1"/>
        <tr r="DY25" s="1"/>
        <tr r="DY7" s="1"/>
        <tr r="DY27" s="1"/>
        <tr r="DY35" s="1"/>
        <tr r="DY40" s="1"/>
        <tr r="DY28" s="1"/>
        <tr r="DY11" s="1"/>
        <tr r="DY5" s="1"/>
        <tr r="DY9" s="1"/>
        <tr r="DY22" s="1"/>
        <tr r="DY33" s="1"/>
        <tr r="DY20" s="1"/>
        <tr r="DY36" s="1"/>
        <tr r="DY13" s="1"/>
        <tr r="DY41" s="1"/>
        <tr r="DY16" s="1"/>
        <tr r="DY12" s="1"/>
        <tr r="DY23" s="1"/>
        <tr r="DY31" s="1"/>
        <tr r="DY38" s="1"/>
        <tr r="DY15" s="1"/>
        <tr r="DY8" s="1"/>
        <tr r="DY4" s="1"/>
        <tr r="DY17" s="1"/>
        <tr r="DY21" s="1"/>
        <tr r="DX37" s="1"/>
        <tr r="DX6" s="1"/>
        <tr r="DX21" s="1"/>
        <tr r="DX28" s="1"/>
        <tr r="DX25" s="1"/>
        <tr r="DX41" s="1"/>
        <tr r="DX16" s="1"/>
        <tr r="DX36" s="1"/>
        <tr r="DX19" s="1"/>
        <tr r="DX7" s="1"/>
        <tr r="DX38" s="1"/>
        <tr r="DX13" s="1"/>
        <tr r="DX4" s="1"/>
        <tr r="DX32" s="1"/>
        <tr r="DX35" s="1"/>
        <tr r="DX40" s="1"/>
        <tr r="DX20" s="1"/>
        <tr r="DX30" s="1"/>
        <tr r="DX39" s="1"/>
        <tr r="DX12" s="1"/>
        <tr r="DX8" s="1"/>
        <tr r="DX31" s="1"/>
        <tr r="DX14" s="1"/>
        <tr r="DX29" s="1"/>
        <tr r="DX27" s="1"/>
        <tr r="DX22" s="1"/>
        <tr r="DX15" s="1"/>
        <tr r="DX3" s="1"/>
        <tr r="DX9" s="1"/>
        <tr r="DX11" s="1"/>
        <tr r="DX23" s="1"/>
        <tr r="DX17" s="1"/>
        <tr r="DX33" s="1"/>
        <tr r="DX24" s="1"/>
        <tr r="DX5" s="1"/>
        <tr r="DW8" s="1"/>
        <tr r="DW30" s="1"/>
        <tr r="DW37" s="1"/>
        <tr r="DW27" s="1"/>
        <tr r="DW20" s="1"/>
        <tr r="DW9" s="1"/>
        <tr r="DW28" s="1"/>
        <tr r="DW23" s="1"/>
        <tr r="DW7" s="1"/>
        <tr r="DW5" s="1"/>
        <tr r="DW25" s="1"/>
        <tr r="DW41" s="1"/>
        <tr r="DW15" s="1"/>
        <tr r="DW4" s="1"/>
        <tr r="DW3" s="1"/>
        <tr r="DW32" s="1"/>
        <tr r="DW12" s="1"/>
        <tr r="DW36" s="1"/>
        <tr r="DW40" s="1"/>
        <tr r="DW39" s="1"/>
        <tr r="DW11" s="1"/>
        <tr r="DW29" s="1"/>
        <tr r="DW38" s="1"/>
        <tr r="DW31" s="1"/>
        <tr r="DW24" s="1"/>
        <tr r="DW17" s="1"/>
        <tr r="DW19" s="1"/>
        <tr r="DW6" s="1"/>
        <tr r="DW22" s="1"/>
        <tr r="DW35" s="1"/>
        <tr r="DW21" s="1"/>
        <tr r="DW16" s="1"/>
        <tr r="DW33" s="1"/>
        <tr r="DW14" s="1"/>
        <tr r="DW13" s="1"/>
        <tr r="DV31" s="1"/>
        <tr r="DV24" s="1"/>
        <tr r="DV37" s="1"/>
        <tr r="DV40" s="1"/>
        <tr r="DV13" s="1"/>
        <tr r="DV23" s="1"/>
        <tr r="DV7" s="1"/>
        <tr r="DV32" s="1"/>
        <tr r="DV9" s="1"/>
        <tr r="DV27" s="1"/>
        <tr r="DV14" s="1"/>
        <tr r="DV11" s="1"/>
        <tr r="DV6" s="1"/>
        <tr r="DV36" s="1"/>
        <tr r="DV28" s="1"/>
        <tr r="DV20" s="1"/>
        <tr r="DV15" s="1"/>
        <tr r="DV33" s="1"/>
        <tr r="DV25" s="1"/>
        <tr r="DV35" s="1"/>
        <tr r="DV30" s="1"/>
        <tr r="DV17" s="1"/>
        <tr r="DV8" s="1"/>
        <tr r="DV16" s="1"/>
        <tr r="DV38" s="1"/>
        <tr r="DV4" s="1"/>
        <tr r="DV22" s="1"/>
        <tr r="DV12" s="1"/>
        <tr r="DV5" s="1"/>
        <tr r="DV3" s="1"/>
        <tr r="DV21" s="1"/>
        <tr r="DV19" s="1"/>
        <tr r="DV39" s="1"/>
        <tr r="DV41" s="1"/>
        <tr r="DV29" s="1"/>
        <tr r="DU41" s="1"/>
        <tr r="DU35" s="1"/>
        <tr r="DU3" s="1"/>
        <tr r="DU13" s="1"/>
        <tr r="DU38" s="1"/>
        <tr r="DU28" s="1"/>
        <tr r="DU32" s="1"/>
        <tr r="DU36" s="1"/>
        <tr r="DU30" s="1"/>
        <tr r="DU21" s="1"/>
        <tr r="DU29" s="1"/>
        <tr r="DU22" s="1"/>
        <tr r="DU4" s="1"/>
        <tr r="DU8" s="1"/>
        <tr r="DU9" s="1"/>
        <tr r="DU17" s="1"/>
        <tr r="DU27" s="1"/>
        <tr r="DU7" s="1"/>
        <tr r="DU16" s="1"/>
        <tr r="DU33" s="1"/>
        <tr r="DU6" s="1"/>
        <tr r="DU5" s="1"/>
        <tr r="DU40" s="1"/>
        <tr r="DU12" s="1"/>
        <tr r="DU11" s="1"/>
        <tr r="DU25" s="1"/>
        <tr r="DU14" s="1"/>
        <tr r="DU20" s="1"/>
        <tr r="DU37" s="1"/>
        <tr r="DU15" s="1"/>
        <tr r="DU19" s="1"/>
        <tr r="DU24" s="1"/>
        <tr r="DU23" s="1"/>
        <tr r="DU39" s="1"/>
        <tr r="DU31" s="1"/>
        <tr r="DT23" s="1"/>
        <tr r="DT11" s="1"/>
        <tr r="DT38" s="1"/>
        <tr r="DT9" s="1"/>
        <tr r="DT14" s="1"/>
        <tr r="DT40" s="1"/>
        <tr r="DT33" s="1"/>
        <tr r="DT28" s="1"/>
        <tr r="DT21" s="1"/>
        <tr r="DT17" s="1"/>
        <tr r="DT39" s="1"/>
        <tr r="DT13" s="1"/>
        <tr r="DT5" s="1"/>
        <tr r="DT7" s="1"/>
        <tr r="DT3" s="1"/>
        <tr r="DT36" s="1"/>
        <tr r="DT12" s="1"/>
        <tr r="DT29" s="1"/>
        <tr r="DT19" s="1"/>
        <tr r="DT16" s="1"/>
        <tr r="DT37" s="1"/>
        <tr r="DT24" s="1"/>
        <tr r="DT4" s="1"/>
        <tr r="DT20" s="1"/>
        <tr r="DT15" s="1"/>
        <tr r="DT35" s="1"/>
        <tr r="DT8" s="1"/>
        <tr r="DT32" s="1"/>
        <tr r="DT41" s="1"/>
        <tr r="DT27" s="1"/>
        <tr r="DT6" s="1"/>
        <tr r="DT30" s="1"/>
        <tr r="DT25" s="1"/>
        <tr r="DT31" s="1"/>
        <tr r="DT22" s="1"/>
        <tr r="DS8" s="1"/>
        <tr r="DS36" s="1"/>
        <tr r="DS14" s="1"/>
        <tr r="DS17" s="1"/>
        <tr r="DS24" s="1"/>
        <tr r="DS39" s="1"/>
        <tr r="DS23" s="1"/>
        <tr r="DS3" s="1"/>
        <tr r="DS27" s="1"/>
        <tr r="DS11" s="1"/>
        <tr r="DS40" s="1"/>
        <tr r="DS35" s="1"/>
        <tr r="DS9" s="1"/>
        <tr r="DS29" s="1"/>
        <tr r="DS6" s="1"/>
        <tr r="DS30" s="1"/>
        <tr r="DS12" s="1"/>
        <tr r="DS19" s="1"/>
        <tr r="DS22" s="1"/>
        <tr r="DS15" s="1"/>
        <tr r="DS7" s="1"/>
        <tr r="DS37" s="1"/>
        <tr r="DS25" s="1"/>
        <tr r="DS31" s="1"/>
        <tr r="DS38" s="1"/>
        <tr r="DS4" s="1"/>
        <tr r="DS28" s="1"/>
        <tr r="DS21" s="1"/>
        <tr r="DS33" s="1"/>
        <tr r="DS32" s="1"/>
        <tr r="DS20" s="1"/>
        <tr r="DS16" s="1"/>
        <tr r="DS41" s="1"/>
        <tr r="DS13" s="1"/>
        <tr r="DS5" s="1"/>
        <tr r="DR5" s="1"/>
        <tr r="DR29" s="1"/>
        <tr r="DR35" s="1"/>
        <tr r="DR30" s="1"/>
        <tr r="DR14" s="1"/>
        <tr r="DR22" s="1"/>
        <tr r="DR40" s="1"/>
        <tr r="DR41" s="1"/>
        <tr r="DR3" s="1"/>
        <tr r="DR39" s="1"/>
        <tr r="DR7" s="1"/>
        <tr r="DR6" s="1"/>
        <tr r="DR20" s="1"/>
        <tr r="DR15" s="1"/>
        <tr r="DR33" s="1"/>
        <tr r="DR27" s="1"/>
        <tr r="DR11" s="1"/>
        <tr r="DR13" s="1"/>
        <tr r="DR16" s="1"/>
        <tr r="DR38" s="1"/>
        <tr r="DR32" s="1"/>
        <tr r="DR25" s="1"/>
        <tr r="DR17" s="1"/>
        <tr r="DR8" s="1"/>
        <tr r="DR24" s="1"/>
        <tr r="DR12" s="1"/>
        <tr r="DR28" s="1"/>
        <tr r="DR31" s="1"/>
        <tr r="DR19" s="1"/>
        <tr r="DR37" s="1"/>
        <tr r="DR21" s="1"/>
        <tr r="DR36" s="1"/>
        <tr r="DR4" s="1"/>
        <tr r="DR9" s="1"/>
        <tr r="DR23" s="1"/>
        <tr r="DQ35" s="1"/>
        <tr r="DQ30" s="1"/>
        <tr r="DQ7" s="1"/>
        <tr r="DQ37" s="1"/>
        <tr r="DQ12" s="1"/>
        <tr r="DQ27" s="1"/>
        <tr r="DQ15" s="1"/>
        <tr r="DQ20" s="1"/>
        <tr r="DQ6" s="1"/>
        <tr r="DQ16" s="1"/>
        <tr r="DQ32" s="1"/>
        <tr r="DQ28" s="1"/>
        <tr r="DQ31" s="1"/>
        <tr r="DQ22" s="1"/>
        <tr r="DQ19" s="1"/>
        <tr r="DQ23" s="1"/>
        <tr r="DQ41" s="1"/>
        <tr r="DQ17" s="1"/>
        <tr r="DQ29" s="1"/>
        <tr r="DQ9" s="1"/>
        <tr r="DQ33" s="1"/>
        <tr r="DQ3" s="1"/>
        <tr r="DQ11" s="1"/>
        <tr r="DQ38" s="1"/>
        <tr r="DQ39" s="1"/>
        <tr r="DQ4" s="1"/>
        <tr r="DQ21" s="1"/>
        <tr r="DQ36" s="1"/>
        <tr r="DQ40" s="1"/>
        <tr r="DQ24" s="1"/>
        <tr r="DQ14" s="1"/>
        <tr r="DQ8" s="1"/>
        <tr r="DQ25" s="1"/>
        <tr r="DQ13" s="1"/>
        <tr r="DQ5" s="1"/>
        <tr r="DP25" s="1"/>
        <tr r="DP41" s="1"/>
        <tr r="DP16" s="1"/>
        <tr r="DP3" s="1"/>
        <tr r="DP23" s="1"/>
        <tr r="DP15" s="1"/>
        <tr r="DP6" s="1"/>
        <tr r="DP14" s="1"/>
        <tr r="DP11" s="1"/>
        <tr r="DP21" s="1"/>
        <tr r="DP28" s="1"/>
        <tr r="DP33" s="1"/>
        <tr r="DP12" s="1"/>
        <tr r="DP31" s="1"/>
        <tr r="DP17" s="1"/>
        <tr r="DP35" s="1"/>
        <tr r="DP5" s="1"/>
        <tr r="DP37" s="1"/>
        <tr r="DP20" s="1"/>
        <tr r="DP8" s="1"/>
        <tr r="DP4" s="1"/>
        <tr r="DP38" s="1"/>
        <tr r="DP32" s="1"/>
        <tr r="DP30" s="1"/>
        <tr r="DP27" s="1"/>
        <tr r="DP29" s="1"/>
        <tr r="DP7" s="1"/>
        <tr r="DP13" s="1"/>
        <tr r="DP9" s="1"/>
        <tr r="DP40" s="1"/>
        <tr r="DP19" s="1"/>
        <tr r="DP39" s="1"/>
        <tr r="DP36" s="1"/>
        <tr r="DP22" s="1"/>
        <tr r="DP24" s="1"/>
        <tr r="DO40" s="1"/>
        <tr r="DO6" s="1"/>
        <tr r="DO23" s="1"/>
        <tr r="DO15" s="1"/>
        <tr r="DO38" s="1"/>
        <tr r="DO8" s="1"/>
        <tr r="DO39" s="1"/>
        <tr r="DO13" s="1"/>
        <tr r="DO29" s="1"/>
        <tr r="DO25" s="1"/>
        <tr r="DO28" s="1"/>
        <tr r="DO3" s="1"/>
        <tr r="DO4" s="1"/>
        <tr r="DO21" s="1"/>
        <tr r="DO20" s="1"/>
        <tr r="DO31" s="1"/>
        <tr r="DO9" s="1"/>
        <tr r="DO37" s="1"/>
        <tr r="DO19" s="1"/>
        <tr r="DO33" s="1"/>
        <tr r="DO17" s="1"/>
        <tr r="DO16" s="1"/>
        <tr r="DO36" s="1"/>
        <tr r="DO11" s="1"/>
        <tr r="DO30" s="1"/>
        <tr r="DO27" s="1"/>
        <tr r="DO35" s="1"/>
        <tr r="DO14" s="1"/>
        <tr r="DO12" s="1"/>
        <tr r="DO41" s="1"/>
        <tr r="DO7" s="1"/>
        <tr r="DO32" s="1"/>
        <tr r="DO5" s="1"/>
        <tr r="DO24" s="1"/>
        <tr r="DO22" s="1"/>
        <tr r="DN12" s="1"/>
        <tr r="DN7" s="1"/>
        <tr r="DN22" s="1"/>
        <tr r="DN27" s="1"/>
        <tr r="DN24" s="1"/>
        <tr r="DN23" s="1"/>
        <tr r="DN39" s="1"/>
        <tr r="DN36" s="1"/>
        <tr r="DN41" s="1"/>
        <tr r="DN19" s="1"/>
        <tr r="DN20" s="1"/>
        <tr r="DN35" s="1"/>
        <tr r="DN30" s="1"/>
        <tr r="DN38" s="1"/>
        <tr r="DN17" s="1"/>
        <tr r="DN33" s="1"/>
        <tr r="DN31" s="1"/>
        <tr r="DN21" s="1"/>
        <tr r="DN29" s="1"/>
        <tr r="DN3" s="1"/>
        <tr r="DN28" s="1"/>
        <tr r="DN16" s="1"/>
        <tr r="DN8" s="1"/>
        <tr r="DN25" s="1"/>
        <tr r="DN11" s="1"/>
        <tr r="DN13" s="1"/>
        <tr r="DN40" s="1"/>
        <tr r="DN4" s="1"/>
        <tr r="DN32" s="1"/>
        <tr r="DN14" s="1"/>
        <tr r="DN37" s="1"/>
        <tr r="DN15" s="1"/>
        <tr r="DN6" s="1"/>
        <tr r="DN9" s="1"/>
        <tr r="DN5" s="1"/>
        <tr r="DM27" s="1"/>
        <tr r="DM28" s="1"/>
        <tr r="DM36" s="1"/>
        <tr r="DM29" s="1"/>
        <tr r="DM33" s="1"/>
        <tr r="DM24" s="1"/>
        <tr r="DM39" s="1"/>
        <tr r="DM41" s="1"/>
        <tr r="DM40" s="1"/>
        <tr r="DM14" s="1"/>
        <tr r="DM7" s="1"/>
        <tr r="DM20" s="1"/>
        <tr r="DM12" s="1"/>
        <tr r="DM25" s="1"/>
        <tr r="DM16" s="1"/>
        <tr r="DM31" s="1"/>
        <tr r="DM32" s="1"/>
        <tr r="DM19" s="1"/>
        <tr r="DM22" s="1"/>
        <tr r="DM6" s="1"/>
        <tr r="DM37" s="1"/>
        <tr r="DM17" s="1"/>
        <tr r="DM8" s="1"/>
        <tr r="DM21" s="1"/>
        <tr r="DM11" s="1"/>
        <tr r="DM13" s="1"/>
        <tr r="DM38" s="1"/>
        <tr r="DM3" s="1"/>
        <tr r="DM30" s="1"/>
        <tr r="DM23" s="1"/>
        <tr r="DM35" s="1"/>
        <tr r="DM15" s="1"/>
        <tr r="DM9" s="1"/>
        <tr r="DM5" s="1"/>
        <tr r="DM4" s="1"/>
        <tr r="DL14" s="1"/>
        <tr r="DL30" s="1"/>
        <tr r="DL12" s="1"/>
        <tr r="DL37" s="1"/>
        <tr r="DL16" s="1"/>
        <tr r="DL25" s="1"/>
        <tr r="DL8" s="1"/>
        <tr r="DL36" s="1"/>
        <tr r="DL41" s="1"/>
        <tr r="DL27" s="1"/>
        <tr r="DL17" s="1"/>
        <tr r="DL29" s="1"/>
        <tr r="DL6" s="1"/>
        <tr r="DL7" s="1"/>
        <tr r="DL28" s="1"/>
        <tr r="DL31" s="1"/>
        <tr r="DL39" s="1"/>
        <tr r="DL5" s="1"/>
        <tr r="DL40" s="1"/>
        <tr r="DL22" s="1"/>
        <tr r="DL9" s="1"/>
        <tr r="DL35" s="1"/>
        <tr r="DL21" s="1"/>
        <tr r="DL23" s="1"/>
        <tr r="DL33" s="1"/>
        <tr r="DL32" s="1"/>
        <tr r="DL19" s="1"/>
        <tr r="DL15" s="1"/>
        <tr r="DL4" s="1"/>
        <tr r="DL20" s="1"/>
        <tr r="DL38" s="1"/>
        <tr r="DL24" s="1"/>
        <tr r="DL11" s="1"/>
        <tr r="DL13" s="1"/>
        <tr r="DL3" s="1"/>
        <tr r="DK4" s="1"/>
        <tr r="DK39" s="1"/>
        <tr r="DK9" s="1"/>
        <tr r="DK36" s="1"/>
        <tr r="DK24" s="1"/>
        <tr r="DK16" s="1"/>
        <tr r="DK37" s="1"/>
        <tr r="DK19" s="1"/>
        <tr r="DK41" s="1"/>
        <tr r="DK14" s="1"/>
        <tr r="DK32" s="1"/>
        <tr r="DK29" s="1"/>
        <tr r="DK25" s="1"/>
        <tr r="DK33" s="1"/>
        <tr r="DK8" s="1"/>
        <tr r="DK27" s="1"/>
        <tr r="DK35" s="1"/>
        <tr r="DK38" s="1"/>
        <tr r="DK11" s="1"/>
        <tr r="DK6" s="1"/>
        <tr r="DK12" s="1"/>
        <tr r="DK3" s="1"/>
        <tr r="DK15" s="1"/>
        <tr r="DK40" s="1"/>
        <tr r="DK30" s="1"/>
        <tr r="DK28" s="1"/>
        <tr r="DK7" s="1"/>
        <tr r="DK13" s="1"/>
        <tr r="DK5" s="1"/>
        <tr r="DK21" s="1"/>
        <tr r="DK31" s="1"/>
        <tr r="DK17" s="1"/>
        <tr r="DK22" s="1"/>
        <tr r="DK20" s="1"/>
        <tr r="DK23" s="1"/>
        <tr r="DJ35" s="1"/>
        <tr r="DJ4" s="1"/>
        <tr r="DJ15" s="1"/>
        <tr r="DJ8" s="1"/>
        <tr r="DJ7" s="1"/>
        <tr r="DJ19" s="1"/>
        <tr r="DJ30" s="1"/>
        <tr r="DJ9" s="1"/>
        <tr r="DJ17" s="1"/>
        <tr r="DJ22" s="1"/>
        <tr r="DJ25" s="1"/>
        <tr r="DJ5" s="1"/>
        <tr r="DJ6" s="1"/>
        <tr r="DJ14" s="1"/>
        <tr r="DJ12" s="1"/>
        <tr r="DJ39" s="1"/>
        <tr r="DJ36" s="1"/>
        <tr r="DJ11" s="1"/>
        <tr r="DJ16" s="1"/>
        <tr r="DJ20" s="1"/>
        <tr r="DJ40" s="1"/>
        <tr r="DJ24" s="1"/>
        <tr r="DJ41" s="1"/>
        <tr r="DJ3" s="1"/>
        <tr r="DJ32" s="1"/>
        <tr r="DJ31" s="1"/>
        <tr r="DJ27" s="1"/>
        <tr r="DJ23" s="1"/>
        <tr r="DJ38" s="1"/>
        <tr r="DJ37" s="1"/>
        <tr r="DJ29" s="1"/>
        <tr r="DJ33" s="1"/>
        <tr r="DJ13" s="1"/>
        <tr r="DJ28" s="1"/>
        <tr r="DJ21" s="1"/>
        <tr r="DI16" s="1"/>
        <tr r="DI27" s="1"/>
        <tr r="DI9" s="1"/>
        <tr r="DI23" s="1"/>
        <tr r="DI4" s="1"/>
        <tr r="DI8" s="1"/>
        <tr r="DI24" s="1"/>
        <tr r="DI7" s="1"/>
        <tr r="DI5" s="1"/>
        <tr r="DI35" s="1"/>
        <tr r="DI19" s="1"/>
        <tr r="DI22" s="1"/>
        <tr r="DI11" s="1"/>
        <tr r="DI15" s="1"/>
        <tr r="DI6" s="1"/>
        <tr r="DI41" s="1"/>
        <tr r="DI36" s="1"/>
        <tr r="DI17" s="1"/>
        <tr r="DI28" s="1"/>
        <tr r="DI12" s="1"/>
        <tr r="DI33" s="1"/>
        <tr r="DI13" s="1"/>
        <tr r="DI32" s="1"/>
        <tr r="DI29" s="1"/>
        <tr r="DI20" s="1"/>
        <tr r="DI31" s="1"/>
        <tr r="DI37" s="1"/>
        <tr r="DI3" s="1"/>
        <tr r="DI30" s="1"/>
        <tr r="DI40" s="1"/>
        <tr r="DI39" s="1"/>
        <tr r="DI25" s="1"/>
        <tr r="DI38" s="1"/>
        <tr r="DI14" s="1"/>
        <tr r="DI21" s="1"/>
        <tr r="DH11" s="1"/>
        <tr r="DH31" s="1"/>
        <tr r="DH40" s="1"/>
        <tr r="DH33" s="1"/>
        <tr r="DH9" s="1"/>
        <tr r="DH41" s="1"/>
        <tr r="DH39" s="1"/>
        <tr r="DH4" s="1"/>
        <tr r="DH3" s="1"/>
        <tr r="DH30" s="1"/>
        <tr r="DH16" s="1"/>
        <tr r="DH13" s="1"/>
        <tr r="DH29" s="1"/>
        <tr r="DH20" s="1"/>
        <tr r="DH25" s="1"/>
        <tr r="DH28" s="1"/>
        <tr r="DH19" s="1"/>
        <tr r="DH38" s="1"/>
        <tr r="DH12" s="1"/>
        <tr r="DH8" s="1"/>
        <tr r="DH37" s="1"/>
        <tr r="DH27" s="1"/>
        <tr r="DH7" s="1"/>
        <tr r="DH22" s="1"/>
        <tr r="DH15" s="1"/>
        <tr r="DH21" s="1"/>
        <tr r="DH6" s="1"/>
        <tr r="DH35" s="1"/>
        <tr r="DH36" s="1"/>
        <tr r="DH14" s="1"/>
        <tr r="DH23" s="1"/>
        <tr r="DH17" s="1"/>
        <tr r="DH32" s="1"/>
        <tr r="DH24" s="1"/>
        <tr r="DH5" s="1"/>
        <tr r="DG8" s="1"/>
        <tr r="DG4" s="1"/>
        <tr r="DG27" s="1"/>
        <tr r="DG24" s="1"/>
        <tr r="DG25" s="1"/>
        <tr r="DG35" s="1"/>
        <tr r="DG14" s="1"/>
        <tr r="DG3" s="1"/>
        <tr r="DG33" s="1"/>
        <tr r="DG40" s="1"/>
        <tr r="DG36" s="1"/>
        <tr r="DG13" s="1"/>
        <tr r="DG6" s="1"/>
        <tr r="DG28" s="1"/>
        <tr r="DG30" s="1"/>
        <tr r="DG39" s="1"/>
        <tr r="DG11" s="1"/>
        <tr r="DG16" s="1"/>
        <tr r="DG37" s="1"/>
        <tr r="DG20" s="1"/>
        <tr r="DG7" s="1"/>
        <tr r="DG41" s="1"/>
        <tr r="DG23" s="1"/>
        <tr r="DG15" s="1"/>
        <tr r="DG19" s="1"/>
        <tr r="DG9" s="1"/>
        <tr r="DG12" s="1"/>
        <tr r="DG29" s="1"/>
        <tr r="DG38" s="1"/>
        <tr r="DG32" s="1"/>
        <tr r="DG21" s="1"/>
        <tr r="DG17" s="1"/>
        <tr r="DG31" s="1"/>
        <tr r="DG22" s="1"/>
        <tr r="DG5" s="1"/>
        <tr r="DF37" s="1"/>
        <tr r="DF19" s="1"/>
        <tr r="DF39" s="1"/>
        <tr r="DF13" s="1"/>
        <tr r="DF35" s="1"/>
        <tr r="DF33" s="1"/>
        <tr r="DF22" s="1"/>
        <tr r="DF23" s="1"/>
        <tr r="DF27" s="1"/>
        <tr r="DF6" s="1"/>
        <tr r="DF5" s="1"/>
        <tr r="DF15" s="1"/>
        <tr r="DF38" s="1"/>
        <tr r="DF24" s="1"/>
        <tr r="DF7" s="1"/>
        <tr r="DF36" s="1"/>
        <tr r="DF25" s="1"/>
        <tr r="DF9" s="1"/>
        <tr r="DF17" s="1"/>
        <tr r="DF14" s="1"/>
        <tr r="DF32" s="1"/>
        <tr r="DF21" s="1"/>
        <tr r="DF16" s="1"/>
        <tr r="DF12" s="1"/>
        <tr r="DF20" s="1"/>
        <tr r="DF3" s="1"/>
        <tr r="DF31" s="1"/>
        <tr r="DF4" s="1"/>
        <tr r="DF30" s="1"/>
        <tr r="DF11" s="1"/>
        <tr r="DF29" s="1"/>
        <tr r="DF8" s="1"/>
        <tr r="DF28" s="1"/>
        <tr r="DF40" s="1"/>
        <tr r="DF41" s="1"/>
        <tr r="DE29" s="1"/>
        <tr r="DE35" s="1"/>
        <tr r="DE4" s="1"/>
        <tr r="DE17" s="1"/>
        <tr r="DE16" s="1"/>
        <tr r="DE13" s="1"/>
        <tr r="DE27" s="1"/>
        <tr r="DE30" s="1"/>
        <tr r="DE36" s="1"/>
        <tr r="DE31" s="1"/>
        <tr r="DE22" s="1"/>
        <tr r="DE7" s="1"/>
        <tr r="DE39" s="1"/>
        <tr r="DE21" s="1"/>
        <tr r="DE6" s="1"/>
        <tr r="DE20" s="1"/>
        <tr r="DE14" s="1"/>
        <tr r="DE28" s="1"/>
        <tr r="DE23" s="1"/>
        <tr r="DE37" s="1"/>
        <tr r="DE11" s="1"/>
        <tr r="DE15" s="1"/>
        <tr r="DE25" s="1"/>
        <tr r="DE33" s="1"/>
        <tr r="DE9" s="1"/>
        <tr r="DE24" s="1"/>
        <tr r="DE19" s="1"/>
        <tr r="DE12" s="1"/>
        <tr r="DE8" s="1"/>
        <tr r="DE40" s="1"/>
        <tr r="DE38" s="1"/>
        <tr r="DE41" s="1"/>
        <tr r="DE32" s="1"/>
        <tr r="DE3" s="1"/>
        <tr r="DE5" s="1"/>
        <tr r="DD6" s="1"/>
        <tr r="DD19" s="1"/>
        <tr r="DD3" s="1"/>
        <tr r="DD12" s="1"/>
        <tr r="DD8" s="1"/>
        <tr r="DD38" s="1"/>
        <tr r="DD7" s="1"/>
        <tr r="DD5" s="1"/>
        <tr r="DD28" s="1"/>
        <tr r="DD4" s="1"/>
        <tr r="DD25" s="1"/>
        <tr r="DD17" s="1"/>
        <tr r="DD35" s="1"/>
        <tr r="DD9" s="1"/>
        <tr r="DD14" s="1"/>
        <tr r="DD41" s="1"/>
        <tr r="DD27" s="1"/>
        <tr r="DD33" s="1"/>
        <tr r="DD31" s="1"/>
        <tr r="DD30" s="1"/>
        <tr r="DD40" s="1"/>
        <tr r="DD13" s="1"/>
        <tr r="DD23" s="1"/>
        <tr r="DD36" s="1"/>
        <tr r="DD32" s="1"/>
        <tr r="DD22" s="1"/>
        <tr r="DD29" s="1"/>
        <tr r="DD24" s="1"/>
        <tr r="DD21" s="1"/>
        <tr r="DD16" s="1"/>
        <tr r="DD20" s="1"/>
        <tr r="DD39" s="1"/>
        <tr r="DD37" s="1"/>
        <tr r="DD11" s="1"/>
        <tr r="DD15" s="1"/>
        <tr r="DC14" s="1"/>
        <tr r="DC28" s="1"/>
        <tr r="DC38" s="1"/>
        <tr r="DC16" s="1"/>
        <tr r="DC30" s="1"/>
        <tr r="DC8" s="1"/>
        <tr r="DC41" s="1"/>
        <tr r="DC32" s="1"/>
        <tr r="DC20" s="1"/>
        <tr r="DC39" s="1"/>
        <tr r="DC13" s="1"/>
        <tr r="DC9" s="1"/>
        <tr r="DC15" s="1"/>
        <tr r="DC21" s="1"/>
        <tr r="DC36" s="1"/>
        <tr r="DC12" s="1"/>
        <tr r="DC11" s="1"/>
        <tr r="DC3" s="1"/>
        <tr r="DC17" s="1"/>
        <tr r="DC24" s="1"/>
        <tr r="DC37" s="1"/>
        <tr r="DC40" s="1"/>
        <tr r="DC35" s="1"/>
        <tr r="DC7" s="1"/>
        <tr r="DC27" s="1"/>
        <tr r="DC4" s="1"/>
        <tr r="DC6" s="1"/>
        <tr r="DC25" s="1"/>
        <tr r="DC29" s="1"/>
        <tr r="DC5" s="1"/>
        <tr r="DC31" s="1"/>
        <tr r="DC33" s="1"/>
        <tr r="DC19" s="1"/>
        <tr r="DC22" s="1"/>
        <tr r="DC23" s="1"/>
        <tr r="DB11" s="1"/>
        <tr r="DB4" s="1"/>
        <tr r="DB41" s="1"/>
        <tr r="DB32" s="1"/>
        <tr r="DB13" s="1"/>
        <tr r="DB35" s="1"/>
        <tr r="DB22" s="1"/>
        <tr r="DB5" s="1"/>
        <tr r="DB21" s="1"/>
        <tr r="DB12" s="1"/>
        <tr r="DB24" s="1"/>
        <tr r="DB8" s="1"/>
        <tr r="DB23" s="1"/>
        <tr r="DB7" s="1"/>
        <tr r="DB15" s="1"/>
        <tr r="DB3" s="1"/>
        <tr r="DB16" s="1"/>
        <tr r="DB25" s="1"/>
        <tr r="DB39" s="1"/>
        <tr r="DB9" s="1"/>
        <tr r="DB38" s="1"/>
        <tr r="DB14" s="1"/>
        <tr r="DB37" s="1"/>
        <tr r="DB20" s="1"/>
        <tr r="DB40" s="1"/>
        <tr r="DB6" s="1"/>
        <tr r="DB30" s="1"/>
        <tr r="DB17" s="1"/>
        <tr r="DB29" s="1"/>
        <tr r="DB19" s="1"/>
        <tr r="DB28" s="1"/>
        <tr r="DB27" s="1"/>
        <tr r="DB31" s="1"/>
        <tr r="DB33" s="1"/>
        <tr r="DB36" s="1"/>
        <tr r="DA37" s="1"/>
        <tr r="DA13" s="1"/>
        <tr r="DA17" s="1"/>
        <tr r="DA11" s="1"/>
        <tr r="DA38" s="1"/>
        <tr r="DA23" s="1"/>
        <tr r="DA30" s="1"/>
        <tr r="DA32" s="1"/>
        <tr r="DA36" s="1"/>
        <tr r="DA16" s="1"/>
        <tr r="DA40" s="1"/>
        <tr r="DA27" s="1"/>
        <tr r="DA8" s="1"/>
        <tr r="DA28" s="1"/>
        <tr r="DA3" s="1"/>
        <tr r="DA24" s="1"/>
        <tr r="DA5" s="1"/>
        <tr r="DA7" s="1"/>
        <tr r="DA22" s="1"/>
        <tr r="DA6" s="1"/>
        <tr r="DA12" s="1"/>
        <tr r="DA35" s="1"/>
        <tr r="DA25" s="1"/>
        <tr r="DA41" s="1"/>
        <tr r="DA15" s="1"/>
        <tr r="DA9" s="1"/>
        <tr r="DA20" s="1"/>
        <tr r="DA31" s="1"/>
        <tr r="DA4" s="1"/>
        <tr r="DA33" s="1"/>
        <tr r="DA29" s="1"/>
        <tr r="DA39" s="1"/>
        <tr r="DA19" s="1"/>
        <tr r="DA14" s="1"/>
        <tr r="DA21" s="1"/>
        <tr r="CZ24" s="1"/>
        <tr r="CZ40" s="1"/>
        <tr r="CZ9" s="1"/>
        <tr r="CZ23" s="1"/>
        <tr r="CZ15" s="1"/>
        <tr r="CZ38" s="1"/>
        <tr r="CZ16" s="1"/>
        <tr r="CZ41" s="1"/>
        <tr r="CZ31" s="1"/>
        <tr r="CZ19" s="1"/>
        <tr r="CZ29" s="1"/>
        <tr r="CZ5" s="1"/>
        <tr r="CZ35" s="1"/>
        <tr r="CZ30" s="1"/>
        <tr r="CZ14" s="1"/>
        <tr r="CZ32" s="1"/>
        <tr r="CZ39" s="1"/>
        <tr r="CZ28" s="1"/>
        <tr r="CZ21" s="1"/>
        <tr r="CZ36" s="1"/>
        <tr r="CZ27" s="1"/>
        <tr r="CZ22" s="1"/>
        <tr r="CZ8" s="1"/>
        <tr r="CZ20" s="1"/>
        <tr r="CZ33" s="1"/>
        <tr r="CZ12" s="1"/>
        <tr r="CZ11" s="1"/>
        <tr r="CZ3" s="1"/>
        <tr r="CZ37" s="1"/>
        <tr r="CZ7" s="1"/>
        <tr r="CZ13" s="1"/>
        <tr r="CZ17" s="1"/>
        <tr r="CZ25" s="1"/>
        <tr r="CZ4" s="1"/>
        <tr r="CZ6" s="1"/>
        <tr r="CY35" s="1"/>
        <tr r="CY14" s="1"/>
        <tr r="CY36" s="1"/>
        <tr r="CY41" s="1"/>
        <tr r="CY21" s="1"/>
        <tr r="CY8" s="1"/>
        <tr r="CY39" s="1"/>
        <tr r="CY13" s="1"/>
        <tr r="CY33" s="1"/>
        <tr r="CY19" s="1"/>
        <tr r="CY12" s="1"/>
        <tr r="CY9" s="1"/>
        <tr r="CY40" s="1"/>
        <tr r="CY20" s="1"/>
        <tr r="CY28" s="1"/>
        <tr r="CY6" s="1"/>
        <tr r="CY37" s="1"/>
        <tr r="CY24" s="1"/>
        <tr r="CY32" s="1"/>
        <tr r="CY3" s="1"/>
        <tr r="CY30" s="1"/>
        <tr r="CY25" s="1"/>
        <tr r="CY16" s="1"/>
        <tr r="CY11" s="1"/>
        <tr r="CY17" s="1"/>
        <tr r="CY27" s="1"/>
        <tr r="CY38" s="1"/>
        <tr r="CY4" s="1"/>
        <tr r="CY23" s="1"/>
        <tr r="CY15" s="1"/>
        <tr r="CY7" s="1"/>
        <tr r="CY31" s="1"/>
        <tr r="CY5" s="1"/>
        <tr r="CY29" s="1"/>
        <tr r="CY22" s="1"/>
        <tr r="CX12" s="1"/>
        <tr r="CX30" s="1"/>
        <tr r="CX23" s="1"/>
        <tr r="CX33" s="1"/>
        <tr r="CX32" s="1"/>
        <tr r="CX20" s="1"/>
        <tr r="CX24" s="1"/>
        <tr r="CX16" s="1"/>
        <tr r="CX17" s="1"/>
        <tr r="CX25" s="1"/>
        <tr r="CX36" s="1"/>
        <tr r="CX29" s="1"/>
        <tr r="CX37" s="1"/>
        <tr r="CX27" s="1"/>
        <tr r="CX28" s="1"/>
        <tr r="CX39" s="1"/>
        <tr r="CX8" s="1"/>
        <tr r="CX41" s="1"/>
        <tr r="CX21" s="1"/>
        <tr r="CX19" s="1"/>
        <tr r="CX9" s="1"/>
        <tr r="CX40" s="1"/>
        <tr r="CX14" s="1"/>
        <tr r="CX38" s="1"/>
        <tr r="CX31" s="1"/>
        <tr r="CX13" s="1"/>
        <tr r="CX15" s="1"/>
        <tr r="CX7" s="1"/>
        <tr r="CX35" s="1"/>
        <tr r="CX6" s="1"/>
        <tr r="CX22" s="1"/>
        <tr r="CX4" s="1"/>
        <tr r="CX11" s="1"/>
        <tr r="CX3" s="1"/>
        <tr r="CX5" s="1"/>
        <tr r="CW11" s="1"/>
        <tr r="CW31" s="1"/>
        <tr r="CW7" s="1"/>
        <tr r="CW36" s="1"/>
        <tr r="CW22" s="1"/>
        <tr r="CW32" s="1"/>
        <tr r="CW25" s="1"/>
        <tr r="CW13" s="1"/>
        <tr r="CW4" s="1"/>
        <tr r="CW23" s="1"/>
        <tr r="CW16" s="1"/>
        <tr r="CW9" s="1"/>
        <tr r="CW27" s="1"/>
        <tr r="CW19" s="1"/>
        <tr r="CW5" s="1"/>
        <tr r="CW3" s="1"/>
        <tr r="CW35" s="1"/>
        <tr r="CW33" s="1"/>
        <tr r="CW17" s="1"/>
        <tr r="CW14" s="1"/>
        <tr r="CW24" s="1"/>
        <tr r="CW41" s="1"/>
        <tr r="CW21" s="1"/>
        <tr r="CW12" s="1"/>
        <tr r="CW39" s="1"/>
        <tr r="CW38" s="1"/>
        <tr r="CW30" s="1"/>
        <tr r="CW15" s="1"/>
        <tr r="CW6" s="1"/>
        <tr r="CW40" s="1"/>
        <tr r="CW28" s="1"/>
        <tr r="CW8" s="1"/>
        <tr r="CW29" s="1"/>
        <tr r="CW37" s="1"/>
        <tr r="CW20" s="1"/>
        <tr r="CV35" s="1"/>
        <tr r="CV5" s="1"/>
        <tr r="CV12" s="1"/>
        <tr r="CV39" s="1"/>
        <tr r="CV15" s="1"/>
        <tr r="CV7" s="1"/>
        <tr r="CV40" s="1"/>
        <tr r="CV3" s="1"/>
        <tr r="CV31" s="1"/>
        <tr r="CV38" s="1"/>
        <tr r="CV27" s="1"/>
        <tr r="CV11" s="1"/>
        <tr r="CV8" s="1"/>
        <tr r="CV17" s="1"/>
        <tr r="CV19" s="1"/>
        <tr r="CV41" s="1"/>
        <tr r="CV32" s="1"/>
        <tr r="CV30" s="1"/>
        <tr r="CV36" s="1"/>
        <tr r="CV29" s="1"/>
        <tr r="CV21" s="1"/>
        <tr r="CV14" s="1"/>
        <tr r="CV6" s="1"/>
        <tr r="CV4" s="1"/>
        <tr r="CV28" s="1"/>
        <tr r="CV37" s="1"/>
        <tr r="CV23" s="1"/>
        <tr r="CV24" s="1"/>
        <tr r="CV25" s="1"/>
        <tr r="CV9" s="1"/>
        <tr r="CV22" s="1"/>
        <tr r="CV16" s="1"/>
        <tr r="CV33" s="1"/>
        <tr r="CV20" s="1"/>
        <tr r="CV13" s="1"/>
        <tr r="CU36" s="1"/>
        <tr r="CU13" s="1"/>
        <tr r="CU31" s="1"/>
        <tr r="CU22" s="1"/>
        <tr r="CU39" s="1"/>
        <tr r="CU41" s="1"/>
        <tr r="CU29" s="1"/>
        <tr r="CU25" s="1"/>
        <tr r="CU37" s="1"/>
        <tr r="CU20" s="1"/>
        <tr r="CU16" s="1"/>
        <tr r="CU27" s="1"/>
        <tr r="CU33" s="1"/>
        <tr r="CU11" s="1"/>
        <tr r="CU38" s="1"/>
        <tr r="CU7" s="1"/>
        <tr r="CU4" s="1"/>
        <tr r="CU24" s="1"/>
        <tr r="CU35" s="1"/>
        <tr r="CU8" s="1"/>
        <tr r="CU19" s="1"/>
        <tr r="CU12" s="1"/>
        <tr r="CU5" s="1"/>
        <tr r="CU21" s="1"/>
        <tr r="CU40" s="1"/>
        <tr r="CU15" s="1"/>
        <tr r="CU6" s="1"/>
        <tr r="CU32" s="1"/>
        <tr r="CU14" s="1"/>
        <tr r="CU17" s="1"/>
        <tr r="CU23" s="1"/>
        <tr r="CU30" s="1"/>
        <tr r="CU9" s="1"/>
        <tr r="CU3" s="1"/>
        <tr r="CU28" s="1"/>
        <tr r="CT8" s="1"/>
        <tr r="CT16" s="1"/>
        <tr r="CT33" s="1"/>
        <tr r="CT39" s="1"/>
        <tr r="CT9" s="1"/>
        <tr r="CT17" s="1"/>
        <tr r="CT6" s="1"/>
        <tr r="CT27" s="1"/>
        <tr r="CT30" s="1"/>
        <tr r="CT29" s="1"/>
        <tr r="CT20" s="1"/>
        <tr r="CT12" s="1"/>
        <tr r="CT36" s="1"/>
        <tr r="CT32" s="1"/>
        <tr r="CT23" s="1"/>
        <tr r="CT14" s="1"/>
        <tr r="CT25" s="1"/>
        <tr r="CT21" s="1"/>
        <tr r="CT7" s="1"/>
        <tr r="CT40" s="1"/>
        <tr r="CT24" s="1"/>
        <tr r="CT13" s="1"/>
        <tr r="CT5" s="1"/>
        <tr r="CT3" s="1"/>
        <tr r="CT35" s="1"/>
        <tr r="CT11" s="1"/>
        <tr r="CT22" s="1"/>
        <tr r="CT31" s="1"/>
        <tr r="CT19" s="1"/>
        <tr r="CT41" s="1"/>
        <tr r="CT28" s="1"/>
        <tr r="CT15" s="1"/>
        <tr r="CT37" s="1"/>
        <tr r="CT38" s="1"/>
        <tr r="CT4" s="1"/>
        <tr r="CS25" s="1"/>
        <tr r="CS27" s="1"/>
        <tr r="CS9" s="1"/>
        <tr r="CS41" s="1"/>
        <tr r="CS35" s="1"/>
        <tr r="CS8" s="1"/>
        <tr r="CS30" s="1"/>
        <tr r="CS33" s="1"/>
        <tr r="CS23" s="1"/>
        <tr r="CS3" s="1"/>
        <tr r="CS17" s="1"/>
        <tr r="CS22" s="1"/>
        <tr r="CS15" s="1"/>
        <tr r="CS28" s="1"/>
        <tr r="CS36" s="1"/>
        <tr r="CS40" s="1"/>
        <tr r="CS12" s="1"/>
        <tr r="CS16" s="1"/>
        <tr r="CS37" s="1"/>
        <tr r="CS14" s="1"/>
        <tr r="CS5" s="1"/>
        <tr r="CS21" s="1"/>
        <tr r="CS11" s="1"/>
        <tr r="CS19" s="1"/>
        <tr r="CS32" s="1"/>
        <tr r="CS4" s="1"/>
        <tr r="CS6" s="1"/>
        <tr r="CS13" s="1"/>
        <tr r="CS39" s="1"/>
        <tr r="CS7" s="1"/>
        <tr r="CS29" s="1"/>
        <tr r="CS38" s="1"/>
        <tr r="CS24" s="1"/>
        <tr r="CS20" s="1"/>
        <tr r="CS31" s="1"/>
        <tr r="CR6" s="1"/>
        <tr r="CR21" s="1"/>
        <tr r="CR39" s="1"/>
        <tr r="CR30" s="1"/>
        <tr r="CR20" s="1"/>
        <tr r="CR38" s="1"/>
        <tr r="CR37" s="1"/>
        <tr r="CR3" s="1"/>
        <tr r="CR28" s="1"/>
        <tr r="CR27" s="1"/>
        <tr r="CR40" s="1"/>
        <tr r="CR41" s="1"/>
        <tr r="CR31" s="1"/>
        <tr r="CR32" s="1"/>
        <tr r="CR9" s="1"/>
        <tr r="CR23" s="1"/>
        <tr r="CR12" s="1"/>
        <tr r="CR8" s="1"/>
        <tr r="CR35" s="1"/>
        <tr r="CR24" s="1"/>
        <tr r="CR17" s="1"/>
        <tr r="CR36" s="1"/>
        <tr r="CR22" s="1"/>
        <tr r="CR19" s="1"/>
        <tr r="CR11" s="1"/>
        <tr r="CR4" s="1"/>
        <tr r="CR25" s="1"/>
        <tr r="CR29" s="1"/>
        <tr r="CR15" s="1"/>
        <tr r="CR7" s="1"/>
        <tr r="CR14" s="1"/>
        <tr r="CR16" s="1"/>
        <tr r="CR33" s="1"/>
        <tr r="CR13" s="1"/>
        <tr r="CR5" s="1"/>
        <tr r="CQ24" s="1"/>
        <tr r="CQ31" s="1"/>
        <tr r="CQ6" s="1"/>
        <tr r="CQ29" s="1"/>
        <tr r="CQ36" s="1"/>
        <tr r="CQ8" s="1"/>
        <tr r="CQ33" s="1"/>
        <tr r="CQ41" s="1"/>
        <tr r="CQ12" s="1"/>
        <tr r="CQ3" s="1"/>
        <tr r="CQ4" s="1"/>
        <tr r="CQ23" s="1"/>
        <tr r="CQ15" s="1"/>
        <tr r="CQ19" s="1"/>
        <tr r="CQ30" s="1"/>
        <tr r="CQ39" s="1"/>
        <tr r="CQ21" s="1"/>
        <tr r="CQ9" s="1"/>
        <tr r="CQ35" s="1"/>
        <tr r="CQ40" s="1"/>
        <tr r="CQ27" s="1"/>
        <tr r="CQ20" s="1"/>
        <tr r="CQ25" s="1"/>
        <tr r="CQ16" s="1"/>
        <tr r="CQ28" s="1"/>
        <tr r="CQ13" s="1"/>
        <tr r="CQ37" s="1"/>
        <tr r="CQ14" s="1"/>
        <tr r="CQ32" s="1"/>
        <tr r="CQ17" s="1"/>
        <tr r="CQ7" s="1"/>
        <tr r="CQ38" s="1"/>
        <tr r="CQ11" s="1"/>
        <tr r="CQ5" s="1"/>
        <tr r="CQ22" s="1"/>
        <tr r="CP20" s="1"/>
        <tr r="CP32" s="1"/>
        <tr r="CP40" s="1"/>
        <tr r="CP25" s="1"/>
        <tr r="CP28" s="1"/>
        <tr r="CP23" s="1"/>
        <tr r="CP39" s="1"/>
        <tr r="CP41" s="1"/>
        <tr r="CP6" s="1"/>
        <tr r="CP15" s="1"/>
        <tr r="CP36" s="1"/>
        <tr r="CP14" s="1"/>
        <tr r="CP16" s="1"/>
        <tr r="CP17" s="1"/>
        <tr r="CP31" s="1"/>
        <tr r="CP33" s="1"/>
        <tr r="CP37" s="1"/>
        <tr r="CP27" s="1"/>
        <tr r="CP7" s="1"/>
        <tr r="CP5" s="1"/>
        <tr r="CP21" s="1"/>
        <tr r="CP13" s="1"/>
        <tr r="CP8" s="1"/>
        <tr r="CP24" s="1"/>
        <tr r="CP11" s="1"/>
        <tr r="CP29" s="1"/>
        <tr r="CP22" s="1"/>
        <tr r="CP38" s="1"/>
        <tr r="CP35" s="1"/>
        <tr r="CP30" s="1"/>
        <tr r="CP9" s="1"/>
        <tr r="CP12" s="1"/>
        <tr r="CP3" s="1"/>
        <tr r="CP4" s="1"/>
        <tr r="CP19" s="1"/>
        <tr r="CO40" s="1"/>
        <tr r="CO37" s="1"/>
        <tr r="CO36" s="1"/>
        <tr r="CO31" s="1"/>
        <tr r="CO5" s="1"/>
        <tr r="CO21" s="1"/>
        <tr r="CO9" s="1"/>
        <tr r="CO6" s="1"/>
        <tr r="CO15" s="1"/>
        <tr r="CO12" s="1"/>
        <tr r="CO7" s="1"/>
        <tr r="CO4" s="1"/>
        <tr r="CO13" s="1"/>
        <tr r="CO11" s="1"/>
        <tr r="CO30" s="1"/>
        <tr r="CO28" s="1"/>
        <tr r="CO3" s="1"/>
        <tr r="CO23" s="1"/>
        <tr r="CO17" s="1"/>
        <tr r="CO19" s="1"/>
        <tr r="CO29" s="1"/>
        <tr r="CO41" s="1"/>
        <tr r="CO16" s="1"/>
        <tr r="CO8" s="1"/>
        <tr r="CO14" s="1"/>
        <tr r="CO32" s="1"/>
        <tr r="CO35" s="1"/>
        <tr r="CO25" s="1"/>
        <tr r="CO22" s="1"/>
        <tr r="CO39" s="1"/>
        <tr r="CO27" s="1"/>
        <tr r="CO38" s="1"/>
        <tr r="CO24" s="1"/>
        <tr r="CO33" s="1"/>
        <tr r="CO20" s="1"/>
        <tr r="CN24" s="1"/>
        <tr r="CN14" s="1"/>
        <tr r="CN39" s="1"/>
        <tr r="CN21" s="1"/>
        <tr r="CN40" s="1"/>
        <tr r="CN16" s="1"/>
        <tr r="CN25" s="1"/>
        <tr r="CN19" s="1"/>
        <tr r="CN6" s="1"/>
        <tr r="CN33" s="1"/>
        <tr r="CN36" s="1"/>
        <tr r="CN9" s="1"/>
        <tr r="CN22" s="1"/>
        <tr r="CN15" s="1"/>
        <tr r="CN41" s="1"/>
        <tr r="CN13" s="1"/>
        <tr r="CN35" s="1"/>
        <tr r="CN7" s="1"/>
        <tr r="CN12" s="1"/>
        <tr r="CN27" s="1"/>
        <tr r="CN17" s="1"/>
        <tr r="CN37" s="1"/>
        <tr r="CN8" s="1"/>
        <tr r="CN38" s="1"/>
        <tr r="CN29" s="1"/>
        <tr r="CN5" s="1"/>
        <tr r="CN30" s="1"/>
        <tr r="CN4" s="1"/>
        <tr r="CN3" s="1"/>
        <tr r="CN31" s="1"/>
        <tr r="CN28" s="1"/>
        <tr r="CN32" s="1"/>
        <tr r="CN11" s="1"/>
        <tr r="CN23" s="1"/>
        <tr r="CN20" s="1"/>
        <tr r="CM39" s="1"/>
        <tr r="CM13" s="1"/>
        <tr r="CM6" s="1"/>
        <tr r="CM22" s="1"/>
        <tr r="CM24" s="1"/>
        <tr r="CM33" s="1"/>
        <tr r="CM8" s="1"/>
        <tr r="CM37" s="1"/>
        <tr r="CM5" s="1"/>
        <tr r="CM30" s="1"/>
        <tr r="CM25" s="1"/>
        <tr r="CM29" s="1"/>
        <tr r="CM9" s="1"/>
        <tr r="CM36" s="1"/>
        <tr r="CM14" s="1"/>
        <tr r="CM32" s="1"/>
        <tr r="CM31" s="1"/>
        <tr r="CM38" s="1"/>
        <tr r="CM11" s="1"/>
        <tr r="CM35" s="1"/>
        <tr r="CM21" s="1"/>
        <tr r="CM16" s="1"/>
        <tr r="CM15" s="1"/>
        <tr r="CM40" s="1"/>
        <tr r="CM12" s="1"/>
        <tr r="CM17" s="1"/>
        <tr r="CM28" s="1"/>
        <tr r="CM41" s="1"/>
        <tr r="CM3" s="1"/>
        <tr r="CM19" s="1"/>
        <tr r="CM7" s="1"/>
        <tr r="CM27" s="1"/>
        <tr r="CM4" s="1"/>
        <tr r="CM20" s="1"/>
        <tr r="CM23" s="1"/>
        <tr r="CL36" s="1"/>
        <tr r="CL11" s="1"/>
        <tr r="CL7" s="1"/>
        <tr r="CL28" s="1"/>
        <tr r="CL19" s="1"/>
        <tr r="CL25" s="1"/>
        <tr r="CL30" s="1"/>
        <tr r="CL24" s="1"/>
        <tr r="CL40" s="1"/>
        <tr r="CL38" s="1"/>
        <tr r="CL41" s="1"/>
        <tr r="CL39" s="1"/>
        <tr r="CL29" s="1"/>
        <tr r="CL37" s="1"/>
        <tr r="CL27" s="1"/>
        <tr r="CL32" s="1"/>
        <tr r="CL33" s="1"/>
        <tr r="CL20" s="1"/>
        <tr r="CL16" s="1"/>
        <tr r="CL21" s="1"/>
        <tr r="CL35" s="1"/>
        <tr r="CL17" s="1"/>
        <tr r="CL22" s="1"/>
        <tr r="CL12" s="1"/>
        <tr r="CL14" s="1"/>
        <tr r="CL23" s="1"/>
        <tr r="CL6" s="1"/>
        <tr r="CL13" s="1"/>
        <tr r="CL15" s="1"/>
        <tr r="CL8" s="1"/>
        <tr r="CL5" s="1"/>
        <tr r="CL31" s="1"/>
        <tr r="CL9" s="1"/>
        <tr r="CL3" s="1"/>
        <tr r="CL4" s="1"/>
        <tr r="CK9" s="1"/>
        <tr r="CK3" s="1"/>
        <tr r="CK31" s="1"/>
        <tr r="CK11" s="1"/>
        <tr r="CK27" s="1"/>
        <tr r="CK19" s="1"/>
        <tr r="CK22" s="1"/>
        <tr r="CK17" s="1"/>
        <tr r="CK24" s="1"/>
        <tr r="CK41" s="1"/>
        <tr r="CK15" s="1"/>
        <tr r="CK5" s="1"/>
        <tr r="CK39" s="1"/>
        <tr r="CK30" s="1"/>
        <tr r="CK35" s="1"/>
        <tr r="CK40" s="1"/>
        <tr r="CK20" s="1"/>
        <tr r="CK36" s="1"/>
        <tr r="CK7" s="1"/>
        <tr r="CK28" s="1"/>
        <tr r="CK13" s="1"/>
        <tr r="CK38" s="1"/>
        <tr r="CK16" s="1"/>
        <tr r="CK8" s="1"/>
        <tr r="CK32" s="1"/>
        <tr r="CK33" s="1"/>
        <tr r="CK14" s="1"/>
        <tr r="CK29" s="1"/>
        <tr r="CK6" s="1"/>
        <tr r="CK37" s="1"/>
        <tr r="CK21" s="1"/>
        <tr r="CK23" s="1"/>
        <tr r="CK25" s="1"/>
        <tr r="CK12" s="1"/>
        <tr r="CK4" s="1"/>
        <tr r="CJ20" s="1"/>
        <tr r="CJ38" s="1"/>
        <tr r="CJ19" s="1"/>
        <tr r="CJ22" s="1"/>
        <tr r="CJ17" s="1"/>
        <tr r="CJ31" s="1"/>
        <tr r="CJ12" s="1"/>
        <tr r="CJ4" s="1"/>
        <tr r="CJ28" s="1"/>
        <tr r="CJ27" s="1"/>
        <tr r="CJ25" s="1"/>
        <tr r="CJ16" s="1"/>
        <tr r="CJ41" s="1"/>
        <tr r="CJ32" s="1"/>
        <tr r="CJ21" s="1"/>
        <tr r="CJ13" s="1"/>
        <tr r="CJ35" s="1"/>
        <tr r="CJ8" s="1"/>
        <tr r="CJ39" s="1"/>
        <tr r="CJ11" s="1"/>
        <tr r="CJ5" s="1"/>
        <tr r="CJ37" s="1"/>
        <tr r="CJ9" s="1"/>
        <tr r="CJ30" s="1"/>
        <tr r="CJ3" s="1"/>
        <tr r="CJ29" s="1"/>
        <tr r="CJ40" s="1"/>
        <tr r="CJ23" s="1"/>
        <tr r="CJ6" s="1"/>
        <tr r="CJ7" s="1"/>
        <tr r="CJ15" s="1"/>
        <tr r="CJ36" s="1"/>
        <tr r="CJ33" s="1"/>
        <tr r="CJ14" s="1"/>
        <tr r="CJ24" s="1"/>
        <tr r="CI39" s="1"/>
        <tr r="CI40" s="1"/>
        <tr r="CI9" s="1"/>
        <tr r="CI30" s="1"/>
        <tr r="CI23" s="1"/>
        <tr r="CI31" s="1"/>
        <tr r="CI13" s="1"/>
        <tr r="CI20" s="1"/>
        <tr r="CI17" s="1"/>
        <tr r="CI11" s="1"/>
        <tr r="CI4" s="1"/>
        <tr r="CI22" s="1"/>
        <tr r="CI16" s="1"/>
        <tr r="CI8" s="1"/>
        <tr r="CI3" s="1"/>
        <tr r="CI29" s="1"/>
        <tr r="CI27" s="1"/>
        <tr r="CI28" s="1"/>
        <tr r="CI33" s="1"/>
        <tr r="CI25" s="1"/>
        <tr r="CI12" s="1"/>
        <tr r="CI35" s="1"/>
        <tr r="CI21" s="1"/>
        <tr r="CI7" s="1"/>
        <tr r="CI37" s="1"/>
        <tr r="CI15" s="1"/>
        <tr r="CI36" s="1"/>
        <tr r="CI5" s="1"/>
        <tr r="CI6" s="1"/>
        <tr r="CI41" s="1"/>
        <tr r="CI19" s="1"/>
        <tr r="CI14" s="1"/>
        <tr r="CI32" s="1"/>
        <tr r="CI24" s="1"/>
        <tr r="CI38" s="1"/>
        <tr r="CH6" s="1"/>
        <tr r="CH39" s="1"/>
        <tr r="CH20" s="1"/>
        <tr r="CH36" s="1"/>
        <tr r="CH31" s="1"/>
        <tr r="CH5" s="1"/>
        <tr r="CH11" s="1"/>
        <tr r="CH30" s="1"/>
        <tr r="CH27" s="1"/>
        <tr r="CH19" s="1"/>
        <tr r="CH3" s="1"/>
        <tr r="CH25" s="1"/>
        <tr r="CH7" s="1"/>
        <tr r="CH35" s="1"/>
        <tr r="CH14" s="1"/>
        <tr r="CH37" s="1"/>
        <tr r="CH41" s="1"/>
        <tr r="CH32" s="1"/>
        <tr r="CH33" s="1"/>
        <tr r="CH9" s="1"/>
        <tr r="CH22" s="1"/>
        <tr r="CH28" s="1"/>
        <tr r="CH40" s="1"/>
        <tr r="CH21" s="1"/>
        <tr r="CH29" s="1"/>
        <tr r="CH4" s="1"/>
        <tr r="CH12" s="1"/>
        <tr r="CH24" s="1"/>
        <tr r="CH23" s="1"/>
        <tr r="CH16" s="1"/>
        <tr r="CH15" s="1"/>
        <tr r="CH8" s="1"/>
        <tr r="CH17" s="1"/>
        <tr r="CH38" s="1"/>
        <tr r="CH13" s="1"/>
        <tr r="CG6" s="1"/>
        <tr r="CG4" s="1"/>
        <tr r="CG38" s="1"/>
        <tr r="CG36" s="1"/>
        <tr r="CG19" s="1"/>
        <tr r="CG13" s="1"/>
        <tr r="CG23" s="1"/>
        <tr r="CG16" s="1"/>
        <tr r="CG21" s="1"/>
        <tr r="CG5" s="1"/>
        <tr r="CG3" s="1"/>
        <tr r="CG40" s="1"/>
        <tr r="CG28" s="1"/>
        <tr r="CG37" s="1"/>
        <tr r="CG41" s="1"/>
        <tr r="CG39" s="1"/>
        <tr r="CG27" s="1"/>
        <tr r="CG9" s="1"/>
        <tr r="CG25" s="1"/>
        <tr r="CG12" s="1"/>
        <tr r="CG33" s="1"/>
        <tr r="CG17" s="1"/>
        <tr r="CG8" s="1"/>
        <tr r="CG32" s="1"/>
        <tr r="CG31" s="1"/>
        <tr r="CG22" s="1"/>
        <tr r="CG20" s="1"/>
        <tr r="CG7" s="1"/>
        <tr r="CG35" s="1"/>
        <tr r="CG29" s="1"/>
        <tr r="CG14" s="1"/>
        <tr r="CG30" s="1"/>
        <tr r="CG24" s="1"/>
        <tr r="CG11" s="1"/>
        <tr r="CG15" s="1"/>
        <tr r="CF28" s="1"/>
        <tr r="CF19" s="1"/>
        <tr r="CF39" s="1"/>
        <tr r="CF23" s="1"/>
        <tr r="CF24" s="1"/>
        <tr r="CF25" s="1"/>
        <tr r="CF37" s="1"/>
        <tr r="CF41" s="1"/>
        <tr r="CF9" s="1"/>
        <tr r="CF3" s="1"/>
        <tr r="CF32" s="1"/>
        <tr r="CF17" s="1"/>
        <tr r="CF30" s="1"/>
        <tr r="CF33" s="1"/>
        <tr r="CF6" s="1"/>
        <tr r="CF13" s="1"/>
        <tr r="CF11" s="1"/>
        <tr r="CF15" s="1"/>
        <tr r="CF12" s="1"/>
        <tr r="CF36" s="1"/>
        <tr r="CF27" s="1"/>
        <tr r="CF7" s="1"/>
        <tr r="CF31" s="1"/>
        <tr r="CF38" s="1"/>
        <tr r="CF21" s="1"/>
        <tr r="CF14" s="1"/>
        <tr r="CF22" s="1"/>
        <tr r="CF4" s="1"/>
        <tr r="CF8" s="1"/>
        <tr r="CF35" s="1"/>
        <tr r="CF5" s="1"/>
        <tr r="CF16" s="1"/>
        <tr r="CF29" s="1"/>
        <tr r="CF20" s="1"/>
        <tr r="CF40" s="1"/>
        <tr r="CE17" s="1"/>
        <tr r="CE7" s="1"/>
        <tr r="CE9" s="1"/>
        <tr r="CE14" s="1"/>
        <tr r="CE5" s="1"/>
        <tr r="CE20" s="1"/>
        <tr r="CE33" s="1"/>
        <tr r="CE11" s="1"/>
        <tr r="CE21" s="1"/>
        <tr r="CE13" s="1"/>
        <tr r="CE22" s="1"/>
        <tr r="CE12" s="1"/>
        <tr r="CE4" s="1"/>
        <tr r="CE16" s="1"/>
        <tr r="CE15" s="1"/>
        <tr r="CE37" s="1"/>
        <tr r="CE6" s="1"/>
        <tr r="CE35" s="1"/>
        <tr r="CE28" s="1"/>
        <tr r="CE39" s="1"/>
        <tr r="CE31" s="1"/>
        <tr r="CE19" s="1"/>
        <tr r="CE8" s="1"/>
        <tr r="CE24" s="1"/>
        <tr r="CE41" s="1"/>
        <tr r="CE30" s="1"/>
        <tr r="CE40" s="1"/>
        <tr r="CE27" s="1"/>
        <tr r="CE29" s="1"/>
        <tr r="CE3" s="1"/>
        <tr r="CE38" s="1"/>
        <tr r="CE36" s="1"/>
        <tr r="CE32" s="1"/>
        <tr r="CE25" s="1"/>
        <tr r="CE23" s="1"/>
        <tr r="CD7" s="1"/>
        <tr r="CD16" s="1"/>
        <tr r="CD5" s="1"/>
        <tr r="CD30" s="1"/>
        <tr r="CD32" s="1"/>
        <tr r="CD38" s="1"/>
        <tr r="CD35" s="1"/>
        <tr r="CD17" s="1"/>
        <tr r="CD25" s="1"/>
        <tr r="CD20" s="1"/>
        <tr r="CD36" s="1"/>
        <tr r="CD15" s="1"/>
        <tr r="CD11" s="1"/>
        <tr r="CD41" s="1"/>
        <tr r="CD6" s="1"/>
        <tr r="CD27" s="1"/>
        <tr r="CD22" s="1"/>
        <tr r="CD24" s="1"/>
        <tr r="CD14" s="1"/>
        <tr r="CD8" s="1"/>
        <tr r="CD40" s="1"/>
        <tr r="CD28" s="1"/>
        <tr r="CD31" s="1"/>
        <tr r="CD12" s="1"/>
        <tr r="CD39" s="1"/>
        <tr r="CD3" s="1"/>
        <tr r="CD37" s="1"/>
        <tr r="CD29" s="1"/>
        <tr r="CD4" s="1"/>
        <tr r="CD9" s="1"/>
        <tr r="CD13" s="1"/>
        <tr r="CD19" s="1"/>
        <tr r="CD33" s="1"/>
        <tr r="CD23" s="1"/>
        <tr r="CD21" s="1"/>
        <tr r="CC7" s="1"/>
        <tr r="CC4" s="1"/>
        <tr r="CC41" s="1"/>
        <tr r="CC11" s="1"/>
        <tr r="CC27" s="1"/>
        <tr r="CC14" s="1"/>
        <tr r="CC22" s="1"/>
        <tr r="CC15" s="1"/>
        <tr r="CC24" s="1"/>
        <tr r="CC5" s="1"/>
        <tr r="CC21" s="1"/>
        <tr r="CC36" s="1"/>
        <tr r="CC29" s="1"/>
        <tr r="CC30" s="1"/>
        <tr r="CC17" s="1"/>
        <tr r="CC35" s="1"/>
        <tr r="CC28" s="1"/>
        <tr r="CC3" s="1"/>
        <tr r="CC39" s="1"/>
        <tr r="CC13" s="1"/>
        <tr r="CC20" s="1"/>
        <tr r="CC38" s="1"/>
        <tr r="CC40" s="1"/>
        <tr r="CC8" s="1"/>
        <tr r="CC33" s="1"/>
        <tr r="CC32" s="1"/>
        <tr r="CC23" s="1"/>
        <tr r="CC19" s="1"/>
        <tr r="CC6" s="1"/>
        <tr r="CC37" s="1"/>
        <tr r="CC31" s="1"/>
        <tr r="CC9" s="1"/>
        <tr r="CC25" s="1"/>
        <tr r="CC12" s="1"/>
        <tr r="CC16" s="1"/>
        <tr r="CB8" s="1"/>
        <tr r="CB9" s="1"/>
        <tr r="CB21" s="1"/>
        <tr r="CB25" s="1"/>
        <tr r="CB20" s="1"/>
        <tr r="CB38" s="1"/>
        <tr r="CB40" s="1"/>
        <tr r="CB13" s="1"/>
        <tr r="CB3" s="1"/>
        <tr r="CB33" s="1"/>
        <tr r="CB6" s="1"/>
        <tr r="CB39" s="1"/>
        <tr r="CB32" s="1"/>
        <tr r="CB28" s="1"/>
        <tr r="CB27" s="1"/>
        <tr r="CB41" s="1"/>
        <tr r="CB12" s="1"/>
        <tr r="CB29" s="1"/>
        <tr r="CB35" s="1"/>
        <tr r="CB36" s="1"/>
        <tr r="CB23" s="1"/>
        <tr r="CB37" s="1"/>
        <tr r="CB15" s="1"/>
        <tr r="CB11" s="1"/>
        <tr r="CB4" s="1"/>
        <tr r="CB16" s="1"/>
        <tr r="CB31" s="1"/>
        <tr r="CB19" s="1"/>
        <tr r="CB7" s="1"/>
        <tr r="CB22" s="1"/>
        <tr r="CB14" s="1"/>
        <tr r="CB17" s="1"/>
        <tr r="CB30" s="1"/>
        <tr r="CB24" s="1"/>
        <tr r="CB5" s="1"/>
        <tr r="CA20" s="1"/>
        <tr r="CA31" s="1"/>
        <tr r="CA25" s="1"/>
        <tr r="CA5" s="1"/>
        <tr r="CA36" s="1"/>
        <tr r="CA37" s="1"/>
        <tr r="CA7" s="1"/>
        <tr r="CA19" s="1"/>
        <tr r="CA39" s="1"/>
        <tr r="CA23" s="1"/>
        <tr r="CA14" s="1"/>
        <tr r="CA3" s="1"/>
        <tr r="CA16" s="1"/>
        <tr r="CA29" s="1"/>
        <tr r="CA32" s="1"/>
        <tr r="CA35" s="1"/>
        <tr r="CA33" s="1"/>
        <tr r="CA41" s="1"/>
        <tr r="CA4" s="1"/>
        <tr r="CA21" s="1"/>
        <tr r="CA40" s="1"/>
        <tr r="CA13" s="1"/>
        <tr r="CA17" s="1"/>
        <tr r="CA38" s="1"/>
        <tr r="CA22" s="1"/>
        <tr r="CA6" s="1"/>
        <tr r="CA28" s="1"/>
        <tr r="CA11" s="1"/>
        <tr r="CA24" s="1"/>
        <tr r="CA9" s="1"/>
        <tr r="CA27" s="1"/>
        <tr r="CA8" s="1"/>
        <tr r="CA15" s="1"/>
        <tr r="CA30" s="1"/>
        <tr r="CA12" s="1"/>
        <tr r="BZ14" s="1"/>
        <tr r="BZ19" s="1"/>
        <tr r="BZ8" s="1"/>
        <tr r="BZ21" s="1"/>
        <tr r="BZ22" s="1"/>
        <tr r="BZ38" s="1"/>
        <tr r="BZ29" s="1"/>
        <tr r="BZ33" s="1"/>
        <tr r="BZ24" s="1"/>
        <tr r="BZ7" s="1"/>
        <tr r="BZ6" s="1"/>
        <tr r="BZ25" s="1"/>
        <tr r="BZ36" s="1"/>
        <tr r="BZ13" s="1"/>
        <tr r="BZ41" s="1"/>
        <tr r="BZ27" s="1"/>
        <tr r="BZ39" s="1"/>
        <tr r="BZ32" s="1"/>
        <tr r="BZ17" s="1"/>
        <tr r="BZ31" s="1"/>
        <tr r="BZ30" s="1"/>
        <tr r="BZ40" s="1"/>
        <tr r="BZ5" s="1"/>
        <tr r="BZ11" s="1"/>
        <tr r="BZ3" s="1"/>
        <tr r="BZ16" s="1"/>
        <tr r="BZ37" s="1"/>
        <tr r="BZ20" s="1"/>
        <tr r="BZ35" s="1"/>
        <tr r="BZ9" s="1"/>
        <tr r="BZ23" s="1"/>
        <tr r="BZ12" s="1"/>
        <tr r="BZ15" s="1"/>
        <tr r="BZ4" s="1"/>
        <tr r="BZ28" s="1"/>
        <tr r="BY30" s="1"/>
        <tr r="BY3" s="1"/>
        <tr r="BY28" s="1"/>
        <tr r="BY36" s="1"/>
        <tr r="BY29" s="1"/>
        <tr r="BY13" s="1"/>
        <tr r="BY21" s="1"/>
        <tr r="BY14" s="1"/>
        <tr r="BY40" s="1"/>
        <tr r="BY27" s="1"/>
        <tr r="BY20" s="1"/>
        <tr r="BY9" s="1"/>
        <tr r="BY5" s="1"/>
        <tr r="BY25" s="1"/>
        <tr r="BY16" s="1"/>
        <tr r="BY38" s="1"/>
        <tr r="BY31" s="1"/>
        <tr r="BY23" s="1"/>
        <tr r="BY12" s="1"/>
        <tr r="BY4" s="1"/>
        <tr r="BY41" s="1"/>
        <tr r="BY8" s="1"/>
        <tr r="BY33" s="1"/>
        <tr r="BY32" s="1"/>
        <tr r="BY22" s="1"/>
        <tr r="BY6" s="1"/>
        <tr r="BY7" s="1"/>
        <tr r="BY37" s="1"/>
        <tr r="BY19" s="1"/>
        <tr r="BY39" s="1"/>
        <tr r="BY17" s="1"/>
        <tr r="BY35" s="1"/>
        <tr r="BY24" s="1"/>
        <tr r="BY11" s="1"/>
        <tr r="BY15" s="1"/>
        <tr r="BX37" s="1"/>
        <tr r="BX21" s="1"/>
        <tr r="BX13" s="1"/>
        <tr r="BX24" s="1"/>
        <tr r="BX9" s="1"/>
        <tr r="BX20" s="1"/>
        <tr r="BX16" s="1"/>
        <tr r="BX36" s="1"/>
        <tr r="BX38" s="1"/>
        <tr r="BX23" s="1"/>
        <tr r="BX3" s="1"/>
        <tr r="BX33" s="1"/>
        <tr r="BX22" s="1"/>
        <tr r="BX41" s="1"/>
        <tr r="BX12" s="1"/>
        <tr r="BX29" s="1"/>
        <tr r="BX39" s="1"/>
        <tr r="BX32" s="1"/>
        <tr r="BX8" s="1"/>
        <tr r="BX27" s="1"/>
        <tr r="BX17" s="1"/>
        <tr r="BX35" s="1"/>
        <tr r="BX40" s="1"/>
        <tr r="BX15" s="1"/>
        <tr r="BX14" s="1"/>
        <tr r="BX31" s="1"/>
        <tr r="BX5" s="1"/>
        <tr r="BX11" s="1"/>
        <tr r="BX4" s="1"/>
        <tr r="BX25" s="1"/>
        <tr r="BX28" s="1"/>
        <tr r="BX30" s="1"/>
        <tr r="BX7" s="1"/>
        <tr r="BX19" s="1"/>
        <tr r="BX6" s="1"/>
        <tr r="BW13" s="1"/>
        <tr r="BW20" s="1"/>
        <tr r="BW5" s="1"/>
        <tr r="BW12" s="1"/>
        <tr r="BW15" s="1"/>
        <tr r="BW4" s="1"/>
        <tr r="BW7" s="1"/>
        <tr r="BW11" s="1"/>
        <tr r="BW27" s="1"/>
        <tr r="BW36" s="1"/>
        <tr r="BW25" s="1"/>
        <tr r="BW37" s="1"/>
        <tr r="BW38" s="1"/>
        <tr r="BW31" s="1"/>
        <tr r="BW28" s="1"/>
        <tr r="BW35" s="1"/>
        <tr r="BW16" s="1"/>
        <tr r="BW8" s="1"/>
        <tr r="BW17" s="1"/>
        <tr r="BW6" s="1"/>
        <tr r="BW21" s="1"/>
        <tr r="BW3" s="1"/>
        <tr r="BW22" s="1"/>
        <tr r="BW33" s="1"/>
        <tr r="BW32" s="1"/>
        <tr r="BW19" s="1"/>
        <tr r="BW9" s="1"/>
        <tr r="BW30" s="1"/>
        <tr r="BW29" s="1"/>
        <tr r="BW41" s="1"/>
        <tr r="BW24" s="1"/>
        <tr r="BW39" s="1"/>
        <tr r="BW40" s="1"/>
        <tr r="BW14" s="1"/>
        <tr r="BW23" s="1"/>
        <tr r="BV8" s="1"/>
        <tr r="BV9" s="1"/>
        <tr r="BV21" s="1"/>
        <tr r="BV24" s="1"/>
        <tr r="BV7" s="1"/>
        <tr r="BV6" s="1"/>
        <tr r="BV25" s="1"/>
        <tr r="BV40" s="1"/>
        <tr r="BV39" s="1"/>
        <tr r="BV13" s="1"/>
        <tr r="BV14" s="1"/>
        <tr r="BV3" s="1"/>
        <tr r="BV27" s="1"/>
        <tr r="BV29" s="1"/>
        <tr r="BV38" s="1"/>
        <tr r="BV12" s="1"/>
        <tr r="BV16" s="1"/>
        <tr r="BV28" s="1"/>
        <tr r="BV41" s="1"/>
        <tr r="BV32" s="1"/>
        <tr r="BV33" s="1"/>
        <tr r="BV22" s="1"/>
        <tr r="BV35" s="1"/>
        <tr r="BV23" s="1"/>
        <tr r="BV4" s="1"/>
        <tr r="BV17" s="1"/>
        <tr r="BV36" s="1"/>
        <tr r="BV19" s="1"/>
        <tr r="BV37" s="1"/>
        <tr r="BV11" s="1"/>
        <tr r="BV20" s="1"/>
        <tr r="BV15" s="1"/>
        <tr r="BV30" s="1"/>
        <tr r="BV31" s="1"/>
        <tr r="BV5" s="1"/>
        <tr r="BU3" s="1"/>
        <tr r="BU22" s="1"/>
        <tr r="BU9" s="1"/>
        <tr r="BU20" s="1"/>
        <tr r="BU8" s="1"/>
        <tr r="BU29" s="1"/>
        <tr r="BU41" s="1"/>
        <tr r="BU28" s="1"/>
        <tr r="BU27" s="1"/>
        <tr r="BU11" s="1"/>
        <tr r="BU39" s="1"/>
        <tr r="BU17" s="1"/>
        <tr r="BU36" s="1"/>
        <tr r="BU30" s="1"/>
        <tr r="BU23" s="1"/>
        <tr r="BU15" s="1"/>
        <tr r="BU35" s="1"/>
        <tr r="BU12" s="1"/>
        <tr r="BU16" s="1"/>
        <tr r="BU24" s="1"/>
        <tr r="BU13" s="1"/>
        <tr r="BU31" s="1"/>
        <tr r="BU37" s="1"/>
        <tr r="BU38" s="1"/>
        <tr r="BU33" s="1"/>
        <tr r="BU4" s="1"/>
        <tr r="BU6" s="1"/>
        <tr r="BU14" s="1"/>
        <tr r="BU5" s="1"/>
        <tr r="BU7" s="1"/>
        <tr r="BU19" s="1"/>
        <tr r="BU32" s="1"/>
        <tr r="BU25" s="1"/>
        <tr r="BU40" s="1"/>
        <tr r="BU21" s="1"/>
        <tr r="BT39" s="1"/>
        <tr r="BT38" s="1"/>
        <tr r="BT33" s="1"/>
        <tr r="BT22" s="1"/>
        <tr r="BT25" s="1"/>
        <tr r="BT20" s="1"/>
        <tr r="BT23" s="1"/>
        <tr r="BT7" s="1"/>
        <tr r="BT19" s="1"/>
        <tr r="BT6" s="1"/>
        <tr r="BT30" s="1"/>
        <tr r="BT17" s="1"/>
        <tr r="BT14" s="1"/>
        <tr r="BT8" s="1"/>
        <tr r="BT37" s="1"/>
        <tr r="BT13" s="1"/>
        <tr r="BT5" s="1"/>
        <tr r="BT9" s="1"/>
        <tr r="BT11" s="1"/>
        <tr r="BT12" s="1"/>
        <tr r="BT4" s="1"/>
        <tr r="BT3" s="1"/>
        <tr r="BT29" s="1"/>
        <tr r="BT24" s="1"/>
        <tr r="BT15" s="1"/>
        <tr r="BT31" s="1"/>
        <tr r="BT32" s="1"/>
        <tr r="BT40" s="1"/>
        <tr r="BT28" s="1"/>
        <tr r="BT16" s="1"/>
        <tr r="BT36" s="1"/>
        <tr r="BT35" s="1"/>
        <tr r="BT27" s="1"/>
        <tr r="BT41" s="1"/>
        <tr r="BT21" s="1"/>
        <tr r="BS41" s="1"/>
        <tr r="BS31" s="1"/>
        <tr r="BS3" s="1"/>
        <tr r="BS40" s="1"/>
        <tr r="BS15" s="1"/>
        <tr r="BS14" s="1"/>
        <tr r="BS7" s="1"/>
        <tr r="BS13" s="1"/>
        <tr r="BS23" s="1"/>
        <tr r="BS6" s="1"/>
        <tr r="BS25" s="1"/>
        <tr r="BS8" s="1"/>
        <tr r="BS29" s="1"/>
        <tr r="BS22" s="1"/>
        <tr r="BS35" s="1"/>
        <tr r="BS28" s="1"/>
        <tr r="BS19" s="1"/>
        <tr r="BS16" s="1"/>
        <tr r="BS37" s="1"/>
        <tr r="BS5" s="1"/>
        <tr r="BS21" s="1"/>
        <tr r="BS39" s="1"/>
        <tr r="BS20" s="1"/>
        <tr r="BS36" s="1"/>
        <tr r="BS11" s="1"/>
        <tr r="BS12" s="1"/>
        <tr r="BS32" s="1"/>
        <tr r="BS24" s="1"/>
        <tr r="BS17" s="1"/>
        <tr r="BS30" s="1"/>
        <tr r="BS27" s="1"/>
        <tr r="BS38" s="1"/>
        <tr r="BS33" s="1"/>
        <tr r="BS9" s="1"/>
        <tr r="BS4" s="1"/>
        <tr r="BR35" s="1"/>
        <tr r="BR17" s="1"/>
        <tr r="BR15" s="1"/>
        <tr r="BR29" s="1"/>
        <tr r="BR25" s="1"/>
        <tr r="BR20" s="1"/>
        <tr r="BR37" s="1"/>
        <tr r="BR24" s="1"/>
        <tr r="BR3" s="1"/>
        <tr r="BR32" s="1"/>
        <tr r="BR36" s="1"/>
        <tr r="BR38" s="1"/>
        <tr r="BR40" s="1"/>
        <tr r="BR28" s="1"/>
        <tr r="BR7" s="1"/>
        <tr r="BR22" s="1"/>
        <tr r="BR16" s="1"/>
        <tr r="BR41" s="1"/>
        <tr r="BR30" s="1"/>
        <tr r="BR6" s="1"/>
        <tr r="BR19" s="1"/>
        <tr r="BR33" s="1"/>
        <tr r="BR39" s="1"/>
        <tr r="BR31" s="1"/>
        <tr r="BR27" s="1"/>
        <tr r="BR13" s="1"/>
        <tr r="BR11" s="1"/>
        <tr r="BR8" s="1"/>
        <tr r="BR21" s="1"/>
        <tr r="BR23" s="1"/>
        <tr r="BR5" s="1"/>
        <tr r="BR14" s="1"/>
        <tr r="BR12" s="1"/>
        <tr r="BR9" s="1"/>
        <tr r="BR4" s="1"/>
        <tr r="BQ24" s="1"/>
        <tr r="BQ16" s="1"/>
        <tr r="BQ19" s="1"/>
        <tr r="BQ7" s="1"/>
        <tr r="BQ17" s="1"/>
        <tr r="BQ9" s="1"/>
        <tr r="BQ41" s="1"/>
        <tr r="BQ27" s="1"/>
        <tr r="BQ39" s="1"/>
        <tr r="BQ38" s="1"/>
        <tr r="BQ6" s="1"/>
        <tr r="BQ15" s="1"/>
        <tr r="BQ35" s="1"/>
        <tr r="BQ33" s="1"/>
        <tr r="BQ28" s="1"/>
        <tr r="BQ23" s="1"/>
        <tr r="BQ12" s="1"/>
        <tr r="BQ29" s="1"/>
        <tr r="BQ8" s="1"/>
        <tr r="BQ11" s="1"/>
        <tr r="BQ22" s="1"/>
        <tr r="BQ31" s="1"/>
        <tr r="BQ36" s="1"/>
        <tr r="BQ21" s="1"/>
        <tr r="BQ37" s="1"/>
        <tr r="BQ4" s="1"/>
        <tr r="BQ3" s="1"/>
        <tr r="BQ14" s="1"/>
        <tr r="BQ20" s="1"/>
        <tr r="BQ40" s="1"/>
        <tr r="BQ30" s="1"/>
        <tr r="BQ32" s="1"/>
        <tr r="BQ5" s="1"/>
        <tr r="BQ13" s="1"/>
        <tr r="BQ25" s="1"/>
        <tr r="BP11" s="1"/>
        <tr r="BP14" s="1"/>
        <tr r="BP32" s="1"/>
        <tr r="BP17" s="1"/>
        <tr r="BP4" s="1"/>
        <tr r="BP20" s="1"/>
        <tr r="BP41" s="1"/>
        <tr r="BP13" s="1"/>
        <tr r="BP9" s="1"/>
        <tr r="BP8" s="1"/>
        <tr r="BP31" s="1"/>
        <tr r="BP23" s="1"/>
        <tr r="BP27" s="1"/>
        <tr r="BP12" s="1"/>
        <tr r="BP6" s="1"/>
        <tr r="BP25" s="1"/>
        <tr r="BP3" s="1"/>
        <tr r="BP28" s="1"/>
        <tr r="BP21" s="1"/>
        <tr r="BP5" s="1"/>
        <tr r="BP36" s="1"/>
        <tr r="BP16" s="1"/>
        <tr r="BP37" s="1"/>
        <tr r="BP22" s="1"/>
        <tr r="BP24" s="1"/>
        <tr r="BP38" s="1"/>
        <tr r="BP30" s="1"/>
        <tr r="BP19" s="1"/>
        <tr r="BP40" s="1"/>
        <tr r="BP7" s="1"/>
        <tr r="BP35" s="1"/>
        <tr r="BP33" s="1"/>
        <tr r="BP39" s="1"/>
        <tr r="BP29" s="1"/>
        <tr r="BP15" s="1"/>
        <tr r="BO29" s="1"/>
        <tr r="BO5" s="1"/>
        <tr r="BO31" s="1"/>
        <tr r="BO33" s="1"/>
        <tr r="BO25" s="1"/>
        <tr r="BO28" s="1"/>
        <tr r="BO41" s="1"/>
        <tr r="BO8" s="1"/>
        <tr r="BO32" s="1"/>
        <tr r="BO30" s="1"/>
        <tr r="BO23" s="1"/>
        <tr r="BO36" s="1"/>
        <tr r="BO12" s="1"/>
        <tr r="BO20" s="1"/>
        <tr r="BO19" s="1"/>
        <tr r="BO24" s="1"/>
        <tr r="BO17" s="1"/>
        <tr r="BO14" s="1"/>
        <tr r="BO7" s="1"/>
        <tr r="BO15" s="1"/>
        <tr r="BO37" s="1"/>
        <tr r="BO4" s="1"/>
        <tr r="BO11" s="1"/>
        <tr r="BO21" s="1"/>
        <tr r="BO13" s="1"/>
        <tr r="BO3" s="1"/>
        <tr r="BO9" s="1"/>
        <tr r="BO16" s="1"/>
        <tr r="BO22" s="1"/>
        <tr r="BO35" s="1"/>
        <tr r="BO38" s="1"/>
        <tr r="BO39" s="1"/>
        <tr r="BO27" s="1"/>
        <tr r="BO40" s="1"/>
        <tr r="BO6" s="1"/>
        <tr r="BN19" s="1"/>
        <tr r="BN29" s="1"/>
        <tr r="BN11" s="1"/>
        <tr r="BN21" s="1"/>
        <tr r="BN40" s="1"/>
        <tr r="BN22" s="1"/>
        <tr r="BN15" s="1"/>
        <tr r="BN14" s="1"/>
        <tr r="BN38" s="1"/>
        <tr r="BN27" s="1"/>
        <tr r="BN28" s="1"/>
        <tr r="BN33" s="1"/>
        <tr r="BN30" s="1"/>
        <tr r="BN12" s="1"/>
        <tr r="BN23" s="1"/>
        <tr r="BN39" s="1"/>
        <tr r="BN7" s="1"/>
        <tr r="BN6" s="1"/>
        <tr r="BN37" s="1"/>
        <tr r="BN8" s="1"/>
        <tr r="BN35" s="1"/>
        <tr r="BN24" s="1"/>
        <tr r="BN25" s="1"/>
        <tr r="BN3" s="1"/>
        <tr r="BN16" s="1"/>
        <tr r="BN4" s="1"/>
        <tr r="BN13" s="1"/>
        <tr r="BN32" s="1"/>
        <tr r="BN20" s="1"/>
        <tr r="BN41" s="1"/>
        <tr r="BN36" s="1"/>
        <tr r="BN17" s="1"/>
        <tr r="BN9" s="1"/>
        <tr r="BN31" s="1"/>
        <tr r="BN5" s="1"/>
        <tr r="BM39" s="1"/>
        <tr r="BM32" s="1"/>
        <tr r="BM38" s="1"/>
        <tr r="BM29" s="1"/>
        <tr r="BM24" s="1"/>
        <tr r="BM8" s="1"/>
        <tr r="BM11" s="1"/>
        <tr r="BM20" s="1"/>
        <tr r="BM30" s="1"/>
        <tr r="BM23" s="1"/>
        <tr r="BM33" s="1"/>
        <tr r="BM12" s="1"/>
        <tr r="BM5" s="1"/>
        <tr r="BM22" s="1"/>
        <tr r="BM15" s="1"/>
        <tr r="BM9" s="1"/>
        <tr r="BM41" s="1"/>
        <tr r="BM31" s="1"/>
        <tr r="BM7" s="1"/>
        <tr r="BM14" s="1"/>
        <tr r="BM37" s="1"/>
        <tr r="BM25" s="1"/>
        <tr r="BM4" s="1"/>
        <tr r="BM16" s="1"/>
        <tr r="BM21" s="1"/>
        <tr r="BM17" s="1"/>
        <tr r="BM19" s="1"/>
        <tr r="BM35" s="1"/>
        <tr r="BM40" s="1"/>
        <tr r="BM13" s="1"/>
        <tr r="BM36" s="1"/>
        <tr r="BM27" s="1"/>
        <tr r="BM3" s="1"/>
        <tr r="BM28" s="1"/>
        <tr r="BM6" s="1"/>
        <tr r="BL22" s="1"/>
        <tr r="BL3" s="1"/>
        <tr r="BL27" s="1"/>
        <tr r="BL5" s="1"/>
        <tr r="BL37" s="1"/>
        <tr r="BL8" s="1"/>
        <tr r="BL20" s="1"/>
        <tr r="BL6" s="1"/>
        <tr r="BL40" s="1"/>
        <tr r="BL36" s="1"/>
        <tr r="BL17" s="1"/>
        <tr r="BL35" s="1"/>
        <tr r="BL4" s="1"/>
        <tr r="BL31" s="1"/>
        <tr r="BL16" s="1"/>
        <tr r="BL15" s="1"/>
        <tr r="BL29" s="1"/>
        <tr r="BL30" s="1"/>
        <tr r="BL24" s="1"/>
        <tr r="BL28" s="1"/>
        <tr r="BL33" s="1"/>
        <tr r="BL39" s="1"/>
        <tr r="BL32" s="1"/>
        <tr r="BL14" s="1"/>
        <tr r="BL21" s="1"/>
        <tr r="BL19" s="1"/>
        <tr r="BL11" s="1"/>
        <tr r="BL9" s="1"/>
        <tr r="BL7" s="1"/>
        <tr r="BL38" s="1"/>
        <tr r="BL13" s="1"/>
        <tr r="BL41" s="1"/>
        <tr r="BL25" s="1"/>
        <tr r="BL12" s="1"/>
        <tr r="BL23" s="1"/>
        <tr r="BK36" s="1"/>
        <tr r="BK17" s="1"/>
        <tr r="BK11" s="1"/>
        <tr r="BK19" s="1"/>
        <tr r="BK31" s="1"/>
        <tr r="BK30" s="1"/>
        <tr r="BK23" s="1"/>
        <tr r="BK8" s="1"/>
        <tr r="BK28" s="1"/>
        <tr r="BK16" s="1"/>
        <tr r="BK12" s="1"/>
        <tr r="BK22" s="1"/>
        <tr r="BK39" s="1"/>
        <tr r="BK7" s="1"/>
        <tr r="BK14" s="1"/>
        <tr r="BK24" s="1"/>
        <tr r="BK21" s="1"/>
        <tr r="BK33" s="1"/>
        <tr r="BK40" s="1"/>
        <tr r="BK4" s="1"/>
        <tr r="BK27" s="1"/>
        <tr r="BK3" s="1"/>
        <tr r="BK37" s="1"/>
        <tr r="BK38" s="1"/>
        <tr r="BK41" s="1"/>
        <tr r="BK13" s="1"/>
        <tr r="BK6" s="1"/>
        <tr r="BK25" s="1"/>
        <tr r="BK5" s="1"/>
        <tr r="BK20" s="1"/>
        <tr r="BK29" s="1"/>
        <tr r="BK35" s="1"/>
        <tr r="BK15" s="1"/>
        <tr r="BK32" s="1"/>
        <tr r="BK9" s="1"/>
        <tr r="BJ40" s="1"/>
        <tr r="BJ27" s="1"/>
        <tr r="BJ5" s="1"/>
        <tr r="BJ4" s="1"/>
        <tr r="BJ28" s="1"/>
        <tr r="BJ11" s="1"/>
        <tr r="BJ31" s="1"/>
        <tr r="BJ24" s="1"/>
        <tr r="BJ8" s="1"/>
        <tr r="BJ12" s="1"/>
        <tr r="BJ7" s="1"/>
        <tr r="BJ9" s="1"/>
        <tr r="BJ36" s="1"/>
        <tr r="BJ22" s="1"/>
        <tr r="BJ38" s="1"/>
        <tr r="BJ25" s="1"/>
        <tr r="BJ21" s="1"/>
        <tr r="BJ15" s="1"/>
        <tr r="BJ6" s="1"/>
        <tr r="BJ32" s="1"/>
        <tr r="BJ19" s="1"/>
        <tr r="BJ35" s="1"/>
        <tr r="BJ41" s="1"/>
        <tr r="BJ13" s="1"/>
        <tr r="BJ23" s="1"/>
        <tr r="BJ14" s="1"/>
        <tr r="BJ20" s="1"/>
        <tr r="BJ29" s="1"/>
        <tr r="BJ37" s="1"/>
        <tr r="BJ16" s="1"/>
        <tr r="BJ17" s="1"/>
        <tr r="BJ30" s="1"/>
        <tr r="BJ39" s="1"/>
        <tr r="BJ33" s="1"/>
        <tr r="BJ3" s="1"/>
        <tr r="BI29" s="1"/>
        <tr r="BI27" s="1"/>
        <tr r="BI33" s="1"/>
        <tr r="BI16" s="1"/>
        <tr r="BI28" s="1"/>
        <tr r="BI14" s="1"/>
        <tr r="BI6" s="1"/>
        <tr r="BI4" s="1"/>
        <tr r="BI7" s="1"/>
        <tr r="BI15" s="1"/>
        <tr r="BI5" s="1"/>
        <tr r="BI3" s="1"/>
        <tr r="BI12" s="1"/>
        <tr r="BI38" s="1"/>
        <tr r="BI31" s="1"/>
        <tr r="BI40" s="1"/>
        <tr r="BI13" s="1"/>
        <tr r="BI35" s="1"/>
        <tr r="BI11" s="1"/>
        <tr r="BI23" s="1"/>
        <tr r="BI22" s="1"/>
        <tr r="BI21" s="1"/>
        <tr r="BI8" s="1"/>
        <tr r="BI41" s="1"/>
        <tr r="BI20" s="1"/>
        <tr r="BI19" s="1"/>
        <tr r="BI24" s="1"/>
        <tr r="BI39" s="1"/>
        <tr r="BI9" s="1"/>
        <tr r="BI30" s="1"/>
        <tr r="BI36" s="1"/>
        <tr r="BI17" s="1"/>
        <tr r="BI32" s="1"/>
        <tr r="BI37" s="1"/>
        <tr r="BI25" s="1"/>
        <tr r="BH41" s="1"/>
        <tr r="BH35" s="1"/>
        <tr r="BH37" s="1"/>
        <tr r="BH29" s="1"/>
        <tr r="BH13" s="1"/>
        <tr r="BH11" s="1"/>
        <tr r="BH3" s="1"/>
        <tr r="BH4" s="1"/>
        <tr r="BH22" s="1"/>
        <tr r="BH21" s="1"/>
        <tr r="BH12" s="1"/>
        <tr r="BH8" s="1"/>
        <tr r="BH23" s="1"/>
        <tr r="BH36" s="1"/>
        <tr r="BH19" s="1"/>
        <tr r="BH33" s="1"/>
        <tr r="BH32" s="1"/>
        <tr r="BH25" s="1"/>
        <tr r="BH24" s="1"/>
        <tr r="BH27" s="1"/>
        <tr r="BH17" s="1"/>
        <tr r="BH20" s="1"/>
        <tr r="BH30" s="1"/>
        <tr r="BH40" s="1"/>
        <tr r="BH15" s="1"/>
        <tr r="BH7" s="1"/>
        <tr r="BH16" s="1"/>
        <tr r="BH31" s="1"/>
        <tr r="BH9" s="1"/>
        <tr r="BH39" s="1"/>
        <tr r="BH28" s="1"/>
        <tr r="BH14" s="1"/>
        <tr r="BH38" s="1"/>
        <tr r="BH5" s="1"/>
        <tr r="BH6" s="1"/>
        <tr r="BG25" s="1"/>
        <tr r="BG19" s="1"/>
        <tr r="BG11" s="1"/>
        <tr r="BG21" s="1"/>
        <tr r="BG8" s="1"/>
        <tr r="BG7" s="1"/>
        <tr r="BG5" s="1"/>
        <tr r="BG29" s="1"/>
        <tr r="BG12" s="1"/>
        <tr r="BG15" s="1"/>
        <tr r="BG38" s="1"/>
        <tr r="BG31" s="1"/>
        <tr r="BG20" s="1"/>
        <tr r="BG35" s="1"/>
        <tr r="BG17" s="1"/>
        <tr r="BG6" s="1"/>
        <tr r="BG14" s="1"/>
        <tr r="BG27" s="1"/>
        <tr r="BG40" s="1"/>
        <tr r="BG4" s="1"/>
        <tr r="BG16" s="1"/>
        <tr r="BG33" s="1"/>
        <tr r="BG39" s="1"/>
        <tr r="BG13" s="1"/>
        <tr r="BG3" s="1"/>
        <tr r="BG9" s="1"/>
        <tr r="BG22" s="1"/>
        <tr r="BG24" s="1"/>
        <tr r="BG28" s="1"/>
        <tr r="BG37" s="1"/>
        <tr r="BG36" s="1"/>
        <tr r="BG32" s="1"/>
        <tr r="BG41" s="1"/>
        <tr r="BG30" s="1"/>
        <tr r="BG23" s="1"/>
        <tr r="BF37" s="1"/>
        <tr r="BF23" s="1"/>
        <tr r="BF41" s="1"/>
        <tr r="BF22" s="1"/>
        <tr r="BF5" s="1"/>
        <tr r="BF7" s="1"/>
        <tr r="BF4" s="1"/>
        <tr r="BF36" s="1"/>
        <tr r="BF33" s="1"/>
        <tr r="BF11" s="1"/>
        <tr r="BF30" s="1"/>
        <tr r="BF16" s="1"/>
        <tr r="BF9" s="1"/>
        <tr r="BF15" s="1"/>
        <tr r="BF14" s="1"/>
        <tr r="BF8" s="1"/>
        <tr r="BF38" s="1"/>
        <tr r="BF19" s="1"/>
        <tr r="BF27" s="1"/>
        <tr r="BF13" s="1"/>
        <tr r="BF17" s="1"/>
        <tr r="BF12" s="1"/>
        <tr r="BF25" s="1"/>
        <tr r="BF31" s="1"/>
        <tr r="BF35" s="1"/>
        <tr r="BF24" s="1"/>
        <tr r="BF6" s="1"/>
        <tr r="BF20" s="1"/>
        <tr r="BF29" s="1"/>
        <tr r="BF32" s="1"/>
        <tr r="BF39" s="1"/>
        <tr r="BF40" s="1"/>
        <tr r="BF3" s="1"/>
        <tr r="BF28" s="1"/>
        <tr r="BF21" s="1"/>
        <tr r="BE16" s="1"/>
        <tr r="BE14" s="1"/>
        <tr r="BE4" s="1"/>
        <tr r="BE15" s="1"/>
        <tr r="BE11" s="1"/>
        <tr r="BE21" s="1"/>
        <tr r="BE37" s="1"/>
        <tr r="BE30" s="1"/>
        <tr r="BE32" s="1"/>
        <tr r="BE8" s="1"/>
        <tr r="BE27" s="1"/>
        <tr r="BE31" s="1"/>
        <tr r="BE12" s="1"/>
        <tr r="BE39" s="1"/>
        <tr r="BE36" s="1"/>
        <tr r="BE7" s="1"/>
        <tr r="BE6" s="1"/>
        <tr r="BE19" s="1"/>
        <tr r="BE40" s="1"/>
        <tr r="BE29" s="1"/>
        <tr r="BE24" s="1"/>
        <tr r="BE25" s="1"/>
        <tr r="BE35" s="1"/>
        <tr r="BE41" s="1"/>
        <tr r="BE28" s="1"/>
        <tr r="BE13" s="1"/>
        <tr r="BE5" s="1"/>
        <tr r="BE9" s="1"/>
        <tr r="BE22" s="1"/>
        <tr r="BE38" s="1"/>
        <tr r="BE23" s="1"/>
        <tr r="BE17" s="1"/>
        <tr r="BE3" s="1"/>
        <tr r="BE33" s="1"/>
        <tr r="BE20" s="1"/>
        <tr r="BD15" s="1"/>
        <tr r="BD14" s="1"/>
        <tr r="BD13" s="1"/>
        <tr r="BD27" s="1"/>
        <tr r="BD22" s="1"/>
        <tr r="BD11" s="1"/>
        <tr r="BD8" s="1"/>
        <tr r="BD6" s="1"/>
        <tr r="BD36" s="1"/>
        <tr r="BD12" s="1"/>
        <tr r="BD21" s="1"/>
        <tr r="BD20" s="1"/>
        <tr r="BD39" s="1"/>
        <tr r="BD4" s="1"/>
        <tr r="BD37" s="1"/>
        <tr r="BD3" s="1"/>
        <tr r="BD7" s="1"/>
        <tr r="BD9" s="1"/>
        <tr r="BD41" s="1"/>
        <tr r="BD28" s="1"/>
        <tr r="BD32" s="1"/>
        <tr r="BD17" s="1"/>
        <tr r="BD33" s="1"/>
        <tr r="BD40" s="1"/>
        <tr r="BD29" s="1"/>
        <tr r="BD19" s="1"/>
        <tr r="BD38" s="1"/>
        <tr r="BD5" s="1"/>
        <tr r="BD30" s="1"/>
        <tr r="BD16" s="1"/>
        <tr r="BD35" s="1"/>
        <tr r="BD31" s="1"/>
        <tr r="BD25" s="1"/>
        <tr r="BD23" s="1"/>
        <tr r="BD24" s="1"/>
        <tr r="BC40" s="1"/>
        <tr r="BC4" s="1"/>
        <tr r="BC23" s="1"/>
        <tr r="BC9" s="1"/>
        <tr r="BC37" s="1"/>
        <tr r="BC24" s="1"/>
        <tr r="BC15" s="1"/>
        <tr r="BC17" s="1"/>
        <tr r="BC14" s="1"/>
        <tr r="BC39" s="1"/>
        <tr r="BC13" s="1"/>
        <tr r="BC28" s="1"/>
        <tr r="BC6" s="1"/>
        <tr r="BC20" s="1"/>
        <tr r="BC7" s="1"/>
        <tr r="BC3" s="1"/>
        <tr r="BC30" s="1"/>
        <tr r="BC41" s="1"/>
        <tr r="BC32" s="1"/>
        <tr r="BC21" s="1"/>
        <tr r="BC38" s="1"/>
        <tr r="BC25" s="1"/>
        <tr r="BC27" s="1"/>
        <tr r="BC31" s="1"/>
        <tr r="BC5" s="1"/>
        <tr r="BC35" s="1"/>
        <tr r="BC22" s="1"/>
        <tr r="BC29" s="1"/>
        <tr r="BC8" s="1"/>
        <tr r="BC33" s="1"/>
        <tr r="BC19" s="1"/>
        <tr r="BC36" s="1"/>
        <tr r="BC16" s="1"/>
        <tr r="BC11" s="1"/>
        <tr r="BC12" s="1"/>
        <tr r="BB38" s="1"/>
        <tr r="BB31" s="1"/>
        <tr r="BB11" s="1"/>
        <tr r="BB7" s="1"/>
        <tr r="BB28" s="1"/>
        <tr r="BB5" s="1"/>
        <tr r="BB25" s="1"/>
        <tr r="BB4" s="1"/>
        <tr r="BB16" s="1"/>
        <tr r="BB14" s="1"/>
        <tr r="BB3" s="1"/>
        <tr r="BB6" s="1"/>
        <tr r="BB8" s="1"/>
        <tr r="BB27" s="1"/>
        <tr r="BB12" s="1"/>
        <tr r="BB29" s="1"/>
        <tr r="BB9" s="1"/>
        <tr r="BB24" s="1"/>
        <tr r="BB30" s="1"/>
        <tr r="BB23" s="1"/>
        <tr r="BB13" s="1"/>
        <tr r="BB17" s="1"/>
        <tr r="BB22" s="1"/>
        <tr r="BB35" s="1"/>
        <tr r="BB41" s="1"/>
        <tr r="BB19" s="1"/>
        <tr r="BB40" s="1"/>
        <tr r="BB32" s="1"/>
        <tr r="BB21" s="1"/>
        <tr r="BB36" s="1"/>
        <tr r="BB37" s="1"/>
        <tr r="BB20" s="1"/>
        <tr r="BB39" s="1"/>
        <tr r="BB33" s="1"/>
        <tr r="BB15" s="1"/>
        <tr r="BA38" s="1"/>
        <tr r="BA33" s="1"/>
        <tr r="BA30" s="1"/>
        <tr r="BA37" s="1"/>
        <tr r="BA7" s="1"/>
        <tr r="BA6" s="1"/>
        <tr r="BA28" s="1"/>
        <tr r="BA13" s="1"/>
        <tr r="BA41" s="1"/>
        <tr r="BA25" s="1"/>
        <tr r="BA9" s="1"/>
        <tr r="BA17" s="1"/>
        <tr r="BA29" s="1"/>
        <tr r="BA31" s="1"/>
        <tr r="BA22" s="1"/>
        <tr r="BA27" s="1"/>
        <tr r="BA14" s="1"/>
        <tr r="BA11" s="1"/>
        <tr r="BA12" s="1"/>
        <tr r="BA36" s="1"/>
        <tr r="BA23" s="1"/>
        <tr r="BA8" s="1"/>
        <tr r="BA24" s="1"/>
        <tr r="BA21" s="1"/>
        <tr r="BA3" s="1"/>
        <tr r="BA15" s="1"/>
        <tr r="BA20" s="1"/>
        <tr r="BA4" s="1"/>
        <tr r="BA5" s="1"/>
        <tr r="BA19" s="1"/>
        <tr r="BA32" s="1"/>
        <tr r="BA40" s="1"/>
        <tr r="BA16" s="1"/>
        <tr r="BA39" s="1"/>
        <tr r="BA35" s="1"/>
        <tr r="AZ36" s="1"/>
        <tr r="AZ4" s="1"/>
        <tr r="AZ24" s="1"/>
        <tr r="AZ3" s="1"/>
        <tr r="AZ25" s="1"/>
        <tr r="AZ21" s="1"/>
        <tr r="AZ13" s="1"/>
        <tr r="AZ12" s="1"/>
        <tr r="AZ5" s="1"/>
        <tr r="AZ9" s="1"/>
        <tr r="AZ8" s="1"/>
        <tr r="AZ28" s="1"/>
        <tr r="AZ14" s="1"/>
        <tr r="AZ27" s="1"/>
        <tr r="AZ33" s="1"/>
        <tr r="AZ7" s="1"/>
        <tr r="AZ30" s="1"/>
        <tr r="AZ6" s="1"/>
        <tr r="AZ17" s="1"/>
        <tr r="AZ16" s="1"/>
        <tr r="AZ20" s="1"/>
        <tr r="AZ41" s="1"/>
        <tr r="AZ37" s="1"/>
        <tr r="AZ22" s="1"/>
        <tr r="AZ38" s="1"/>
        <tr r="AZ11" s="1"/>
        <tr r="AZ29" s="1"/>
        <tr r="AZ31" s="1"/>
        <tr r="AZ19" s="1"/>
        <tr r="AZ40" s="1"/>
        <tr r="AZ35" s="1"/>
        <tr r="AZ23" s="1"/>
        <tr r="AZ39" s="1"/>
        <tr r="AZ32" s="1"/>
        <tr r="AZ15" s="1"/>
        <tr r="AY23" s="1"/>
        <tr r="AY4" s="1"/>
        <tr r="AY41" s="1"/>
        <tr r="AY16" s="1"/>
        <tr r="AY21" s="1"/>
        <tr r="AY32" s="1"/>
        <tr r="AY19" s="1"/>
        <tr r="AY15" s="1"/>
        <tr r="AY3" s="1"/>
        <tr r="AY24" s="1"/>
        <tr r="AY36" s="1"/>
        <tr r="AY11" s="1"/>
        <tr r="AY9" s="1"/>
        <tr r="AY30" s="1"/>
        <tr r="AY33" s="1"/>
        <tr r="AY35" s="1"/>
        <tr r="AY13" s="1"/>
        <tr r="AY7" s="1"/>
        <tr r="AY12" s="1"/>
        <tr r="AY22" s="1"/>
        <tr r="AY17" s="1"/>
        <tr r="AY39" s="1"/>
        <tr r="AY37" s="1"/>
        <tr r="AY5" s="1"/>
        <tr r="AY25" s="1"/>
        <tr r="AY20" s="1"/>
        <tr r="AY6" s="1"/>
        <tr r="AY38" s="1"/>
        <tr r="AY28" s="1"/>
        <tr r="AY31" s="1"/>
        <tr r="AY14" s="1"/>
        <tr r="AY8" s="1"/>
        <tr r="AY29" s="1"/>
        <tr r="AY27" s="1"/>
        <tr r="AY40" s="1"/>
        <tr r="AX33" s="1"/>
        <tr r="AX7" s="1"/>
        <tr r="AX25" s="1"/>
        <tr r="AX31" s="1"/>
        <tr r="AX9" s="1"/>
        <tr r="AX17" s="1"/>
        <tr r="AX15" s="1"/>
        <tr r="AX13" s="1"/>
        <tr r="AX3" s="1"/>
        <tr r="AX8" s="1"/>
        <tr r="AX19" s="1"/>
        <tr r="AX41" s="1"/>
        <tr r="AX28" s="1"/>
        <tr r="AX39" s="1"/>
        <tr r="AX5" s="1"/>
        <tr r="AX30" s="1"/>
        <tr r="AX27" s="1"/>
        <tr r="AX38" s="1"/>
        <tr r="AX6" s="1"/>
        <tr r="AX11" s="1"/>
        <tr r="AX21" s="1"/>
        <tr r="AX37" s="1"/>
        <tr r="AX32" s="1"/>
        <tr r="AX23" s="1"/>
        <tr r="AX35" s="1"/>
        <tr r="AX4" s="1"/>
        <tr r="AX20" s="1"/>
        <tr r="AX22" s="1"/>
        <tr r="AX24" s="1"/>
        <tr r="AX14" s="1"/>
        <tr r="AX36" s="1"/>
        <tr r="AX29" s="1"/>
        <tr r="AX40" s="1"/>
        <tr r="AX12" s="1"/>
        <tr r="AX16" s="1"/>
        <tr r="AW31" s="1"/>
        <tr r="AW7" s="1"/>
        <tr r="AW41" s="1"/>
        <tr r="AW33" s="1"/>
        <tr r="AW27" s="1"/>
        <tr r="AW22" s="1"/>
        <tr r="AW35" s="1"/>
        <tr r="AW17" s="1"/>
        <tr r="AW32" s="1"/>
        <tr r="AW30" s="1"/>
        <tr r="AW28" s="1"/>
        <tr r="AW39" s="1"/>
        <tr r="AW36" s="1"/>
        <tr r="AW13" s="1"/>
        <tr r="AW15" s="1"/>
        <tr r="AW38" s="1"/>
        <tr r="AW11" s="1"/>
        <tr r="AW14" s="1"/>
        <tr r="AW40" s="1"/>
        <tr r="AW3" s="1"/>
        <tr r="AW8" s="1"/>
        <tr r="AW24" s="1"/>
        <tr r="AW12" s="1"/>
        <tr r="AW23" s="1"/>
        <tr r="AW19" s="1"/>
        <tr r="AW4" s="1"/>
        <tr r="AW29" s="1"/>
        <tr r="AW37" s="1"/>
        <tr r="AW20" s="1"/>
        <tr r="AW25" s="1"/>
        <tr r="AW5" s="1"/>
        <tr r="AW21" s="1"/>
        <tr r="AW9" s="1"/>
        <tr r="AW6" s="1"/>
        <tr r="AW16" s="1"/>
        <tr r="AV33" s="1"/>
        <tr r="AV13" s="1"/>
        <tr r="AV40" s="1"/>
        <tr r="AV19" s="1"/>
        <tr r="AV22" s="1"/>
        <tr r="AV21" s="1"/>
        <tr r="AV38" s="1"/>
        <tr r="AV8" s="1"/>
        <tr r="AV41" s="1"/>
        <tr r="AV23" s="1"/>
        <tr r="AV6" s="1"/>
        <tr r="AV7" s="1"/>
        <tr r="AV15" s="1"/>
        <tr r="AV3" s="1"/>
        <tr r="AV9" s="1"/>
        <tr r="AV30" s="1"/>
        <tr r="AV31" s="1"/>
        <tr r="AV36" s="1"/>
        <tr r="AV25" s="1"/>
        <tr r="AV11" s="1"/>
        <tr r="AV37" s="1"/>
        <tr r="AV32" s="1"/>
        <tr r="AV14" s="1"/>
        <tr r="AV29" s="1"/>
        <tr r="AV4" s="1"/>
        <tr r="AV35" s="1"/>
        <tr r="AV17" s="1"/>
        <tr r="AV28" s="1"/>
        <tr r="AV20" s="1"/>
        <tr r="AV16" s="1"/>
        <tr r="AV27" s="1"/>
        <tr r="AV39" s="1"/>
        <tr r="AV12" s="1"/>
        <tr r="AV5" s="1"/>
        <tr r="AV24" s="1"/>
        <tr r="AU29" s="1"/>
        <tr r="AU17" s="1"/>
        <tr r="AU25" s="1"/>
        <tr r="AU7" s="1"/>
        <tr r="AU21" s="1"/>
        <tr r="AU35" s="1"/>
        <tr r="AU37" s="1"/>
        <tr r="AU40" s="1"/>
        <tr r="AU16" s="1"/>
        <tr r="AU28" s="1"/>
        <tr r="AU31" s="1"/>
        <tr r="AU8" s="1"/>
        <tr r="AU36" s="1"/>
        <tr r="AU9" s="1"/>
        <tr r="AU22" s="1"/>
        <tr r="AU3" s="1"/>
        <tr r="AU24" s="1"/>
        <tr r="AU14" s="1"/>
        <tr r="AU39" s="1"/>
        <tr r="AU15" s="1"/>
        <tr r="AU41" s="1"/>
        <tr r="AU6" s="1"/>
        <tr r="AU33" s="1"/>
        <tr r="AU13" s="1"/>
        <tr r="AU30" s="1"/>
        <tr r="AU11" s="1"/>
        <tr r="AU5" s="1"/>
        <tr r="AU32" s="1"/>
        <tr r="AU12" s="1"/>
        <tr r="AU27" s="1"/>
        <tr r="AU38" s="1"/>
        <tr r="AU20" s="1"/>
        <tr r="AU4" s="1"/>
        <tr r="AU23" s="1"/>
        <tr r="AU19" s="1"/>
        <tr r="AT30" s="1"/>
        <tr r="AT29" s="1"/>
        <tr r="AT38" s="1"/>
        <tr r="AT3" s="1"/>
        <tr r="AT9" s="1"/>
        <tr r="AT31" s="1"/>
        <tr r="AT6" s="1"/>
        <tr r="AT35" s="1"/>
        <tr r="AT24" s="1"/>
        <tr r="AT41" s="1"/>
        <tr r="AT40" s="1"/>
        <tr r="AT28" s="1"/>
        <tr r="AT4" s="1"/>
        <tr r="AT21" s="1"/>
        <tr r="AT37" s="1"/>
        <tr r="AT33" s="1"/>
        <tr r="AT23" s="1"/>
        <tr r="AT11" s="1"/>
        <tr r="AT14" s="1"/>
        <tr r="AT15" s="1"/>
        <tr r="AT7" s="1"/>
        <tr r="AT25" s="1"/>
        <tr r="AT20" s="1"/>
        <tr r="AT13" s="1"/>
        <tr r="AT32" s="1"/>
        <tr r="AT27" s="1"/>
        <tr r="AT17" s="1"/>
        <tr r="AT19" s="1"/>
        <tr r="AT39" s="1"/>
        <tr r="AT8" s="1"/>
        <tr r="AT12" s="1"/>
        <tr r="AT16" s="1"/>
        <tr r="AT36" s="1"/>
        <tr r="AT5" s="1"/>
        <tr r="AT22" s="1"/>
        <tr r="AS36" s="1"/>
        <tr r="AS32" s="1"/>
        <tr r="AS21" s="1"/>
        <tr r="AS9" s="1"/>
        <tr r="AS25" s="1"/>
        <tr r="AS24" s="1"/>
        <tr r="AS23" s="1"/>
        <tr r="AS40" s="1"/>
        <tr r="AS30" s="1"/>
        <tr r="AS41" s="1"/>
        <tr r="AS3" s="1"/>
        <tr r="AS35" s="1"/>
        <tr r="AS33" s="1"/>
        <tr r="AS28" s="1"/>
        <tr r="AS19" s="1"/>
        <tr r="AS5" s="1"/>
        <tr r="AS16" s="1"/>
        <tr r="AS8" s="1"/>
        <tr r="AS13" s="1"/>
        <tr r="AS29" s="1"/>
        <tr r="AS37" s="1"/>
        <tr r="AS38" s="1"/>
        <tr r="AS27" s="1"/>
        <tr r="AS11" s="1"/>
        <tr r="AS12" s="1"/>
        <tr r="AS6" s="1"/>
        <tr r="AS20" s="1"/>
        <tr r="AS15" s="1"/>
        <tr r="AS14" s="1"/>
        <tr r="AS4" s="1"/>
        <tr r="AS7" s="1"/>
        <tr r="AS17" s="1"/>
        <tr r="AS31" s="1"/>
        <tr r="AS39" s="1"/>
        <tr r="AS22" s="1"/>
        <tr r="AR19" s="1"/>
        <tr r="AR29" s="1"/>
        <tr r="AR21" s="1"/>
        <tr r="AR4" s="1"/>
        <tr r="AR16" s="1"/>
        <tr r="AR30" s="1"/>
        <tr r="AR9" s="1"/>
        <tr r="AR38" s="1"/>
        <tr r="AR7" s="1"/>
        <tr r="AR40" s="1"/>
        <tr r="AR37" s="1"/>
        <tr r="AR31" s="1"/>
        <tr r="AR17" s="1"/>
        <tr r="AR13" s="1"/>
        <tr r="AR35" s="1"/>
        <tr r="AR11" s="1"/>
        <tr r="AR8" s="1"/>
        <tr r="AR23" s="1"/>
        <tr r="AR3" s="1"/>
        <tr r="AR27" s="1"/>
        <tr r="AR6" s="1"/>
        <tr r="AR5" s="1"/>
        <tr r="AR25" s="1"/>
        <tr r="AR22" s="1"/>
        <tr r="AR32" s="1"/>
        <tr r="AR41" s="1"/>
        <tr r="AR20" s="1"/>
        <tr r="AR12" s="1"/>
        <tr r="AR39" s="1"/>
        <tr r="AR14" s="1"/>
        <tr r="AR28" s="1"/>
        <tr r="AR36" s="1"/>
        <tr r="AR24" s="1"/>
        <tr r="AR33" s="1"/>
        <tr r="AR15" s="1"/>
        <tr r="AQ24" s="1"/>
        <tr r="AQ9" s="1"/>
        <tr r="AQ28" s="1"/>
        <tr r="AQ20" s="1"/>
        <tr r="AQ8" s="1"/>
        <tr r="AQ15" s="1"/>
        <tr r="AQ25" s="1"/>
        <tr r="AQ7" s="1"/>
        <tr r="AQ17" s="1"/>
        <tr r="AQ40" s="1"/>
        <tr r="AQ33" s="1"/>
        <tr r="AQ35" s="1"/>
        <tr r="AQ37" s="1"/>
        <tr r="AQ22" s="1"/>
        <tr r="AQ41" s="1"/>
        <tr r="AQ6" s="1"/>
        <tr r="AQ11" s="1"/>
        <tr r="AQ30" s="1"/>
        <tr r="AQ13" s="1"/>
        <tr r="AQ23" s="1"/>
        <tr r="AQ39" s="1"/>
        <tr r="AQ36" s="1"/>
        <tr r="AQ27" s="1"/>
        <tr r="AQ32" s="1"/>
        <tr r="AQ14" s="1"/>
        <tr r="AQ3" s="1"/>
        <tr r="AQ16" s="1"/>
        <tr r="AQ21" s="1"/>
        <tr r="AQ4" s="1"/>
        <tr r="AQ29" s="1"/>
        <tr r="AQ38" s="1"/>
        <tr r="AQ31" s="1"/>
        <tr r="AQ19" s="1"/>
        <tr r="AQ12" s="1"/>
        <tr r="AQ5" s="1"/>
        <tr r="AP36" s="1"/>
        <tr r="AP19" s="1"/>
        <tr r="AP28" s="1"/>
        <tr r="AP29" s="1"/>
        <tr r="AP38" s="1"/>
        <tr r="AP37" s="1"/>
        <tr r="AP4" s="1"/>
        <tr r="AP30" s="1"/>
        <tr r="AP27" s="1"/>
        <tr r="AP39" s="1"/>
        <tr r="AP40" s="1"/>
        <tr r="AP12" s="1"/>
        <tr r="AP8" s="1"/>
        <tr r="AP16" s="1"/>
        <tr r="AP41" s="1"/>
        <tr r="AP35" s="1"/>
        <tr r="AP23" s="1"/>
        <tr r="AP14" s="1"/>
        <tr r="AP33" s="1"/>
        <tr r="AP25" s="1"/>
        <tr r="AP31" s="1"/>
        <tr r="AP21" s="1"/>
        <tr r="AP24" s="1"/>
        <tr r="AP13" s="1"/>
        <tr r="AP6" s="1"/>
        <tr r="AP9" s="1"/>
        <tr r="AP17" s="1"/>
        <tr r="AP11" s="1"/>
        <tr r="AP7" s="1"/>
        <tr r="AP22" s="1"/>
        <tr r="AP20" s="1"/>
        <tr r="AP15" s="1"/>
        <tr r="AP32" s="1"/>
        <tr r="AP5" s="1"/>
        <tr r="AP3" s="1"/>
        <tr r="AO11" s="1"/>
        <tr r="AO21" s="1"/>
        <tr r="AO38" s="1"/>
        <tr r="AO28" s="1"/>
        <tr r="AO7" s="1"/>
        <tr r="AO37" s="1"/>
        <tr r="AO30" s="1"/>
        <tr r="AO27" s="1"/>
        <tr r="AO39" s="1"/>
        <tr r="AO14" s="1"/>
        <tr r="AO12" s="1"/>
        <tr r="AO23" s="1"/>
        <tr r="AO40" s="1"/>
        <tr r="AO35" s="1"/>
        <tr r="AO24" s="1"/>
        <tr r="AO22" s="1"/>
        <tr r="AO25" s="1"/>
        <tr r="AO6" s="1"/>
        <tr r="AO19" s="1"/>
        <tr r="AO15" s="1"/>
        <tr r="AO16" s="1"/>
        <tr r="AO3" s="1"/>
        <tr r="AO8" s="1"/>
        <tr r="AO29" s="1"/>
        <tr r="AO36" s="1"/>
        <tr r="AO31" s="1"/>
        <tr r="AO32" s="1"/>
        <tr r="AO5" s="1"/>
        <tr r="AO41" s="1"/>
        <tr r="AO9" s="1"/>
        <tr r="AO4" s="1"/>
        <tr r="AO13" s="1"/>
        <tr r="AO33" s="1"/>
        <tr r="AO17" s="1"/>
        <tr r="AO20" s="1"/>
        <tr r="AN8" s="1"/>
        <tr r="AN6" s="1"/>
        <tr r="AN41" s="1"/>
        <tr r="AN14" s="1"/>
        <tr r="AN7" s="1"/>
        <tr r="AN36" s="1"/>
        <tr r="AN3" s="1"/>
        <tr r="AN30" s="1"/>
        <tr r="AN40" s="1"/>
        <tr r="AN39" s="1"/>
        <tr r="AN12" s="1"/>
        <tr r="AN21" s="1"/>
        <tr r="AN27" s="1"/>
        <tr r="AN38" s="1"/>
        <tr r="AN19" s="1"/>
        <tr r="AN25" s="1"/>
        <tr r="AN20" s="1"/>
        <tr r="AN11" s="1"/>
        <tr r="AN22" s="1"/>
        <tr r="AN13" s="1"/>
        <tr r="AN16" s="1"/>
        <tr r="AN4" s="1"/>
        <tr r="AN17" s="1"/>
        <tr r="AN31" s="1"/>
        <tr r="AN37" s="1"/>
        <tr r="AN29" s="1"/>
        <tr r="AN28" s="1"/>
        <tr r="AN9" s="1"/>
        <tr r="AN35" s="1"/>
        <tr r="AN32" s="1"/>
        <tr r="AN23" s="1"/>
        <tr r="AN15" s="1"/>
        <tr r="AN33" s="1"/>
        <tr r="AN24" s="1"/>
        <tr r="AN5" s="1"/>
        <tr r="AM17" s="1"/>
        <tr r="AM12" s="1"/>
        <tr r="AM38" s="1"/>
        <tr r="AM31" s="1"/>
        <tr r="AM37" s="1"/>
        <tr r="AM35" s="1"/>
        <tr r="AM28" s="1"/>
        <tr r="AM30" s="1"/>
        <tr r="AM40" s="1"/>
        <tr r="AM21" s="1"/>
        <tr r="AM11" s="1"/>
        <tr r="AM8" s="1"/>
        <tr r="AM6" s="1"/>
        <tr r="AM36" s="1"/>
        <tr r="AM22" s="1"/>
        <tr r="AM23" s="1"/>
        <tr r="AM39" s="1"/>
        <tr r="AM3" s="1"/>
        <tr r="AM20" s="1"/>
        <tr r="AM14" s="1"/>
        <tr r="AM32" s="1"/>
        <tr r="AM4" s="1"/>
        <tr r="AM15" s="1"/>
        <tr r="AM27" s="1"/>
        <tr r="AM29" s="1"/>
        <tr r="AM24" s="1"/>
        <tr r="AM13" s="1"/>
        <tr r="AM7" s="1"/>
        <tr r="AM25" s="1"/>
        <tr r="AM19" s="1"/>
        <tr r="AM41" s="1"/>
        <tr r="AM16" s="1"/>
        <tr r="AM33" s="1"/>
        <tr r="AM9" s="1"/>
        <tr r="AM5" s="1"/>
        <tr r="AL24" s="1"/>
        <tr r="AL17" s="1"/>
        <tr r="AL38" s="1"/>
        <tr r="AL36" s="1"/>
        <tr r="AL7" s="1"/>
        <tr r="AL35" s="1"/>
        <tr r="AL31" s="1"/>
        <tr r="AL30" s="1"/>
        <tr r="AL40" s="1"/>
        <tr r="AL21" s="1"/>
        <tr r="AL11" s="1"/>
        <tr r="AL8" s="1"/>
        <tr r="AL29" s="1"/>
        <tr r="AL39" s="1"/>
        <tr r="AL20" s="1"/>
        <tr r="AL16" s="1"/>
        <tr r="AL25" s="1"/>
        <tr r="AL22" s="1"/>
        <tr r="AL23" s="1"/>
        <tr r="AL12" s="1"/>
        <tr r="AL15" s="1"/>
        <tr r="AL5" s="1"/>
        <tr r="AL6" s="1"/>
        <tr r="AL27" s="1"/>
        <tr r="AL37" s="1"/>
        <tr r="AL32" s="1"/>
        <tr r="AL33" s="1"/>
        <tr r="AL19" s="1"/>
        <tr r="AL41" s="1"/>
        <tr r="AL4" s="1"/>
        <tr r="AL13" s="1"/>
        <tr r="AL14" s="1"/>
        <tr r="AL28" s="1"/>
        <tr r="AL3" s="1"/>
        <tr r="AL9" s="1"/>
        <tr r="AK8" s="1"/>
        <tr r="AK9" s="1"/>
        <tr r="AK23" s="1"/>
        <tr r="AK27" s="1"/>
        <tr r="AK7" s="1"/>
        <tr r="AK29" s="1"/>
        <tr r="AK32" s="1"/>
        <tr r="AK28" s="1"/>
        <tr r="AK16" s="1"/>
        <tr r="AK3" s="1"/>
        <tr r="AK6" s="1"/>
        <tr r="AK35" s="1"/>
        <tr r="AK39" s="1"/>
        <tr r="AK12" s="1"/>
        <tr r="AK31" s="1"/>
        <tr r="AK25" s="1"/>
        <tr r="AK41" s="1"/>
        <tr r="AK5" s="1"/>
        <tr r="AK38" s="1"/>
        <tr r="AK11" s="1"/>
        <tr r="AK20" s="1"/>
        <tr r="AK33" s="1"/>
        <tr r="AK22" s="1"/>
        <tr r="AK24" s="1"/>
        <tr r="AK40" s="1"/>
        <tr r="AK15" s="1"/>
        <tr r="AK37" s="1"/>
        <tr r="AK21" s="1"/>
        <tr r="AK4" s="1"/>
        <tr r="AK36" s="1"/>
        <tr r="AK19" s="1"/>
        <tr r="AK17" s="1"/>
        <tr r="AK14" s="1"/>
        <tr r="AK30" s="1"/>
        <tr r="AK13" s="1"/>
        <tr r="AJ20" s="1"/>
        <tr r="AJ17" s="1"/>
        <tr r="AJ13" s="1"/>
        <tr r="AJ41" s="1"/>
        <tr r="AJ30" s="1"/>
        <tr r="AJ25" s="1"/>
        <tr r="AJ37" s="1"/>
        <tr r="AJ22" s="1"/>
        <tr r="AJ36" s="1"/>
        <tr r="AJ9" s="1"/>
        <tr r="AJ8" s="1"/>
        <tr r="AJ27" s="1"/>
        <tr r="AJ5" s="1"/>
        <tr r="AJ38" s="1"/>
        <tr r="AJ39" s="1"/>
        <tr r="AJ14" s="1"/>
        <tr r="AJ7" s="1"/>
        <tr r="AJ15" s="1"/>
        <tr r="AJ32" s="1"/>
        <tr r="AJ24" s="1"/>
        <tr r="AJ31" s="1"/>
        <tr r="AJ12" s="1"/>
        <tr r="AJ6" s="1"/>
        <tr r="AJ33" s="1"/>
        <tr r="AJ16" s="1"/>
        <tr r="AJ4" s="1"/>
        <tr r="AJ35" s="1"/>
        <tr r="AJ29" s="1"/>
        <tr r="AJ3" s="1"/>
        <tr r="AJ23" s="1"/>
        <tr r="AJ40" s="1"/>
        <tr r="AJ21" s="1"/>
        <tr r="AJ28" s="1"/>
        <tr r="AJ19" s="1"/>
        <tr r="AJ11" s="1"/>
        <tr r="AI33" s="1"/>
        <tr r="AI11" s="1"/>
        <tr r="AI12" s="1"/>
        <tr r="AI41" s="1"/>
        <tr r="AI15" s="1"/>
        <tr r="AI35" s="1"/>
        <tr r="AI22" s="1"/>
        <tr r="AI24" s="1"/>
        <tr r="AI16" s="1"/>
        <tr r="AI39" s="1"/>
        <tr r="AI14" s="1"/>
        <tr r="AI19" s="1"/>
        <tr r="AI21" s="1"/>
        <tr r="AI9" s="1"/>
        <tr r="AI7" s="1"/>
        <tr r="AI36" s="1"/>
        <tr r="AI6" s="1"/>
        <tr r="AI28" s="1"/>
        <tr r="AI17" s="1"/>
        <tr r="AI40" s="1"/>
        <tr r="AI25" s="1"/>
        <tr r="AI4" s="1"/>
        <tr r="AI23" s="1"/>
        <tr r="AI27" s="1"/>
        <tr r="AI13" s="1"/>
        <tr r="AI5" s="1"/>
        <tr r="AI38" s="1"/>
        <tr r="AI3" s="1"/>
        <tr r="AI31" s="1"/>
        <tr r="AI29" s="1"/>
        <tr r="AI20" s="1"/>
        <tr r="AI8" s="1"/>
        <tr r="AI32" s="1"/>
        <tr r="AI37" s="1"/>
        <tr r="AI30" s="1"/>
        <tr r="AH23" s="1"/>
        <tr r="AH5" s="1"/>
        <tr r="AH8" s="1"/>
        <tr r="AH41" s="1"/>
        <tr r="AH40" s="1"/>
        <tr r="AH19" s="1"/>
        <tr r="AH33" s="1"/>
        <tr r="AH37" s="1"/>
        <tr r="AH21" s="1"/>
        <tr r="AH9" s="1"/>
        <tr r="AH38" s="1"/>
        <tr r="AH32" s="1"/>
        <tr r="AH36" s="1"/>
        <tr r="AH11" s="1"/>
        <tr r="AH6" s="1"/>
        <tr r="AH31" s="1"/>
        <tr r="AH39" s="1"/>
        <tr r="AH20" s="1"/>
        <tr r="AH27" s="1"/>
        <tr r="AH15" s="1"/>
        <tr r="AH4" s="1"/>
        <tr r="AH17" s="1"/>
        <tr r="AH3" s="1"/>
        <tr r="AH29" s="1"/>
        <tr r="AH16" s="1"/>
        <tr r="AH35" s="1"/>
        <tr r="AH7" s="1"/>
        <tr r="AH22" s="1"/>
        <tr r="AH24" s="1"/>
        <tr r="AH30" s="1"/>
        <tr r="AH14" s="1"/>
        <tr r="AH25" s="1"/>
        <tr r="AH13" s="1"/>
        <tr r="AH28" s="1"/>
        <tr r="AH12" s="1"/>
        <tr r="AG36" s="1"/>
        <tr r="AG29" s="1"/>
        <tr r="AG38" s="1"/>
        <tr r="AG24" s="1"/>
        <tr r="AG22" s="1"/>
        <tr r="AG25" s="1"/>
        <tr r="AG21" s="1"/>
        <tr r="AG27" s="1"/>
        <tr r="AG39" s="1"/>
        <tr r="AG14" s="1"/>
        <tr r="AG12" s="1"/>
        <tr r="AG11" s="1"/>
        <tr r="AG15" s="1"/>
        <tr r="AG40" s="1"/>
        <tr r="AG35" s="1"/>
        <tr r="AG23" s="1"/>
        <tr r="AG37" s="1"/>
        <tr r="AG33" s="1"/>
        <tr r="AG19" s="1"/>
        <tr r="AG17" s="1"/>
        <tr r="AG31" s="1"/>
        <tr r="AG3" s="1"/>
        <tr r="AG8" s="1"/>
        <tr r="AG28" s="1"/>
        <tr r="AG16" s="1"/>
        <tr r="AG5" s="1"/>
        <tr r="AG32" s="1"/>
        <tr r="AG7" s="1"/>
        <tr r="AG41" s="1"/>
        <tr r="AG9" s="1"/>
        <tr r="AG4" s="1"/>
        <tr r="AG13" s="1"/>
        <tr r="AG30" s="1"/>
        <tr r="AG6" s="1"/>
        <tr r="AG20" s="1"/>
        <tr r="AF36" s="1"/>
        <tr r="AF3" s="1"/>
        <tr r="AF9" s="1"/>
        <tr r="AF14" s="1"/>
        <tr r="AF39" s="1"/>
        <tr r="AF41" s="1"/>
        <tr r="AF15" s="1"/>
        <tr r="AF20" s="1"/>
        <tr r="AF19" s="1"/>
        <tr r="AF22" s="1"/>
        <tr r="AF37" s="1"/>
        <tr r="AF25" s="1"/>
        <tr r="AF11" s="1"/>
        <tr r="AF23" s="1"/>
        <tr r="AF17" s="1"/>
        <tr r="AF7" s="1"/>
        <tr r="AF13" s="1"/>
        <tr r="AF27" s="1"/>
        <tr r="AF38" s="1"/>
        <tr r="AF8" s="1"/>
        <tr r="AF28" s="1"/>
        <tr r="AF29" s="1"/>
        <tr r="AF30" s="1"/>
        <tr r="AF21" s="1"/>
        <tr r="AF32" s="1"/>
        <tr r="AF16" s="1"/>
        <tr r="AF35" s="1"/>
        <tr r="AF6" s="1"/>
        <tr r="AF5" s="1"/>
        <tr r="AF4" s="1"/>
        <tr r="AF40" s="1"/>
        <tr r="AF33" s="1"/>
        <tr r="AF12" s="1"/>
        <tr r="AF31" s="1"/>
        <tr r="AF24" s="1"/>
        <tr r="AE21" s="1"/>
        <tr r="AE16" s="1"/>
        <tr r="AE29" s="1"/>
        <tr r="AE27" s="1"/>
        <tr r="AE7" s="1"/>
        <tr r="AE36" s="1"/>
        <tr r="AE6" s="1"/>
        <tr r="AE33" s="1"/>
        <tr r="AE38" s="1"/>
        <tr r="AE30" s="1"/>
        <tr r="AE37" s="1"/>
        <tr r="AE11" s="1"/>
        <tr r="AE12" s="1"/>
        <tr r="AE13" s="1"/>
        <tr r="AE31" s="1"/>
        <tr r="AE24" s="1"/>
        <tr r="AE40" s="1"/>
        <tr r="AE14" s="1"/>
        <tr r="AE25" s="1"/>
        <tr r="AE41" s="1"/>
        <tr r="AE8" s="1"/>
        <tr r="AE32" s="1"/>
        <tr r="AE35" s="1"/>
        <tr r="AE28" s="1"/>
        <tr r="AE4" s="1"/>
        <tr r="AE9" s="1"/>
        <tr r="AE5" s="1"/>
        <tr r="AE17" s="1"/>
        <tr r="AE15" s="1"/>
        <tr r="AE20" s="1"/>
        <tr r="AE22" s="1"/>
        <tr r="AE3" s="1"/>
        <tr r="AE39" s="1"/>
        <tr r="AE23" s="1"/>
        <tr r="AE19" s="1"/>
        <tr r="AD37" s="1"/>
        <tr r="AD7" s="1"/>
        <tr r="AD17" s="1"/>
        <tr r="AD11" s="1"/>
        <tr r="AD16" s="1"/>
        <tr r="AD12" s="1"/>
        <tr r="AD21" s="1"/>
        <tr r="AD15" s="1"/>
        <tr r="AD6" s="1"/>
        <tr r="AD23" s="1"/>
        <tr r="AD22" s="1"/>
        <tr r="AD25" s="1"/>
        <tr r="AD36" s="1"/>
        <tr r="AD33" s="1"/>
        <tr r="AD24" s="1"/>
        <tr r="AD9" s="1"/>
        <tr r="AD14" s="1"/>
        <tr r="AD13" s="1"/>
        <tr r="AD39" s="1"/>
        <tr r="AD35" s="1"/>
        <tr r="AD31" s="1"/>
        <tr r="AD8" s="1"/>
        <tr r="AD40" s="1"/>
        <tr r="AD4" s="1"/>
        <tr r="AD3" s="1"/>
        <tr r="AD28" s="1"/>
        <tr r="AD32" s="1"/>
        <tr r="AD30" s="1"/>
        <tr r="AD27" s="1"/>
        <tr r="AD5" s="1"/>
        <tr r="AD29" s="1"/>
        <tr r="AD38" s="1"/>
        <tr r="AD20" s="1"/>
        <tr r="AD41" s="1"/>
        <tr r="AD19" s="1"/>
        <tr r="AC15" s="1"/>
        <tr r="AC32" s="1"/>
        <tr r="AC25" s="1"/>
        <tr r="AC9" s="1"/>
        <tr r="AC11" s="1"/>
        <tr r="AC17" s="1"/>
        <tr r="AC14" s="1"/>
        <tr r="AC12" s="1"/>
        <tr r="AC36" s="1"/>
        <tr r="AC19" s="1"/>
        <tr r="AC37" s="1"/>
        <tr r="AC3" s="1"/>
        <tr r="AC39" s="1"/>
        <tr r="AC5" s="1"/>
        <tr r="AC31" s="1"/>
        <tr r="AC22" s="1"/>
        <tr r="AC7" s="1"/>
        <tr r="AC28" s="1"/>
        <tr r="AC29" s="1"/>
        <tr r="AC13" s="1"/>
        <tr r="AC20" s="1"/>
        <tr r="AC35" s="1"/>
        <tr r="AC33" s="1"/>
        <tr r="AC24" s="1"/>
        <tr r="AC38" s="1"/>
        <tr r="AC27" s="1"/>
        <tr r="AC40" s="1"/>
        <tr r="AC23" s="1"/>
        <tr r="AC30" s="1"/>
        <tr r="AC6" s="1"/>
        <tr r="AC41" s="1"/>
        <tr r="AC8" s="1"/>
        <tr r="AC16" s="1"/>
        <tr r="AC21" s="1"/>
        <tr r="AC4" s="1"/>
        <tr r="AB37" s="1"/>
        <tr r="AB24" s="1"/>
        <tr r="AB27" s="1"/>
        <tr r="AB38" s="1"/>
        <tr r="AB5" s="1"/>
        <tr r="AB3" s="1"/>
        <tr r="AB7" s="1"/>
        <tr r="AB28" s="1"/>
        <tr r="AB31" s="1"/>
        <tr r="AB14" s="1"/>
        <tr r="AB13" s="1"/>
        <tr r="AB8" s="1"/>
        <tr r="AB20" s="1"/>
        <tr r="AB15" s="1"/>
        <tr r="AB36" s="1"/>
        <tr r="AB6" s="1"/>
        <tr r="AB30" s="1"/>
        <tr r="AB32" s="1"/>
        <tr r="AB23" s="1"/>
        <tr r="AB33" s="1"/>
        <tr r="AB12" s="1"/>
        <tr r="AB25" s="1"/>
        <tr r="AB11" s="1"/>
        <tr r="AB17" s="1"/>
        <tr r="AB9" s="1"/>
        <tr r="AB40" s="1"/>
        <tr r="AB16" s="1"/>
        <tr r="AB41" s="1"/>
        <tr r="AB22" s="1"/>
        <tr r="AB39" s="1"/>
        <tr r="AB4" s="1"/>
        <tr r="AB21" s="1"/>
        <tr r="AB35" s="1"/>
        <tr r="AB29" s="1"/>
        <tr r="AB19" s="1"/>
        <tr r="AA8" s="1"/>
        <tr r="AA3" s="1"/>
        <tr r="AA23" s="1"/>
        <tr r="AA33" s="1"/>
        <tr r="AA35" s="1"/>
        <tr r="AA4" s="1"/>
        <tr r="AA41" s="1"/>
        <tr r="AA29" s="1"/>
        <tr r="AA13" s="1"/>
        <tr r="AA27" s="1"/>
        <tr r="AA15" s="1"/>
        <tr r="AA19" s="1"/>
        <tr r="AA21" s="1"/>
        <tr r="AA12" s="1"/>
        <tr r="AA36" s="1"/>
        <tr r="AA17" s="1"/>
        <tr r="AA7" s="1"/>
        <tr r="AA9" s="1"/>
        <tr r="AA31" s="1"/>
        <tr r="AA22" s="1"/>
        <tr r="AA37" s="1"/>
        <tr r="AA5" s="1"/>
        <tr r="AA20" s="1"/>
        <tr r="AA30" s="1"/>
        <tr r="AA38" s="1"/>
        <tr r="AA39" s="1"/>
        <tr r="AA24" s="1"/>
        <tr r="AA11" s="1"/>
        <tr r="AA32" s="1"/>
        <tr r="AA6" s="1"/>
        <tr r="AA40" s="1"/>
        <tr r="AA16" s="1"/>
        <tr r="AA28" s="1"/>
        <tr r="AA25" s="1"/>
        <tr r="AA14" s="1"/>
        <tr r="Z20" s="1"/>
        <tr r="Z40" s="1"/>
        <tr r="Z7" s="1"/>
        <tr r="Z11" s="1"/>
        <tr r="Z5" s="1"/>
        <tr r="Z15" s="1"/>
        <tr r="Z41" s="1"/>
        <tr r="Z37" s="1"/>
        <tr r="Z16" s="1"/>
        <tr r="Z33" s="1"/>
        <tr r="Z4" s="1"/>
        <tr r="Z19" s="1"/>
        <tr r="Z27" s="1"/>
        <tr r="Z21" s="1"/>
        <tr r="Z22" s="1"/>
        <tr r="Z12" s="1"/>
        <tr r="Z17" s="1"/>
        <tr r="Z13" s="1"/>
        <tr r="Z14" s="1"/>
        <tr r="Z25" s="1"/>
        <tr r="Z31" s="1"/>
        <tr r="Z24" s="1"/>
        <tr r="Z28" s="1"/>
        <tr r="Z35" s="1"/>
        <tr r="Z36" s="1"/>
        <tr r="Z32" s="1"/>
        <tr r="Z30" s="1"/>
        <tr r="Z29" s="1"/>
        <tr r="Z3" s="1"/>
        <tr r="Z38" s="1"/>
        <tr r="Z8" s="1"/>
        <tr r="Z39" s="1"/>
        <tr r="Z9" s="1"/>
        <tr r="Z6" s="1"/>
        <tr r="Z23" s="1"/>
        <tr r="Y17" s="1"/>
        <tr r="Y15" s="1"/>
        <tr r="Y24" s="1"/>
        <tr r="Y19" s="1"/>
        <tr r="Y23" s="1"/>
        <tr r="Y25" s="1"/>
        <tr r="Y28" s="1"/>
        <tr r="Y4" s="1"/>
        <tr r="Y40" s="1"/>
        <tr r="Y7" s="1"/>
        <tr r="Y5" s="1"/>
        <tr r="Y36" s="1"/>
        <tr r="Y12" s="1"/>
        <tr r="Y27" s="1"/>
        <tr r="Y3" s="1"/>
        <tr r="Y38" s="1"/>
        <tr r="Y11" s="1"/>
        <tr r="Y16" s="1"/>
        <tr r="Y33" s="1"/>
        <tr r="Y30" s="1"/>
        <tr r="Y32" s="1"/>
        <tr r="Y41" s="1"/>
        <tr r="Y31" s="1"/>
        <tr r="Y13" s="1"/>
        <tr r="Y14" s="1"/>
        <tr r="Y29" s="1"/>
        <tr r="Y6" s="1"/>
        <tr r="Y37" s="1"/>
        <tr r="Y9" s="1"/>
        <tr r="Y8" s="1"/>
        <tr r="Y39" s="1"/>
        <tr r="Y22" s="1"/>
        <tr r="Y35" s="1"/>
        <tr r="Y20" s="1"/>
        <tr r="Y21" s="1"/>
        <tr r="X15" s="1"/>
        <tr r="X22" s="1"/>
        <tr r="X21" s="1"/>
        <tr r="X38" s="1"/>
        <tr r="X28" s="1"/>
        <tr r="X5" s="1"/>
        <tr r="X4" s="1"/>
        <tr r="X17" s="1"/>
        <tr r="X3" s="1"/>
        <tr r="X37" s="1"/>
        <tr r="X39" s="1"/>
        <tr r="X40" s="1"/>
        <tr r="X11" s="1"/>
        <tr r="X41" s="1"/>
        <tr r="X8" s="1"/>
        <tr r="X16" s="1"/>
        <tr r="X14" s="1"/>
        <tr r="X20" s="1"/>
        <tr r="X19" s="1"/>
        <tr r="X7" s="1"/>
        <tr r="X36" s="1"/>
        <tr r="X29" s="1"/>
        <tr r="X6" s="1"/>
        <tr r="X31" s="1"/>
        <tr r="X35" s="1"/>
        <tr r="X9" s="1"/>
        <tr r="X23" s="1"/>
        <tr r="X32" s="1"/>
        <tr r="X25" s="1"/>
        <tr r="X13" s="1"/>
        <tr r="X27" s="1"/>
        <tr r="X30" s="1"/>
        <tr r="X33" s="1"/>
        <tr r="X12" s="1"/>
        <tr r="X24" s="1"/>
        <tr r="W3" s="1"/>
        <tr r="W22" s="1"/>
        <tr r="W36" s="1"/>
        <tr r="W37" s="1"/>
        <tr r="W7" s="1"/>
        <tr r="W35" s="1"/>
        <tr r="W39" s="1"/>
        <tr r="W30" s="1"/>
        <tr r="W38" s="1"/>
        <tr r="W9" s="1"/>
        <tr r="W21" s="1"/>
        <tr r="W8" s="1"/>
        <tr r="W6" s="1"/>
        <tr r="W31" s="1"/>
        <tr r="W14" s="1"/>
        <tr r="W25" s="1"/>
        <tr r="W41" s="1"/>
        <tr r="W24" s="1"/>
        <tr r="W20" s="1"/>
        <tr r="W23" s="1"/>
        <tr r="W27" s="1"/>
        <tr r="W13" s="1"/>
        <tr r="W12" s="1"/>
        <tr r="W17" s="1"/>
        <tr r="W19" s="1"/>
        <tr r="W32" s="1"/>
        <tr r="W11" s="1"/>
        <tr r="W15" s="1"/>
        <tr r="W4" s="1"/>
        <tr r="W40" s="1"/>
        <tr r="W29" s="1"/>
        <tr r="W16" s="1"/>
        <tr r="W33" s="1"/>
        <tr r="W28" s="1"/>
        <tr r="W5" s="1"/>
        <tr r="V38" s="1"/>
        <tr r="V15" s="1"/>
        <tr r="V5" s="1"/>
        <tr r="V24" s="1"/>
        <tr r="V14" s="1"/>
        <tr r="V27" s="1"/>
        <tr r="V36" s="1"/>
        <tr r="V19" s="1"/>
        <tr r="V40" s="1"/>
        <tr r="V39" s="1"/>
        <tr r="V21" s="1"/>
        <tr r="V20" s="1"/>
        <tr r="V11" s="1"/>
        <tr r="V4" s="1"/>
        <tr r="V23" s="1"/>
        <tr r="V22" s="1"/>
        <tr r="V17" s="1"/>
        <tr r="V37" s="1"/>
        <tr r="V3" s="1"/>
        <tr r="V35" s="1"/>
        <tr r="V41" s="1"/>
        <tr r="V13" s="1"/>
        <tr r="V25" s="1"/>
        <tr r="V30" s="1"/>
        <tr r="V28" s="1"/>
        <tr r="V29" s="1"/>
        <tr r="V9" s="1"/>
        <tr r="V16" s="1"/>
        <tr r="V8" s="1"/>
        <tr r="V12" s="1"/>
        <tr r="V32" s="1"/>
        <tr r="V7" s="1"/>
        <tr r="V33" s="1"/>
        <tr r="V31" s="1"/>
        <tr r="V6" s="1"/>
        <tr r="U7" s="1"/>
        <tr r="U22" s="1"/>
        <tr r="U33" s="1"/>
        <tr r="U24" s="1"/>
        <tr r="U15" s="1"/>
        <tr r="U14" s="1"/>
        <tr r="U40" s="1"/>
        <tr r="U36" s="1"/>
        <tr r="U16" s="1"/>
        <tr r="U32" s="1"/>
        <tr r="U31" s="1"/>
        <tr r="U12" s="1"/>
        <tr r="U39" s="1"/>
        <tr r="U41" s="1"/>
        <tr r="U4" s="1"/>
        <tr r="U21" s="1"/>
        <tr r="U5" s="1"/>
        <tr r="U17" s="1"/>
        <tr r="U28" s="1"/>
        <tr r="U38" s="1"/>
        <tr r="U13" s="1"/>
        <tr r="U11" s="1"/>
        <tr r="U35" s="1"/>
        <tr r="U37" s="1"/>
        <tr r="U8" s="1"/>
        <tr r="U19" s="1"/>
        <tr r="U29" s="1"/>
        <tr r="U30" s="1"/>
        <tr r="U23" s="1"/>
        <tr r="U27" s="1"/>
        <tr r="U6" s="1"/>
        <tr r="U20" s="1"/>
        <tr r="U25" s="1"/>
        <tr r="U3" s="1"/>
        <tr r="U9" s="1"/>
        <tr r="T25" s="1"/>
        <tr r="T23" s="1"/>
        <tr r="T4" s="1"/>
        <tr r="T8" s="1"/>
        <tr r="T7" s="1"/>
        <tr r="T29" s="1"/>
        <tr r="T17" s="1"/>
        <tr r="T38" s="1"/>
        <tr r="T24" s="1"/>
        <tr r="T37" s="1"/>
        <tr r="T19" s="1"/>
        <tr r="T21" s="1"/>
        <tr r="T22" s="1"/>
        <tr r="T6" s="1"/>
        <tr r="T14" s="1"/>
        <tr r="T12" s="1"/>
        <tr r="T36" s="1"/>
        <tr r="T5" s="1"/>
        <tr r="T41" s="1"/>
        <tr r="T39" s="1"/>
        <tr r="T32" s="1"/>
        <tr r="T13" s="1"/>
        <tr r="T28" s="1"/>
        <tr r="T3" s="1"/>
        <tr r="T16" s="1"/>
        <tr r="T27" s="1"/>
        <tr r="T35" s="1"/>
        <tr r="T15" s="1"/>
        <tr r="T30" s="1"/>
        <tr r="T40" s="1"/>
        <tr r="T20" s="1"/>
        <tr r="T31" s="1"/>
        <tr r="T33" s="1"/>
        <tr r="T11" s="1"/>
        <tr r="T9" s="1"/>
        <tr r="S25" s="1"/>
        <tr r="S8" s="1"/>
        <tr r="S19" s="1"/>
        <tr r="S28" s="1"/>
        <tr r="S41" s="1"/>
        <tr r="S20" s="1"/>
        <tr r="S22" s="1"/>
        <tr r="S39" s="1"/>
        <tr r="S40" s="1"/>
        <tr r="S14" s="1"/>
        <tr r="S5" s="1"/>
        <tr r="S7" s="1"/>
        <tr r="S24" s="1"/>
        <tr r="S15" s="1"/>
        <tr r="S17" s="1"/>
        <tr r="S30" s="1"/>
        <tr r="S35" s="1"/>
        <tr r="S29" s="1"/>
        <tr r="S37" s="1"/>
        <tr r="S27" s="1"/>
        <tr r="S4" s="1"/>
        <tr r="S33" s="1"/>
        <tr r="S9" s="1"/>
        <tr r="S13" s="1"/>
        <tr r="S3" s="1"/>
        <tr r="S6" s="1"/>
        <tr r="S16" s="1"/>
        <tr r="S31" s="1"/>
        <tr r="S36" s="1"/>
        <tr r="S11" s="1"/>
        <tr r="S38" s="1"/>
        <tr r="S32" s="1"/>
        <tr r="S12" s="1"/>
        <tr r="S21" s="1"/>
        <tr r="S23" s="1"/>
        <tr r="R11" s="1"/>
        <tr r="R20" s="1"/>
        <tr r="R15" s="1"/>
        <tr r="R38" s="1"/>
        <tr r="R5" s="1"/>
        <tr r="R30" s="1"/>
        <tr r="R39" s="1"/>
        <tr r="R12" s="1"/>
        <tr r="R19" s="1"/>
        <tr r="R14" s="1"/>
        <tr r="R29" s="1"/>
        <tr r="R23" s="1"/>
        <tr r="R35" s="1"/>
        <tr r="R32" s="1"/>
        <tr r="R13" s="1"/>
        <tr r="R36" s="1"/>
        <tr r="R27" s="1"/>
        <tr r="R40" s="1"/>
        <tr r="R24" s="1"/>
        <tr r="R41" s="1"/>
        <tr r="R6" s="1"/>
        <tr r="R37" s="1"/>
        <tr r="R3" s="1"/>
        <tr r="R25" s="1"/>
        <tr r="R4" s="1"/>
        <tr r="R17" s="1"/>
        <tr r="R8" s="1"/>
        <tr r="R28" s="1"/>
        <tr r="R31" s="1"/>
        <tr r="R9" s="1"/>
        <tr r="R7" s="1"/>
        <tr r="R33" s="1"/>
        <tr r="R22" s="1"/>
        <tr r="R16" s="1"/>
        <tr r="R21" s="1"/>
        <tr r="Q14" s="1"/>
        <tr r="Q37" s="1"/>
        <tr r="Q4" s="1"/>
        <tr r="Q27" s="1"/>
        <tr r="Q40" s="1"/>
        <tr r="Q25" s="1"/>
        <tr r="Q22" s="1"/>
        <tr r="Q35" s="1"/>
        <tr r="Q9" s="1"/>
        <tr r="Q33" s="1"/>
        <tr r="Q36" s="1"/>
        <tr r="Q5" s="1"/>
        <tr r="Q13" s="1"/>
        <tr r="Q3" s="1"/>
        <tr r="Q8" s="1"/>
        <tr r="Q7" s="1"/>
        <tr r="Q17" s="1"/>
        <tr r="Q32" s="1"/>
        <tr r="Q30" s="1"/>
        <tr r="Q41" s="1"/>
        <tr r="Q28" s="1"/>
        <tr r="Q31" s="1"/>
        <tr r="Q39" s="1"/>
        <tr r="Q16" s="1"/>
        <tr r="Q29" s="1"/>
        <tr r="Q6" s="1"/>
        <tr r="Q11" s="1"/>
        <tr r="Q15" s="1"/>
        <tr r="Q19" s="1"/>
        <tr r="Q38" s="1"/>
        <tr r="Q24" s="1"/>
        <tr r="Q12" s="1"/>
        <tr r="Q20" s="1"/>
        <tr r="Q23" s="1"/>
        <tr r="Q21" s="1"/>
        <tr r="P7" s="1"/>
        <tr r="P5" s="1"/>
        <tr r="P25" s="1"/>
        <tr r="P4" s="1"/>
        <tr r="P22" s="1"/>
        <tr r="P9" s="1"/>
        <tr r="P39" s="1"/>
        <tr r="P13" s="1"/>
        <tr r="P27" s="1"/>
        <tr r="P19" s="1"/>
        <tr r="P20" s="1"/>
        <tr r="P37" s="1"/>
        <tr r="P36" s="1"/>
        <tr r="P33" s="1"/>
        <tr r="P31" s="1"/>
        <tr r="P32" s="1"/>
        <tr r="P30" s="1"/>
        <tr r="P12" s="1"/>
        <tr r="P29" s="1"/>
        <tr r="P3" s="1"/>
        <tr r="P15" s="1"/>
        <tr r="P24" s="1"/>
        <tr r="P8" s="1"/>
        <tr r="P40" s="1"/>
        <tr r="P6" s="1"/>
        <tr r="P38" s="1"/>
        <tr r="P21" s="1"/>
        <tr r="P28" s="1"/>
        <tr r="P14" s="1"/>
        <tr r="P17" s="1"/>
        <tr r="P11" s="1"/>
        <tr r="P35" s="1"/>
        <tr r="P41" s="1"/>
        <tr r="P23" s="1"/>
        <tr r="P16" s="1"/>
        <tr r="O17" s="1"/>
        <tr r="O12" s="1"/>
        <tr r="O11" s="1"/>
        <tr r="O20" s="1"/>
        <tr r="O40" s="1"/>
        <tr r="O29" s="1"/>
        <tr r="O7" s="1"/>
        <tr r="O27" s="1"/>
        <tr r="O36" s="1"/>
        <tr r="O31" s="1"/>
        <tr r="O15" s="1"/>
        <tr r="O33" s="1"/>
        <tr r="O30" s="1"/>
        <tr r="O5" s="1"/>
        <tr r="O38" s="1"/>
        <tr r="O3" s="1"/>
        <tr r="O8" s="1"/>
        <tr r="O24" s="1"/>
        <tr r="O28" s="1"/>
        <tr r="O23" s="1"/>
        <tr r="O39" s="1"/>
        <tr r="O6" s="1"/>
        <tr r="O35" s="1"/>
        <tr r="O13" s="1"/>
        <tr r="O32" s="1"/>
        <tr r="O9" s="1"/>
        <tr r="O4" s="1"/>
        <tr r="O16" s="1"/>
        <tr r="O37" s="1"/>
        <tr r="O22" s="1"/>
        <tr r="O14" s="1"/>
        <tr r="O25" s="1"/>
        <tr r="O41" s="1"/>
        <tr r="O21" s="1"/>
        <tr r="O19" s="1"/>
        <tr r="N30" s="1"/>
        <tr r="N12" s="1"/>
        <tr r="N8" s="1"/>
        <tr r="N9" s="1"/>
        <tr r="N39" s="1"/>
        <tr r="N33" s="1"/>
        <tr r="N41" s="1"/>
        <tr r="N24" s="1"/>
        <tr r="N21" s="1"/>
        <tr r="N4" s="1"/>
        <tr r="N19" s="1"/>
        <tr r="N35" s="1"/>
        <tr r="N14" s="1"/>
        <tr r="N23" s="1"/>
        <tr r="N11" s="1"/>
        <tr r="N31" s="1"/>
        <tr r="N25" s="1"/>
        <tr r="N16" s="1"/>
        <tr r="N13" s="1"/>
        <tr r="N37" s="1"/>
        <tr r="N32" s="1"/>
        <tr r="N6" s="1"/>
        <tr r="N15" s="1"/>
        <tr r="N7" s="1"/>
        <tr r="N17" s="1"/>
        <tr r="N36" s="1"/>
        <tr r="N38" s="1"/>
        <tr r="N28" s="1"/>
        <tr r="N5" s="1"/>
        <tr r="N29" s="1"/>
        <tr r="N40" s="1"/>
        <tr r="N27" s="1"/>
        <tr r="N20" s="1"/>
        <tr r="N22" s="1"/>
        <tr r="N3" s="1"/>
        <tr r="M12" s="1"/>
        <tr r="M17" s="1"/>
        <tr r="M37" s="1"/>
        <tr r="M41" s="1"/>
        <tr r="M13" s="1"/>
        <tr r="M32" s="1"/>
        <tr r="M6" s="1"/>
        <tr r="M16" s="1"/>
        <tr r="M30" s="1"/>
        <tr r="M25" s="1"/>
        <tr r="M15" s="1"/>
        <tr r="M8" s="1"/>
        <tr r="M28" s="1"/>
        <tr r="M40" s="1"/>
        <tr r="M33" s="1"/>
        <tr r="M31" s="1"/>
        <tr r="M23" s="1"/>
        <tr r="M19" s="1"/>
        <tr r="M27" s="1"/>
        <tr r="M36" s="1"/>
        <tr r="M24" s="1"/>
        <tr r="M3" s="1"/>
        <tr r="M14" s="1"/>
        <tr r="M38" s="1"/>
        <tr r="M39" s="1"/>
        <tr r="M4" s="1"/>
        <tr r="M29" s="1"/>
        <tr r="M21" s="1"/>
        <tr r="M11" s="1"/>
        <tr r="M5" s="1"/>
        <tr r="M35" s="1"/>
        <tr r="M7" s="1"/>
        <tr r="M20" s="1"/>
        <tr r="M9" s="1"/>
        <tr r="M22" s="1"/>
        <tr r="L35" s="1"/>
        <tr r="L9" s="1"/>
        <tr r="L19" s="1"/>
        <tr r="L14" s="1"/>
        <tr r="L5" s="1"/>
        <tr r="L16" s="1"/>
        <tr r="L39" s="1"/>
        <tr r="L33" s="1"/>
        <tr r="L29" s="1"/>
        <tr r="L37" s="1"/>
        <tr r="L3" s="1"/>
        <tr r="L12" s="1"/>
        <tr r="L38" s="1"/>
        <tr r="L23" s="1"/>
        <tr r="L7" s="1"/>
        <tr r="L20" s="1"/>
        <tr r="L31" s="1"/>
        <tr r="L36" s="1"/>
        <tr r="L13" s="1"/>
        <tr r="L24" s="1"/>
        <tr r="L25" s="1"/>
        <tr r="L32" s="1"/>
        <tr r="L27" s="1"/>
        <tr r="L30" s="1"/>
        <tr r="L28" s="1"/>
        <tr r="L4" s="1"/>
        <tr r="L41" s="1"/>
        <tr r="L21" s="1"/>
        <tr r="L40" s="1"/>
        <tr r="L8" s="1"/>
        <tr r="L17" s="1"/>
        <tr r="L6" s="1"/>
        <tr r="L11" s="1"/>
        <tr r="L22" s="1"/>
        <tr r="L15" s="1"/>
        <tr r="K41" s="1"/>
        <tr r="K37" s="1"/>
        <tr r="K36" s="1"/>
        <tr r="K31" s="1"/>
        <tr r="K22" s="1"/>
        <tr r="K8" s="1"/>
        <tr r="K27" s="1"/>
        <tr r="K19" s="1"/>
        <tr r="K25" s="1"/>
        <tr r="K32" s="1"/>
        <tr r="K30" s="1"/>
        <tr r="K21" s="1"/>
        <tr r="K15" s="1"/>
        <tr r="K13" s="1"/>
        <tr r="K16" s="1"/>
        <tr r="K39" s="1"/>
        <tr r="K14" s="1"/>
        <tr r="K40" s="1"/>
        <tr r="K3" s="1"/>
        <tr r="K17" s="1"/>
        <tr r="K4" s="1"/>
        <tr r="K12" s="1"/>
        <tr r="K20" s="1"/>
        <tr r="K28" s="1"/>
        <tr r="K5" s="1"/>
        <tr r="K7" s="1"/>
        <tr r="K6" s="1"/>
        <tr r="K24" s="1"/>
        <tr r="K35" s="1"/>
        <tr r="K29" s="1"/>
        <tr r="K38" s="1"/>
        <tr r="K33" s="1"/>
        <tr r="K23" s="1"/>
        <tr r="K9" s="1"/>
        <tr r="K11" s="1"/>
        <tr r="J31" s="1"/>
        <tr r="J3" s="1"/>
        <tr r="J12" s="1"/>
        <tr r="J5" s="1"/>
        <tr r="J41" s="1"/>
        <tr r="J8" s="1"/>
        <tr r="J36" s="1"/>
        <tr r="J25" s="1"/>
        <tr r="J14" s="1"/>
        <tr r="J24" s="1"/>
        <tr r="J23" s="1"/>
        <tr r="J29" s="1"/>
        <tr r="J9" s="1"/>
        <tr r="J15" s="1"/>
        <tr r="J16" s="1"/>
        <tr r="J28" s="1"/>
        <tr r="J17" s="1"/>
        <tr r="J6" s="1"/>
        <tr r="J4" s="1"/>
        <tr r="J11" s="1"/>
        <tr r="J37" s="1"/>
        <tr r="J21" s="1"/>
        <tr r="J27" s="1"/>
        <tr r="J7" s="1"/>
        <tr r="J39" s="1"/>
        <tr r="J20" s="1"/>
        <tr r="J33" s="1"/>
        <tr r="J30" s="1"/>
        <tr r="J22" s="1"/>
        <tr r="J32" s="1"/>
        <tr r="J40" s="1"/>
        <tr r="J19" s="1"/>
        <tr r="J35" s="1"/>
        <tr r="J13" s="1"/>
        <tr r="J38" s="1"/>
        <tr r="I35" s="1"/>
        <tr r="I27" s="1"/>
        <tr r="I4" s="1"/>
        <tr r="I3" s="1"/>
        <tr r="I13" s="1"/>
        <tr r="I6" s="1"/>
        <tr r="I21" s="1"/>
        <tr r="I40" s="1"/>
        <tr r="I30" s="1"/>
        <tr r="I12" s="1"/>
        <tr r="I8" s="1"/>
        <tr r="I11" s="1"/>
        <tr r="I36" s="1"/>
        <tr r="I24" s="1"/>
        <tr r="I7" s="1"/>
        <tr r="I33" s="1"/>
        <tr r="I22" s="1"/>
        <tr r="I31" s="1"/>
        <tr r="I29" s="1"/>
        <tr r="I39" s="1"/>
        <tr r="I25" s="1"/>
        <tr r="I20" s="1"/>
        <tr r="I14" s="1"/>
        <tr r="I15" s="1"/>
        <tr r="I17" s="1"/>
        <tr r="I32" s="1"/>
        <tr r="I38" s="1"/>
        <tr r="I28" s="1"/>
        <tr r="I16" s="1"/>
        <tr r="I19" s="1"/>
        <tr r="I5" s="1"/>
        <tr r="I37" s="1"/>
        <tr r="I9" s="1"/>
        <tr r="I41" s="1"/>
        <tr r="I23" s="1"/>
        <tr r="H19" s="1"/>
        <tr r="H15" s="1"/>
        <tr r="H30" s="1"/>
        <tr r="H38" s="1"/>
        <tr r="H35" s="1"/>
        <tr r="H36" s="1"/>
        <tr r="H12" s="1"/>
        <tr r="H3" s="1"/>
        <tr r="H17" s="1"/>
        <tr r="H21" s="1"/>
        <tr r="H5" s="1"/>
        <tr r="H22" s="1"/>
        <tr r="H8" s="1"/>
        <tr r="H6" s="1"/>
        <tr r="H33" s="1"/>
        <tr r="H20" s="1"/>
        <tr r="H25" s="1"/>
        <tr r="H14" s="1"/>
        <tr r="H31" s="1"/>
        <tr r="H39" s="1"/>
        <tr r="H24" s="1"/>
        <tr r="H37" s="1"/>
        <tr r="H16" s="1"/>
        <tr r="H40" s="1"/>
        <tr r="H11" s="1"/>
        <tr r="H41" s="1"/>
        <tr r="H28" s="1"/>
        <tr r="H32" s="1"/>
        <tr r="H23" s="1"/>
        <tr r="H4" s="1"/>
        <tr r="H29" s="1"/>
        <tr r="H27" s="1"/>
        <tr r="H13" s="1"/>
        <tr r="H7" s="1"/>
        <tr r="H9" s="1"/>
        <tr r="G23" s="1"/>
        <tr r="G36" s="1"/>
        <tr r="G13" s="1"/>
        <tr r="G22" s="1"/>
        <tr r="G29" s="1"/>
        <tr r="G20" s="1"/>
        <tr r="G12" s="1"/>
        <tr r="G8" s="1"/>
        <tr r="G40" s="1"/>
        <tr r="G15" s="1"/>
        <tr r="G9" s="1"/>
        <tr r="G27" s="1"/>
        <tr r="G39" s="1"/>
        <tr r="G32" s="1"/>
        <tr r="G11" s="1"/>
        <tr r="G24" s="1"/>
        <tr r="G30" s="1"/>
        <tr r="G21" s="1"/>
        <tr r="G6" s="1"/>
        <tr r="G38" s="1"/>
        <tr r="G41" s="1"/>
        <tr r="G31" s="1"/>
        <tr r="G37" s="1"/>
        <tr r="G25" s="1"/>
        <tr r="G28" s="1"/>
        <tr r="G17" s="1"/>
        <tr r="G19" s="1"/>
        <tr r="G7" s="1"/>
        <tr r="G4" s="1"/>
        <tr r="G3" s="1"/>
        <tr r="G35" s="1"/>
        <tr r="G16" s="1"/>
        <tr r="G33" s="1"/>
        <tr r="G5" s="1"/>
        <tr r="G14" s="1"/>
        <tr r="F4" s="1"/>
        <tr r="F29" s="1"/>
        <tr r="F28" s="1"/>
        <tr r="F7" s="1"/>
        <tr r="F15" s="1"/>
        <tr r="F32" s="1"/>
        <tr r="F5" s="1"/>
        <tr r="F19" s="1"/>
        <tr r="F30" s="1"/>
        <tr r="F25" s="1"/>
        <tr r="F6" s="1"/>
        <tr r="F3" s="1"/>
        <tr r="F23" s="1"/>
        <tr r="F38" s="1"/>
        <tr r="F24" s="1"/>
        <tr r="F33" s="1"/>
        <tr r="F11" s="1"/>
        <tr r="F17" s="1"/>
        <tr r="F20" s="1"/>
        <tr r="F9" s="1"/>
        <tr r="F36" s="1"/>
        <tr r="F27" s="1"/>
        <tr r="F8" s="1"/>
        <tr r="F22" s="1"/>
        <tr r="F39" s="1"/>
        <tr r="F12" s="1"/>
        <tr r="F41" s="1"/>
        <tr r="F21" s="1"/>
        <tr r="F16" s="1"/>
        <tr r="F35" s="1"/>
        <tr r="F31" s="1"/>
        <tr r="F40" s="1"/>
        <tr r="F14" s="1"/>
        <tr r="F37" s="1"/>
        <tr r="F13" s="1"/>
        <tr r="E5" s="1"/>
        <tr r="E38" s="1"/>
        <tr r="E41" s="1"/>
        <tr r="E12" s="1"/>
        <tr r="E40" s="1"/>
        <tr r="E35" s="1"/>
        <tr r="E7" s="1"/>
        <tr r="E30" s="1"/>
        <tr r="E39" s="1"/>
        <tr r="E32" s="1"/>
        <tr r="E22" s="1"/>
        <tr r="E36" s="1"/>
        <tr r="E31" s="1"/>
        <tr r="E9" s="1"/>
        <tr r="E19" s="1"/>
        <tr r="E17" s="1"/>
        <tr r="E28" s="1"/>
        <tr r="E23" s="1"/>
        <tr r="E27" s="1"/>
        <tr r="E21" s="1"/>
        <tr r="E15" s="1"/>
        <tr r="E3" s="1"/>
        <tr r="E20" s="1"/>
        <tr r="E16" s="1"/>
        <tr r="E29" s="1"/>
        <tr r="E6" s="1"/>
        <tr r="E24" s="1"/>
        <tr r="E11" s="1"/>
        <tr r="E37" s="1"/>
        <tr r="E25" s="1"/>
        <tr r="E8" s="1"/>
        <tr r="E4" s="1"/>
        <tr r="E13" s="1"/>
        <tr r="E14" s="1"/>
        <tr r="E33" s="1"/>
        <tr r="D23" s="1"/>
        <tr r="D22" s="1"/>
        <tr r="D33" s="1"/>
        <tr r="C22" s="1"/>
        <tr r="D6" s="1"/>
        <tr r="C37" s="1"/>
        <tr r="D30" s="1"/>
        <tr r="D31" s="1"/>
        <tr r="C35" s="1"/>
        <tr r="C39" s="1"/>
        <tr r="D4" s="1"/>
        <tr r="C32" s="1"/>
        <tr r="C20" s="1"/>
        <tr r="D37" s="1"/>
        <tr r="C24" s="1"/>
        <tr r="D21" s="1"/>
        <tr r="C38" s="1"/>
        <tr r="D7" s="1"/>
        <tr r="D27" s="1"/>
        <tr r="D35" s="1"/>
        <tr r="D11" s="1"/>
        <tr r="D19" s="1"/>
        <tr r="D5" s="1"/>
        <tr r="D41" s="1"/>
        <tr r="D32" s="1"/>
        <tr r="C31" s="1"/>
        <tr r="C33" s="1"/>
        <tr r="C19" s="1"/>
        <tr r="D20" s="1"/>
        <tr r="D15" s="1"/>
        <tr r="D36" s="1"/>
        <tr r="C41" s="1"/>
        <tr r="C30" s="1"/>
        <tr r="C28" s="1"/>
        <tr r="D40" s="1"/>
        <tr r="D3" s="1"/>
        <tr r="D9" s="1"/>
        <tr r="D29" s="1"/>
        <tr r="D13" s="1"/>
        <tr r="D14" s="1"/>
        <tr r="D28" s="1"/>
        <tr r="D24" s="1"/>
        <tr r="D16" s="1"/>
        <tr r="D38" s="1"/>
        <tr r="D8" s="1"/>
        <tr r="D12" s="1"/>
        <tr r="C29" s="1"/>
        <tr r="C36" s="1"/>
        <tr r="C25" s="1"/>
        <tr r="C21" s="1"/>
        <tr r="C40" s="1"/>
        <tr r="D25" s="1"/>
        <tr r="C23" s="1"/>
        <tr r="D17" s="1"/>
        <tr r="D39" s="1"/>
        <tr r="C27" s="1"/>
        <tr r="C13" s="1"/>
        <tr r="C11" s="1"/>
        <tr r="C4" s="1"/>
        <tr r="C6" s="1"/>
        <tr r="C14" s="1"/>
        <tr r="C17" s="1"/>
        <tr r="C3" s="1"/>
        <tr r="EJ3" s="1"/>
        <tr r="C8" s="1"/>
        <tr r="C12" s="1"/>
        <tr r="C7" s="1"/>
        <tr r="C5" s="1"/>
        <tr r="C9" s="1"/>
        <tr r="C15" s="1"/>
        <tr r="C16" s="1"/>
        <tr r="K24" s="4"/>
        <tr r="N24" s="4"/>
        <tr r="U24" s="4"/>
        <tr r="P24" s="4"/>
        <tr r="AO24" s="4"/>
        <tr r="AQ24" s="4"/>
        <tr r="T24" s="4"/>
        <tr r="W24" s="4"/>
        <tr r="I24" s="4"/>
        <tr r="AH24" s="4"/>
        <tr r="L24" s="4"/>
        <tr r="AE24" s="4"/>
        <tr r="Q24" s="4"/>
        <tr r="AP24" s="4"/>
        <tr r="AC24" s="4"/>
        <tr r="S24" s="4"/>
        <tr r="AK24" s="4"/>
        <tr r="V24" s="4"/>
        <tr r="X24" s="4"/>
        <tr r="J24" s="4"/>
        <tr r="AA24" s="4"/>
        <tr r="AD24" s="4"/>
        <tr r="AB24" s="4"/>
        <tr r="AF24" s="4"/>
        <tr r="R24" s="4"/>
        <tr r="AI24" s="4"/>
        <tr r="AJ24" s="4"/>
        <tr r="O24" s="4"/>
        <tr r="AN24" s="4"/>
        <tr r="Z24" s="4"/>
        <tr r="AE5" s="4"/>
        <tr r="AE14" s="4"/>
        <tr r="J34" s="4"/>
        <tr r="J14" s="4"/>
        <tr r="J5" s="4"/>
        <tr r="J44" s="4"/>
        <tr r="AI44" s="4"/>
        <tr r="AI34" s="4"/>
        <tr r="O14" s="4"/>
        <tr r="O5" s="4"/>
        <tr r="V5" s="4"/>
        <tr r="V34" s="4"/>
        <tr r="V14" s="4"/>
        <tr r="R34" s="4"/>
        <tr r="R5" s="4"/>
        <tr r="R44" s="4"/>
        <tr r="AQ34" s="4"/>
        <tr r="AQ14" s="4"/>
        <tr r="AF14" s="4"/>
        <tr r="AF5" s="4"/>
        <tr r="P5" s="4"/>
        <tr r="P14" s="4"/>
        <tr r="AL34" s="4"/>
        <tr r="AL14" s="4"/>
        <tr r="Z34" s="4"/>
        <tr r="Z5" s="4"/>
        <tr r="Z14" s="4"/>
        <tr r="Z44" s="4"/>
        <tr r="L5" s="4"/>
        <tr r="L44" s="4"/>
        <tr r="L34" s="4"/>
        <tr r="W5" s="4"/>
        <tr r="W14" s="4"/>
        <tr r="I5" s="4"/>
        <tr r="I34" s="4"/>
        <tr r="AH5" s="4"/>
        <tr r="AH34" s="4"/>
        <tr r="AH44" s="4"/>
        <tr r="AH14" s="4"/>
        <tr r="T44" s="4"/>
        <tr r="T14" s="4"/>
        <tr r="T34" s="4"/>
        <tr r="Q14" s="4"/>
        <tr r="Q34" s="4"/>
        <tr r="AK44" s="4"/>
        <tr r="AC44" s="4"/>
        <tr r="U44" s="4"/>
        <tr r="M44" s="4"/>
        <tr r="AG44" s="4"/>
        <tr r="Y44" s="4"/>
        <tr r="Q44" s="4"/>
        <tr r="I44" s="4"/>
        <tr r="AQ44" s="4"/>
        <tr r="AN44" s="4"/>
        <tr r="AF44" s="4"/>
        <tr r="X44" s="4"/>
        <tr r="P44" s="4"/>
        <tr r="H44" s="4"/>
        <tr r="AB5" s="4"/>
        <tr r="AI5" s="4"/>
        <tr r="AO44" s="4"/>
        <tr r="M24" s="4"/>
        <tr r="AM24" s="4"/>
        <tr r="Y24" s="4"/>
        <tr r="AC5" s="4"/>
        <tr r="Y5" s="4"/>
        <tr r="M5" s="4"/>
        <tr r="AM44" s="4"/>
        <tr r="AE44" s="4"/>
        <tr r="W44" s="4"/>
        <tr r="O44" s="4"/>
        <tr r="AN34" s="4"/>
        <tr r="AF34" s="4"/>
        <tr r="X34" s="4"/>
        <tr r="P34" s="4"/>
        <tr r="H34" s="4"/>
        <tr r="R14" s="4"/>
        <tr r="M14" s="4"/>
        <tr r="AB14" s="4"/>
        <tr r="L14" s="4"/>
        <tr r="AQ5" s="4"/>
        <tr r="AP44" s="4"/>
        <tr r="AL24" s="4"/>
        <tr r="H24" s="4"/>
        <tr r="AG24" s="4"/>
        <tr r="AP5" s="4"/>
        <tr r="Q5" s="4"/>
        <tr r="X5" s="4"/>
        <tr r="AL44" s="4"/>
        <tr r="AD44" s="4"/>
        <tr r="V44" s="4"/>
        <tr r="N44" s="4"/>
        <tr r="AM34" s="4"/>
        <tr r="AE34" s="4"/>
        <tr r="W34" s="4"/>
        <tr r="O34" s="4"/>
        <tr r="AO14" s="4"/>
        <tr r="I14" s="4"/>
        <tr r="X14" s="4"/>
        <tr r="AI14" s="4"/>
        <tr r="AM14" s="4"/>
        <tr r="T5" s="4"/>
        <tr r="U5" s="4"/>
        <tr r="AL5" s="4"/>
        <tr r="AM5" s="4"/>
        <tr r="AK5" s="4"/>
        <tr r="AD5" s="4"/>
        <tr r="AN14" s="4"/>
        <tr r="Y14" s="4"/>
        <tr r="K34" s="4"/>
        <tr r="S34" s="4"/>
        <tr r="AA34" s="4"/>
        <tr r="AP34" s="4"/>
        <tr r="K5" s="4"/>
        <tr r="H14" s="4"/>
        <tr r="AJ14" s="4"/>
        <tr r="AA14" s="4"/>
        <tr r="AB34" s="4"/>
        <tr r="AJ34" s="4"/>
        <tr r="K44" s="4"/>
        <tr r="S44" s="4"/>
        <tr r="AA44" s="4"/>
        <tr r="AN5" s="4"/>
        <tr r="AK14" s="4"/>
        <tr r="AG14" s="4"/>
        <tr r="M34" s="4"/>
        <tr r="U34" s="4"/>
        <tr r="AC34" s="4"/>
        <tr r="AK34" s="4"/>
        <tr r="AB44" s="4"/>
        <tr r="AJ44" s="4"/>
        <tr r="U14" s="4"/>
        <tr r="AP14" s="4"/>
        <tr r="N14" s="4"/>
        <tr r="AD14" s="4"/>
        <tr r="K14" s="4"/>
        <tr r="Y34" s="4"/>
        <tr r="AG34" s="4"/>
        <tr r="N5" s="4"/>
        <tr r="AG5" s="4"/>
        <tr r="AA5" s="4"/>
        <tr r="AO34" s="4"/>
        <tr r="AO5" s="4"/>
        <tr r="S5" s="4"/>
        <tr r="AC14" s="4"/>
        <tr r="S14" s="4"/>
        <tr r="N34" s="4"/>
        <tr r="AD34" s="4"/>
        <tr r="H5" s="4"/>
        <tr r="AJ5" s="4"/>
        <tr r="F24" s="4"/>
        <tr r="AE4" s="4"/>
        <tr r="T2" s="4"/>
        <tr r="J4" s="4"/>
        <tr r="AI4" s="4"/>
        <tr r="P2" s="4"/>
        <tr r="Q2" s="4"/>
        <tr r="AD2" s="4"/>
        <tr r="AK2" s="4"/>
        <tr r="B12" s="4"/>
        <tr r="B10" s="4"/>
        <tr r="O4" s="4"/>
        <tr r="V4" s="4"/>
        <tr r="R4" s="4"/>
        <tr r="AQ4" s="4"/>
        <tr r="O2" s="4"/>
        <tr r="I2" s="4"/>
        <tr r="V2" s="4"/>
        <tr r="AJ2" s="4"/>
        <tr r="B13" s="4"/>
        <tr r="B18" s="4"/>
        <tr r="AM4" s="4"/>
        <tr r="AF4" s="4"/>
        <tr r="P4" s="4"/>
        <tr r="AL4" s="4"/>
        <tr r="Z4" s="4"/>
        <tr r="L4" s="4"/>
        <tr r="N2" s="4"/>
        <tr r="AA2" s="4"/>
        <tr r="Y2" s="4"/>
        <tr r="AI2" s="4"/>
        <tr r="B14" s="4"/>
        <tr r="B11" s="4"/>
        <tr r="AF2" s="4"/>
        <tr r="W4" s="4"/>
        <tr r="H2" s="4"/>
        <tr r="I4" s="4"/>
        <tr r="AH4" s="4"/>
        <tr r="T4" s="4"/>
        <tr r="M2" s="4"/>
        <tr r="W2" s="4"/>
        <tr r="AC2" s="4"/>
        <tr r="AH2" s="4"/>
        <tr r="B15" s="4"/>
        <tr r="B19" s="4"/>
        <tr r="X4" s="4"/>
        <tr r="U4" s="4"/>
        <tr r="Q4" s="4"/>
        <tr r="AP4" s="4"/>
        <tr r="AB4" s="4"/>
        <tr r="L2" s="4"/>
        <tr r="AB2" s="4"/>
        <tr r="U2" s="4"/>
        <tr r="AG2" s="4"/>
        <tr r="B8" s="4"/>
        <tr r="F44" s="4"/>
        <tr r="H4" s="4"/>
        <tr r="M4" s="4"/>
        <tr r="AD4" s="4"/>
        <tr r="AK4" s="4"/>
        <tr r="Y4" s="4"/>
        <tr r="K4" s="4"/>
        <tr r="AJ4" s="4"/>
        <tr r="S2" s="4"/>
        <tr r="Z2" s="4"/>
        <tr r="AN2" s="4"/>
        <tr r="AQ2" s="4"/>
        <tr r="B16" s="4"/>
        <tr r="F34" s="4"/>
        <tr r="AG4" s="4"/>
        <tr r="S4" s="4"/>
        <tr r="F5" s="4"/>
        <tr r="R2" s="4"/>
        <tr r="X2" s="4"/>
        <tr r="AM2" s="4"/>
        <tr r="AP2" s="4"/>
        <tr r="B9" s="4"/>
        <tr r="F1" s="4"/>
        <tr r="F14" s="4"/>
        <tr r="AC4" s="4"/>
        <tr r="N4" s="4"/>
        <tr r="AN4" s="4"/>
        <tr r="AO4" s="4"/>
        <tr r="AA4" s="4"/>
        <tr r="K2" s="4"/>
        <tr r="J2" s="4"/>
        <tr r="AE2" s="4"/>
        <tr r="AL2" s="4"/>
        <tr r="AO2" s="4"/>
        <tr r="B17" s="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microsoft.com/office/2017/10/relationships/person" Target="persons/person.xml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34" Type="http://schemas.openxmlformats.org/officeDocument/2006/relationships/customXml" Target="../customXml/item20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38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37" Type="http://schemas.openxmlformats.org/officeDocument/2006/relationships/customXml" Target="../customXml/item23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36" Type="http://schemas.openxmlformats.org/officeDocument/2006/relationships/customXml" Target="../customXml/item22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35" Type="http://schemas.openxmlformats.org/officeDocument/2006/relationships/customXml" Target="../customXml/item2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 tring.xlsx]Demand Pattern and trend!PivotTable1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Analysis</a:t>
            </a:r>
            <a:r>
              <a:rPr lang="en-US" baseline="0"/>
              <a:t> of Product demand -behaviear,pattern and stationarity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3647685647685649"/>
          <c:y val="4.59963254593175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04765542967808"/>
          <c:y val="0.26328484981044037"/>
          <c:w val="0.74736001787645145"/>
          <c:h val="0.3798199183435404"/>
        </c:manualLayout>
      </c:layout>
      <c:lineChart>
        <c:grouping val="standard"/>
        <c:varyColors val="0"/>
        <c:ser>
          <c:idx val="0"/>
          <c:order val="0"/>
          <c:tx>
            <c:strRef>
              <c:f>'Demand Pattern and trend'!$D$1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multiLvlStrRef>
              <c:f>'Demand Pattern and trend'!$A$2:$C$37</c:f>
              <c:multiLvlStrCache>
                <c:ptCount val="36"/>
                <c:lvl>
                  <c:pt idx="0">
                    <c:v>P001</c:v>
                  </c:pt>
                  <c:pt idx="1">
                    <c:v>P001</c:v>
                  </c:pt>
                  <c:pt idx="2">
                    <c:v>P001</c:v>
                  </c:pt>
                  <c:pt idx="3">
                    <c:v>P001</c:v>
                  </c:pt>
                  <c:pt idx="4">
                    <c:v>P001</c:v>
                  </c:pt>
                  <c:pt idx="5">
                    <c:v>P001</c:v>
                  </c:pt>
                  <c:pt idx="6">
                    <c:v>P001</c:v>
                  </c:pt>
                  <c:pt idx="7">
                    <c:v>P001</c:v>
                  </c:pt>
                  <c:pt idx="8">
                    <c:v>P001</c:v>
                  </c:pt>
                  <c:pt idx="9">
                    <c:v>P001</c:v>
                  </c:pt>
                  <c:pt idx="10">
                    <c:v>P001</c:v>
                  </c:pt>
                  <c:pt idx="11">
                    <c:v>P001</c:v>
                  </c:pt>
                  <c:pt idx="12">
                    <c:v>P001</c:v>
                  </c:pt>
                  <c:pt idx="13">
                    <c:v>P001</c:v>
                  </c:pt>
                  <c:pt idx="14">
                    <c:v>P001</c:v>
                  </c:pt>
                  <c:pt idx="15">
                    <c:v>P001</c:v>
                  </c:pt>
                  <c:pt idx="16">
                    <c:v>P001</c:v>
                  </c:pt>
                  <c:pt idx="17">
                    <c:v>P001</c:v>
                  </c:pt>
                  <c:pt idx="18">
                    <c:v>P001</c:v>
                  </c:pt>
                  <c:pt idx="19">
                    <c:v>P001</c:v>
                  </c:pt>
                  <c:pt idx="20">
                    <c:v>P001</c:v>
                  </c:pt>
                  <c:pt idx="21">
                    <c:v>P001</c:v>
                  </c:pt>
                  <c:pt idx="22">
                    <c:v>P001</c:v>
                  </c:pt>
                  <c:pt idx="23">
                    <c:v>P001</c:v>
                  </c:pt>
                  <c:pt idx="24">
                    <c:v>P001</c:v>
                  </c:pt>
                  <c:pt idx="25">
                    <c:v>P001</c:v>
                  </c:pt>
                  <c:pt idx="26">
                    <c:v>P001</c:v>
                  </c:pt>
                  <c:pt idx="27">
                    <c:v>P001</c:v>
                  </c:pt>
                  <c:pt idx="28">
                    <c:v>P001</c:v>
                  </c:pt>
                  <c:pt idx="29">
                    <c:v>P001</c:v>
                  </c:pt>
                  <c:pt idx="30">
                    <c:v>P001</c:v>
                  </c:pt>
                  <c:pt idx="31">
                    <c:v>P001</c:v>
                  </c:pt>
                  <c:pt idx="32">
                    <c:v>P001</c:v>
                  </c:pt>
                  <c:pt idx="33">
                    <c:v>P001</c:v>
                  </c:pt>
                  <c:pt idx="34">
                    <c:v>P001</c:v>
                  </c:pt>
                  <c:pt idx="35">
                    <c:v>P001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  <c:pt idx="24">
                    <c:v>2021</c:v>
                  </c:pt>
                </c:lvl>
              </c:multiLvlStrCache>
            </c:multiLvlStrRef>
          </c:cat>
          <c:val>
            <c:numRef>
              <c:f>'Demand Pattern and trend'!$D$2:$D$37</c:f>
              <c:numCache>
                <c:formatCode>General</c:formatCode>
                <c:ptCount val="36"/>
                <c:pt idx="0">
                  <c:v>10720337</c:v>
                </c:pt>
                <c:pt idx="1">
                  <c:v>7771671</c:v>
                </c:pt>
                <c:pt idx="2">
                  <c:v>10587470</c:v>
                </c:pt>
                <c:pt idx="3">
                  <c:v>9363986</c:v>
                </c:pt>
                <c:pt idx="4">
                  <c:v>10620869</c:v>
                </c:pt>
                <c:pt idx="5">
                  <c:v>10548138</c:v>
                </c:pt>
                <c:pt idx="6">
                  <c:v>9360074</c:v>
                </c:pt>
                <c:pt idx="7">
                  <c:v>10056387</c:v>
                </c:pt>
                <c:pt idx="8">
                  <c:v>9491626</c:v>
                </c:pt>
                <c:pt idx="9">
                  <c:v>7835118</c:v>
                </c:pt>
                <c:pt idx="10">
                  <c:v>10010368</c:v>
                </c:pt>
                <c:pt idx="11">
                  <c:v>8508624</c:v>
                </c:pt>
                <c:pt idx="12">
                  <c:v>11079605</c:v>
                </c:pt>
                <c:pt idx="13">
                  <c:v>8555826</c:v>
                </c:pt>
                <c:pt idx="14">
                  <c:v>9499114</c:v>
                </c:pt>
                <c:pt idx="15">
                  <c:v>8051777</c:v>
                </c:pt>
                <c:pt idx="16">
                  <c:v>10229740</c:v>
                </c:pt>
                <c:pt idx="17">
                  <c:v>9018604</c:v>
                </c:pt>
                <c:pt idx="18">
                  <c:v>9580216</c:v>
                </c:pt>
                <c:pt idx="19">
                  <c:v>8512966</c:v>
                </c:pt>
                <c:pt idx="20">
                  <c:v>8441032</c:v>
                </c:pt>
                <c:pt idx="21">
                  <c:v>9913492</c:v>
                </c:pt>
                <c:pt idx="22">
                  <c:v>8658269</c:v>
                </c:pt>
                <c:pt idx="23">
                  <c:v>9378012</c:v>
                </c:pt>
                <c:pt idx="24">
                  <c:v>10388387</c:v>
                </c:pt>
                <c:pt idx="25">
                  <c:v>8645956</c:v>
                </c:pt>
                <c:pt idx="26">
                  <c:v>10459120</c:v>
                </c:pt>
                <c:pt idx="27">
                  <c:v>9079555</c:v>
                </c:pt>
                <c:pt idx="28">
                  <c:v>10190611</c:v>
                </c:pt>
                <c:pt idx="29">
                  <c:v>10029423</c:v>
                </c:pt>
                <c:pt idx="30">
                  <c:v>10663673</c:v>
                </c:pt>
                <c:pt idx="31">
                  <c:v>9104079</c:v>
                </c:pt>
                <c:pt idx="32">
                  <c:v>9836355</c:v>
                </c:pt>
                <c:pt idx="33">
                  <c:v>10415261</c:v>
                </c:pt>
                <c:pt idx="34">
                  <c:v>9633216</c:v>
                </c:pt>
                <c:pt idx="35">
                  <c:v>8705678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DF-4186-B482-A3BBF9759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6366800"/>
        <c:axId val="626365360"/>
      </c:lineChart>
      <c:catAx>
        <c:axId val="626366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series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365360"/>
        <c:crosses val="autoZero"/>
        <c:auto val="1"/>
        <c:lblAlgn val="ctr"/>
        <c:lblOffset val="100"/>
        <c:noMultiLvlLbl val="0"/>
      </c:catAx>
      <c:valAx>
        <c:axId val="62636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Demand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36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Product P001 Forecast Varience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12594949527218"/>
          <c:y val="0.17779508481417328"/>
          <c:w val="0.83977702465686976"/>
          <c:h val="0.54133586510900156"/>
        </c:manualLayout>
      </c:layout>
      <c:lineChart>
        <c:grouping val="standard"/>
        <c:varyColors val="0"/>
        <c:ser>
          <c:idx val="0"/>
          <c:order val="0"/>
          <c:tx>
            <c:strRef>
              <c:f>Demand_tracker!$G$5</c:f>
              <c:strCache>
                <c:ptCount val="1"/>
                <c:pt idx="0">
                  <c:v>Actual Demand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Demand_tracker!$H$5:$AT$5</c:f>
              <c:numCache>
                <c:formatCode>General</c:formatCode>
                <c:ptCount val="39"/>
                <c:pt idx="0">
                  <c:v>10720337</c:v>
                </c:pt>
                <c:pt idx="1">
                  <c:v>7771671</c:v>
                </c:pt>
                <c:pt idx="2">
                  <c:v>10587470</c:v>
                </c:pt>
                <c:pt idx="3">
                  <c:v>9363986</c:v>
                </c:pt>
                <c:pt idx="4">
                  <c:v>10620869</c:v>
                </c:pt>
                <c:pt idx="5">
                  <c:v>10548138</c:v>
                </c:pt>
                <c:pt idx="6">
                  <c:v>9360074</c:v>
                </c:pt>
                <c:pt idx="7">
                  <c:v>10056387</c:v>
                </c:pt>
                <c:pt idx="8">
                  <c:v>9491626</c:v>
                </c:pt>
                <c:pt idx="9">
                  <c:v>7835118</c:v>
                </c:pt>
                <c:pt idx="10">
                  <c:v>10010368</c:v>
                </c:pt>
                <c:pt idx="11">
                  <c:v>8508624</c:v>
                </c:pt>
                <c:pt idx="12">
                  <c:v>11079605</c:v>
                </c:pt>
                <c:pt idx="13">
                  <c:v>8555826</c:v>
                </c:pt>
                <c:pt idx="14">
                  <c:v>9499114</c:v>
                </c:pt>
                <c:pt idx="15">
                  <c:v>8051777</c:v>
                </c:pt>
                <c:pt idx="16">
                  <c:v>10229740</c:v>
                </c:pt>
                <c:pt idx="17">
                  <c:v>9018604</c:v>
                </c:pt>
                <c:pt idx="18">
                  <c:v>9580216</c:v>
                </c:pt>
                <c:pt idx="19">
                  <c:v>8512966</c:v>
                </c:pt>
                <c:pt idx="20">
                  <c:v>8441032</c:v>
                </c:pt>
                <c:pt idx="21">
                  <c:v>9913492</c:v>
                </c:pt>
                <c:pt idx="22">
                  <c:v>8658269</c:v>
                </c:pt>
                <c:pt idx="23">
                  <c:v>9378012</c:v>
                </c:pt>
                <c:pt idx="24">
                  <c:v>10388387</c:v>
                </c:pt>
                <c:pt idx="25">
                  <c:v>8645956</c:v>
                </c:pt>
                <c:pt idx="26">
                  <c:v>10459120</c:v>
                </c:pt>
                <c:pt idx="27">
                  <c:v>9079555</c:v>
                </c:pt>
                <c:pt idx="28">
                  <c:v>10190611</c:v>
                </c:pt>
                <c:pt idx="29">
                  <c:v>10029423</c:v>
                </c:pt>
                <c:pt idx="30">
                  <c:v>10663673</c:v>
                </c:pt>
                <c:pt idx="31">
                  <c:v>9104079</c:v>
                </c:pt>
                <c:pt idx="32">
                  <c:v>9836355</c:v>
                </c:pt>
                <c:pt idx="33">
                  <c:v>10415261</c:v>
                </c:pt>
                <c:pt idx="34">
                  <c:v>9633216</c:v>
                </c:pt>
                <c:pt idx="35">
                  <c:v>8705678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F-45FD-8AC9-A2DA79BD0D7C}"/>
            </c:ext>
          </c:extLst>
        </c:ser>
        <c:ser>
          <c:idx val="1"/>
          <c:order val="1"/>
          <c:tx>
            <c:strRef>
              <c:f>Demand_tracker!$G$6</c:f>
              <c:strCache>
                <c:ptCount val="1"/>
                <c:pt idx="0">
                  <c:v>3 months moving Average Forecast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Demand_tracker!$H$6:$AT$6</c:f>
              <c:numCache>
                <c:formatCode>General</c:formatCode>
                <c:ptCount val="39"/>
                <c:pt idx="0">
                  <c:v>10720337</c:v>
                </c:pt>
                <c:pt idx="1">
                  <c:v>7771671</c:v>
                </c:pt>
                <c:pt idx="2">
                  <c:v>10587470</c:v>
                </c:pt>
                <c:pt idx="3">
                  <c:v>9693160</c:v>
                </c:pt>
                <c:pt idx="4">
                  <c:v>9241043</c:v>
                </c:pt>
                <c:pt idx="5">
                  <c:v>10190775</c:v>
                </c:pt>
                <c:pt idx="6">
                  <c:v>10177665</c:v>
                </c:pt>
                <c:pt idx="7">
                  <c:v>10176361</c:v>
                </c:pt>
                <c:pt idx="8">
                  <c:v>9988200</c:v>
                </c:pt>
                <c:pt idx="9">
                  <c:v>9636029</c:v>
                </c:pt>
                <c:pt idx="10">
                  <c:v>9127711</c:v>
                </c:pt>
                <c:pt idx="11">
                  <c:v>9112371</c:v>
                </c:pt>
                <c:pt idx="12">
                  <c:v>8784704</c:v>
                </c:pt>
                <c:pt idx="13">
                  <c:v>9866199</c:v>
                </c:pt>
                <c:pt idx="14">
                  <c:v>9381352</c:v>
                </c:pt>
                <c:pt idx="15">
                  <c:v>9711515</c:v>
                </c:pt>
                <c:pt idx="16">
                  <c:v>8702239</c:v>
                </c:pt>
                <c:pt idx="17">
                  <c:v>9260211</c:v>
                </c:pt>
                <c:pt idx="18">
                  <c:v>9100041</c:v>
                </c:pt>
                <c:pt idx="19">
                  <c:v>9609520</c:v>
                </c:pt>
                <c:pt idx="20">
                  <c:v>9037262</c:v>
                </c:pt>
                <c:pt idx="21">
                  <c:v>8844738</c:v>
                </c:pt>
                <c:pt idx="22">
                  <c:v>8955830</c:v>
                </c:pt>
                <c:pt idx="23">
                  <c:v>9004265</c:v>
                </c:pt>
                <c:pt idx="24">
                  <c:v>9316591</c:v>
                </c:pt>
                <c:pt idx="25">
                  <c:v>9474890</c:v>
                </c:pt>
                <c:pt idx="26">
                  <c:v>9470785</c:v>
                </c:pt>
                <c:pt idx="27">
                  <c:v>9831155</c:v>
                </c:pt>
                <c:pt idx="28">
                  <c:v>9394877</c:v>
                </c:pt>
                <c:pt idx="29">
                  <c:v>9909762</c:v>
                </c:pt>
                <c:pt idx="30">
                  <c:v>9766530</c:v>
                </c:pt>
                <c:pt idx="31">
                  <c:v>10294569</c:v>
                </c:pt>
                <c:pt idx="32">
                  <c:v>9932392</c:v>
                </c:pt>
                <c:pt idx="33">
                  <c:v>9868036</c:v>
                </c:pt>
                <c:pt idx="34">
                  <c:v>9785232</c:v>
                </c:pt>
                <c:pt idx="35">
                  <c:v>9961611</c:v>
                </c:pt>
                <c:pt idx="36">
                  <c:v>9584719</c:v>
                </c:pt>
                <c:pt idx="37">
                  <c:v>9169447</c:v>
                </c:pt>
                <c:pt idx="38">
                  <c:v>8705678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CF-45FD-8AC9-A2DA79BD0D7C}"/>
            </c:ext>
          </c:extLst>
        </c:ser>
        <c:ser>
          <c:idx val="2"/>
          <c:order val="2"/>
          <c:tx>
            <c:strRef>
              <c:f>Demand_tracker!$G$7</c:f>
              <c:strCache>
                <c:ptCount val="1"/>
                <c:pt idx="0">
                  <c:v>LT Forecast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Demand_tracker!$H$7:$AT$7</c:f>
              <c:numCache>
                <c:formatCode>General</c:formatCode>
                <c:ptCount val="39"/>
                <c:pt idx="0">
                  <c:v>9520297</c:v>
                </c:pt>
                <c:pt idx="1">
                  <c:v>9520636</c:v>
                </c:pt>
                <c:pt idx="2">
                  <c:v>9520976</c:v>
                </c:pt>
                <c:pt idx="3">
                  <c:v>9521316</c:v>
                </c:pt>
                <c:pt idx="4">
                  <c:v>9521655</c:v>
                </c:pt>
                <c:pt idx="5">
                  <c:v>9521995</c:v>
                </c:pt>
                <c:pt idx="6">
                  <c:v>9522334</c:v>
                </c:pt>
                <c:pt idx="7">
                  <c:v>9522674</c:v>
                </c:pt>
                <c:pt idx="8">
                  <c:v>9523014</c:v>
                </c:pt>
                <c:pt idx="9">
                  <c:v>9523353</c:v>
                </c:pt>
                <c:pt idx="10">
                  <c:v>9523693</c:v>
                </c:pt>
                <c:pt idx="11">
                  <c:v>9524033</c:v>
                </c:pt>
                <c:pt idx="12">
                  <c:v>9524372</c:v>
                </c:pt>
                <c:pt idx="13">
                  <c:v>9524712</c:v>
                </c:pt>
                <c:pt idx="14">
                  <c:v>9525052</c:v>
                </c:pt>
                <c:pt idx="15">
                  <c:v>9525391</c:v>
                </c:pt>
                <c:pt idx="16">
                  <c:v>9525731</c:v>
                </c:pt>
                <c:pt idx="17">
                  <c:v>9526071</c:v>
                </c:pt>
                <c:pt idx="18">
                  <c:v>9526410</c:v>
                </c:pt>
                <c:pt idx="19">
                  <c:v>9526750</c:v>
                </c:pt>
                <c:pt idx="20">
                  <c:v>9527089</c:v>
                </c:pt>
                <c:pt idx="21">
                  <c:v>9527429</c:v>
                </c:pt>
                <c:pt idx="22">
                  <c:v>9527769</c:v>
                </c:pt>
                <c:pt idx="23">
                  <c:v>9528108</c:v>
                </c:pt>
                <c:pt idx="24">
                  <c:v>9528448</c:v>
                </c:pt>
                <c:pt idx="25">
                  <c:v>9528788</c:v>
                </c:pt>
                <c:pt idx="26">
                  <c:v>9529127</c:v>
                </c:pt>
                <c:pt idx="27">
                  <c:v>9529467</c:v>
                </c:pt>
                <c:pt idx="28">
                  <c:v>9529807</c:v>
                </c:pt>
                <c:pt idx="29">
                  <c:v>9530146</c:v>
                </c:pt>
                <c:pt idx="30">
                  <c:v>9530486</c:v>
                </c:pt>
                <c:pt idx="31">
                  <c:v>9530826</c:v>
                </c:pt>
                <c:pt idx="32">
                  <c:v>9531165</c:v>
                </c:pt>
                <c:pt idx="33">
                  <c:v>9531505</c:v>
                </c:pt>
                <c:pt idx="34">
                  <c:v>9531844</c:v>
                </c:pt>
                <c:pt idx="35">
                  <c:v>9532184</c:v>
                </c:pt>
                <c:pt idx="36">
                  <c:v>9532184</c:v>
                </c:pt>
                <c:pt idx="37">
                  <c:v>9532184</c:v>
                </c:pt>
                <c:pt idx="38">
                  <c:v>9532184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CF-45FD-8AC9-A2DA79BD0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745792"/>
        <c:axId val="400742192"/>
      </c:lineChart>
      <c:catAx>
        <c:axId val="400745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42192"/>
        <c:crosses val="autoZero"/>
        <c:auto val="1"/>
        <c:lblAlgn val="ctr"/>
        <c:lblOffset val="100"/>
        <c:noMultiLvlLbl val="0"/>
      </c:catAx>
      <c:valAx>
        <c:axId val="40074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Demand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45792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rgbClr val="002060">
          <a:alpha val="83000"/>
        </a:srgb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Holt</a:t>
            </a:r>
            <a:r>
              <a:rPr lang="en-AU" baseline="0"/>
              <a:t> winters Forecast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U"/>
        </a:p>
      </c:txPr>
    </c:title>
    <c:autoTitleDeleted val="0"/>
    <c:plotArea>
      <c:layout>
        <c:manualLayout>
          <c:layoutTarget val="inner"/>
          <c:xMode val="edge"/>
          <c:yMode val="edge"/>
          <c:x val="0.15052774653168352"/>
          <c:y val="0.16595078299776286"/>
          <c:w val="0.78664098237720281"/>
          <c:h val="0.57756909580933258"/>
        </c:manualLayout>
      </c:layout>
      <c:lineChart>
        <c:grouping val="standard"/>
        <c:varyColors val="0"/>
        <c:ser>
          <c:idx val="0"/>
          <c:order val="0"/>
          <c:tx>
            <c:strRef>
              <c:f>Demand_tracker!$G$5</c:f>
              <c:strCache>
                <c:ptCount val="1"/>
                <c:pt idx="0">
                  <c:v>Actual Demand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Demand_tracker!$H$5:$AQ$5</c:f>
              <c:numCache>
                <c:formatCode>General</c:formatCode>
                <c:ptCount val="36"/>
                <c:pt idx="0">
                  <c:v>10720337</c:v>
                </c:pt>
                <c:pt idx="1">
                  <c:v>7771671</c:v>
                </c:pt>
                <c:pt idx="2">
                  <c:v>10587470</c:v>
                </c:pt>
                <c:pt idx="3">
                  <c:v>9363986</c:v>
                </c:pt>
                <c:pt idx="4">
                  <c:v>10620869</c:v>
                </c:pt>
                <c:pt idx="5">
                  <c:v>10548138</c:v>
                </c:pt>
                <c:pt idx="6">
                  <c:v>9360074</c:v>
                </c:pt>
                <c:pt idx="7">
                  <c:v>10056387</c:v>
                </c:pt>
                <c:pt idx="8">
                  <c:v>9491626</c:v>
                </c:pt>
                <c:pt idx="9">
                  <c:v>7835118</c:v>
                </c:pt>
                <c:pt idx="10">
                  <c:v>10010368</c:v>
                </c:pt>
                <c:pt idx="11">
                  <c:v>8508624</c:v>
                </c:pt>
                <c:pt idx="12">
                  <c:v>11079605</c:v>
                </c:pt>
                <c:pt idx="13">
                  <c:v>8555826</c:v>
                </c:pt>
                <c:pt idx="14">
                  <c:v>9499114</c:v>
                </c:pt>
                <c:pt idx="15">
                  <c:v>8051777</c:v>
                </c:pt>
                <c:pt idx="16">
                  <c:v>10229740</c:v>
                </c:pt>
                <c:pt idx="17">
                  <c:v>9018604</c:v>
                </c:pt>
                <c:pt idx="18">
                  <c:v>9580216</c:v>
                </c:pt>
                <c:pt idx="19">
                  <c:v>8512966</c:v>
                </c:pt>
                <c:pt idx="20">
                  <c:v>8441032</c:v>
                </c:pt>
                <c:pt idx="21">
                  <c:v>9913492</c:v>
                </c:pt>
                <c:pt idx="22">
                  <c:v>8658269</c:v>
                </c:pt>
                <c:pt idx="23">
                  <c:v>9378012</c:v>
                </c:pt>
                <c:pt idx="24">
                  <c:v>10388387</c:v>
                </c:pt>
                <c:pt idx="25">
                  <c:v>8645956</c:v>
                </c:pt>
                <c:pt idx="26">
                  <c:v>10459120</c:v>
                </c:pt>
                <c:pt idx="27">
                  <c:v>9079555</c:v>
                </c:pt>
                <c:pt idx="28">
                  <c:v>10190611</c:v>
                </c:pt>
                <c:pt idx="29">
                  <c:v>10029423</c:v>
                </c:pt>
                <c:pt idx="30">
                  <c:v>10663673</c:v>
                </c:pt>
                <c:pt idx="31">
                  <c:v>9104079</c:v>
                </c:pt>
                <c:pt idx="32">
                  <c:v>9836355</c:v>
                </c:pt>
                <c:pt idx="33">
                  <c:v>10415261</c:v>
                </c:pt>
                <c:pt idx="34">
                  <c:v>9633216</c:v>
                </c:pt>
                <c:pt idx="35">
                  <c:v>8705678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9B-41E0-BFC2-2E3226AC402C}"/>
            </c:ext>
          </c:extLst>
        </c:ser>
        <c:ser>
          <c:idx val="1"/>
          <c:order val="1"/>
          <c:tx>
            <c:strRef>
              <c:f>Demand_tracker!$G$7</c:f>
              <c:strCache>
                <c:ptCount val="1"/>
                <c:pt idx="0">
                  <c:v>LT Forecast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Demand_tracker!$H$7:$AT$7</c:f>
              <c:numCache>
                <c:formatCode>General</c:formatCode>
                <c:ptCount val="39"/>
                <c:pt idx="0">
                  <c:v>9520297</c:v>
                </c:pt>
                <c:pt idx="1">
                  <c:v>9520636</c:v>
                </c:pt>
                <c:pt idx="2">
                  <c:v>9520976</c:v>
                </c:pt>
                <c:pt idx="3">
                  <c:v>9521316</c:v>
                </c:pt>
                <c:pt idx="4">
                  <c:v>9521655</c:v>
                </c:pt>
                <c:pt idx="5">
                  <c:v>9521995</c:v>
                </c:pt>
                <c:pt idx="6">
                  <c:v>9522334</c:v>
                </c:pt>
                <c:pt idx="7">
                  <c:v>9522674</c:v>
                </c:pt>
                <c:pt idx="8">
                  <c:v>9523014</c:v>
                </c:pt>
                <c:pt idx="9">
                  <c:v>9523353</c:v>
                </c:pt>
                <c:pt idx="10">
                  <c:v>9523693</c:v>
                </c:pt>
                <c:pt idx="11">
                  <c:v>9524033</c:v>
                </c:pt>
                <c:pt idx="12">
                  <c:v>9524372</c:v>
                </c:pt>
                <c:pt idx="13">
                  <c:v>9524712</c:v>
                </c:pt>
                <c:pt idx="14">
                  <c:v>9525052</c:v>
                </c:pt>
                <c:pt idx="15">
                  <c:v>9525391</c:v>
                </c:pt>
                <c:pt idx="16">
                  <c:v>9525731</c:v>
                </c:pt>
                <c:pt idx="17">
                  <c:v>9526071</c:v>
                </c:pt>
                <c:pt idx="18">
                  <c:v>9526410</c:v>
                </c:pt>
                <c:pt idx="19">
                  <c:v>9526750</c:v>
                </c:pt>
                <c:pt idx="20">
                  <c:v>9527089</c:v>
                </c:pt>
                <c:pt idx="21">
                  <c:v>9527429</c:v>
                </c:pt>
                <c:pt idx="22">
                  <c:v>9527769</c:v>
                </c:pt>
                <c:pt idx="23">
                  <c:v>9528108</c:v>
                </c:pt>
                <c:pt idx="24">
                  <c:v>9528448</c:v>
                </c:pt>
                <c:pt idx="25">
                  <c:v>9528788</c:v>
                </c:pt>
                <c:pt idx="26">
                  <c:v>9529127</c:v>
                </c:pt>
                <c:pt idx="27">
                  <c:v>9529467</c:v>
                </c:pt>
                <c:pt idx="28">
                  <c:v>9529807</c:v>
                </c:pt>
                <c:pt idx="29">
                  <c:v>9530146</c:v>
                </c:pt>
                <c:pt idx="30">
                  <c:v>9530486</c:v>
                </c:pt>
                <c:pt idx="31">
                  <c:v>9530826</c:v>
                </c:pt>
                <c:pt idx="32">
                  <c:v>9531165</c:v>
                </c:pt>
                <c:pt idx="33">
                  <c:v>9531505</c:v>
                </c:pt>
                <c:pt idx="34">
                  <c:v>9531844</c:v>
                </c:pt>
                <c:pt idx="35">
                  <c:v>9532184</c:v>
                </c:pt>
                <c:pt idx="36">
                  <c:v>9532184</c:v>
                </c:pt>
                <c:pt idx="37">
                  <c:v>9532184</c:v>
                </c:pt>
                <c:pt idx="38">
                  <c:v>9532184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9B-41E0-BFC2-2E3226AC402C}"/>
            </c:ext>
          </c:extLst>
        </c:ser>
        <c:ser>
          <c:idx val="2"/>
          <c:order val="2"/>
          <c:tx>
            <c:strRef>
              <c:f>Demand_tracker!$G$13</c:f>
              <c:strCache>
                <c:ptCount val="1"/>
                <c:pt idx="0">
                  <c:v>Seasional Forecast with trends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Demand_tracker!$H$13:$AT$13</c:f>
              <c:numCache>
                <c:formatCode>0</c:formatCode>
                <c:ptCount val="39"/>
                <c:pt idx="0">
                  <c:v>10722750</c:v>
                </c:pt>
                <c:pt idx="1">
                  <c:v>8319588</c:v>
                </c:pt>
                <c:pt idx="2">
                  <c:v>10176276</c:v>
                </c:pt>
                <c:pt idx="3">
                  <c:v>8827208</c:v>
                </c:pt>
                <c:pt idx="4">
                  <c:v>10342094</c:v>
                </c:pt>
                <c:pt idx="5">
                  <c:v>9860993</c:v>
                </c:pt>
                <c:pt idx="6">
                  <c:v>9863942</c:v>
                </c:pt>
                <c:pt idx="7">
                  <c:v>9221025</c:v>
                </c:pt>
                <c:pt idx="8">
                  <c:v>9253204</c:v>
                </c:pt>
                <c:pt idx="9">
                  <c:v>9385113</c:v>
                </c:pt>
                <c:pt idx="10">
                  <c:v>9431429</c:v>
                </c:pt>
                <c:pt idx="11">
                  <c:v>8862052</c:v>
                </c:pt>
                <c:pt idx="12">
                  <c:v>10727340</c:v>
                </c:pt>
                <c:pt idx="13">
                  <c:v>8323150</c:v>
                </c:pt>
                <c:pt idx="14">
                  <c:v>10180632</c:v>
                </c:pt>
                <c:pt idx="15">
                  <c:v>8830986</c:v>
                </c:pt>
                <c:pt idx="16">
                  <c:v>10346521</c:v>
                </c:pt>
                <c:pt idx="17">
                  <c:v>9865214</c:v>
                </c:pt>
                <c:pt idx="18">
                  <c:v>9868164</c:v>
                </c:pt>
                <c:pt idx="19">
                  <c:v>9224972</c:v>
                </c:pt>
                <c:pt idx="20">
                  <c:v>9257163</c:v>
                </c:pt>
                <c:pt idx="21">
                  <c:v>9389129</c:v>
                </c:pt>
                <c:pt idx="22">
                  <c:v>9435466</c:v>
                </c:pt>
                <c:pt idx="23">
                  <c:v>8865843</c:v>
                </c:pt>
                <c:pt idx="24">
                  <c:v>10731931</c:v>
                </c:pt>
                <c:pt idx="25">
                  <c:v>8326712</c:v>
                </c:pt>
                <c:pt idx="26">
                  <c:v>10184988</c:v>
                </c:pt>
                <c:pt idx="27">
                  <c:v>8834765</c:v>
                </c:pt>
                <c:pt idx="28">
                  <c:v>10350948</c:v>
                </c:pt>
                <c:pt idx="29">
                  <c:v>9869434</c:v>
                </c:pt>
                <c:pt idx="30">
                  <c:v>9872387</c:v>
                </c:pt>
                <c:pt idx="31">
                  <c:v>9228919</c:v>
                </c:pt>
                <c:pt idx="32">
                  <c:v>9261124</c:v>
                </c:pt>
                <c:pt idx="33">
                  <c:v>9393146</c:v>
                </c:pt>
                <c:pt idx="34">
                  <c:v>9439501</c:v>
                </c:pt>
                <c:pt idx="35">
                  <c:v>8869636</c:v>
                </c:pt>
                <c:pt idx="36">
                  <c:v>10736138</c:v>
                </c:pt>
                <c:pt idx="37">
                  <c:v>8329679</c:v>
                </c:pt>
                <c:pt idx="38">
                  <c:v>10188255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9B-41E0-BFC2-2E3226AC4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8113360"/>
        <c:axId val="768119120"/>
      </c:lineChart>
      <c:catAx>
        <c:axId val="768113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119120"/>
        <c:crosses val="autoZero"/>
        <c:auto val="1"/>
        <c:lblAlgn val="ctr"/>
        <c:lblOffset val="100"/>
        <c:noMultiLvlLbl val="0"/>
      </c:catAx>
      <c:valAx>
        <c:axId val="76811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Demand</a:t>
                </a:r>
              </a:p>
              <a:p>
                <a:pPr>
                  <a:defRPr/>
                </a:pP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113360"/>
        <c:crosses val="autoZero"/>
        <c:crossBetween val="between"/>
      </c:valAx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357384872345502"/>
          <c:y val="0.88806390811886771"/>
          <c:w val="0.7846079694583632"/>
          <c:h val="0.11018055628952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Product P002 Forecast Varience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49387576552931"/>
          <c:y val="0.18965332458442694"/>
          <c:w val="0.78510564304461938"/>
          <c:h val="0.53546881107946609"/>
        </c:manualLayout>
      </c:layout>
      <c:lineChart>
        <c:grouping val="standard"/>
        <c:varyColors val="0"/>
        <c:ser>
          <c:idx val="0"/>
          <c:order val="0"/>
          <c:tx>
            <c:strRef>
              <c:f>Demand_tracker!$G$14</c:f>
              <c:strCache>
                <c:ptCount val="1"/>
                <c:pt idx="0">
                  <c:v>Actual Demand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Demand_tracker!$H$14:$AT$14</c:f>
              <c:numCache>
                <c:formatCode>General</c:formatCode>
                <c:ptCount val="39"/>
                <c:pt idx="0">
                  <c:v>9003724</c:v>
                </c:pt>
                <c:pt idx="1">
                  <c:v>8469982</c:v>
                </c:pt>
                <c:pt idx="2">
                  <c:v>8712704</c:v>
                </c:pt>
                <c:pt idx="3">
                  <c:v>9350693</c:v>
                </c:pt>
                <c:pt idx="4">
                  <c:v>9974795</c:v>
                </c:pt>
                <c:pt idx="5">
                  <c:v>9564922</c:v>
                </c:pt>
                <c:pt idx="6">
                  <c:v>10377368</c:v>
                </c:pt>
                <c:pt idx="7">
                  <c:v>9825454</c:v>
                </c:pt>
                <c:pt idx="8">
                  <c:v>9606991</c:v>
                </c:pt>
                <c:pt idx="9">
                  <c:v>9365190</c:v>
                </c:pt>
                <c:pt idx="10">
                  <c:v>9327448</c:v>
                </c:pt>
                <c:pt idx="11">
                  <c:v>8813818</c:v>
                </c:pt>
                <c:pt idx="12">
                  <c:v>9842298</c:v>
                </c:pt>
                <c:pt idx="13">
                  <c:v>10820064</c:v>
                </c:pt>
                <c:pt idx="14">
                  <c:v>9922562</c:v>
                </c:pt>
                <c:pt idx="15">
                  <c:v>8089573</c:v>
                </c:pt>
                <c:pt idx="16">
                  <c:v>9255199</c:v>
                </c:pt>
                <c:pt idx="17">
                  <c:v>8090426</c:v>
                </c:pt>
                <c:pt idx="18">
                  <c:v>10100015</c:v>
                </c:pt>
                <c:pt idx="19">
                  <c:v>9638174</c:v>
                </c:pt>
                <c:pt idx="20">
                  <c:v>9393576</c:v>
                </c:pt>
                <c:pt idx="21">
                  <c:v>10204767</c:v>
                </c:pt>
                <c:pt idx="22">
                  <c:v>10240845</c:v>
                </c:pt>
                <c:pt idx="23">
                  <c:v>9281728</c:v>
                </c:pt>
                <c:pt idx="24">
                  <c:v>9499566</c:v>
                </c:pt>
                <c:pt idx="25">
                  <c:v>8978364</c:v>
                </c:pt>
                <c:pt idx="26">
                  <c:v>8929906</c:v>
                </c:pt>
                <c:pt idx="27">
                  <c:v>9889784</c:v>
                </c:pt>
                <c:pt idx="28">
                  <c:v>9198037</c:v>
                </c:pt>
                <c:pt idx="29">
                  <c:v>9578930</c:v>
                </c:pt>
                <c:pt idx="30">
                  <c:v>10010206</c:v>
                </c:pt>
                <c:pt idx="31">
                  <c:v>8303253</c:v>
                </c:pt>
                <c:pt idx="32">
                  <c:v>9386820</c:v>
                </c:pt>
                <c:pt idx="33">
                  <c:v>9290662</c:v>
                </c:pt>
                <c:pt idx="34">
                  <c:v>8324083</c:v>
                </c:pt>
                <c:pt idx="35">
                  <c:v>8823190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B7-4902-80E8-207420974591}"/>
            </c:ext>
          </c:extLst>
        </c:ser>
        <c:ser>
          <c:idx val="1"/>
          <c:order val="1"/>
          <c:tx>
            <c:strRef>
              <c:f>Demand_tracker!$G$15</c:f>
              <c:strCache>
                <c:ptCount val="1"/>
                <c:pt idx="0">
                  <c:v>3 months moving Average Forecast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Demand_tracker!$H$15:$AT$15</c:f>
              <c:numCache>
                <c:formatCode>General</c:formatCode>
                <c:ptCount val="39"/>
                <c:pt idx="3">
                  <c:v>8728803</c:v>
                </c:pt>
                <c:pt idx="4">
                  <c:v>8844460</c:v>
                </c:pt>
                <c:pt idx="5">
                  <c:v>9346064</c:v>
                </c:pt>
                <c:pt idx="6">
                  <c:v>9630137</c:v>
                </c:pt>
                <c:pt idx="7">
                  <c:v>9972362</c:v>
                </c:pt>
                <c:pt idx="8">
                  <c:v>9922581</c:v>
                </c:pt>
                <c:pt idx="9">
                  <c:v>9936604</c:v>
                </c:pt>
                <c:pt idx="10">
                  <c:v>9599212</c:v>
                </c:pt>
                <c:pt idx="11">
                  <c:v>9433210</c:v>
                </c:pt>
                <c:pt idx="12">
                  <c:v>9168819</c:v>
                </c:pt>
                <c:pt idx="13">
                  <c:v>9327855</c:v>
                </c:pt>
                <c:pt idx="14">
                  <c:v>9825393</c:v>
                </c:pt>
                <c:pt idx="15">
                  <c:v>10194975</c:v>
                </c:pt>
                <c:pt idx="16">
                  <c:v>9610733</c:v>
                </c:pt>
                <c:pt idx="17">
                  <c:v>9089111</c:v>
                </c:pt>
                <c:pt idx="18">
                  <c:v>8478399</c:v>
                </c:pt>
                <c:pt idx="19">
                  <c:v>9148547</c:v>
                </c:pt>
                <c:pt idx="20">
                  <c:v>9276205</c:v>
                </c:pt>
                <c:pt idx="21">
                  <c:v>9710588</c:v>
                </c:pt>
                <c:pt idx="22">
                  <c:v>9745506</c:v>
                </c:pt>
                <c:pt idx="23">
                  <c:v>9946396</c:v>
                </c:pt>
                <c:pt idx="24">
                  <c:v>9909113</c:v>
                </c:pt>
                <c:pt idx="25">
                  <c:v>9674046</c:v>
                </c:pt>
                <c:pt idx="26">
                  <c:v>9253219</c:v>
                </c:pt>
                <c:pt idx="27">
                  <c:v>9135945</c:v>
                </c:pt>
                <c:pt idx="28">
                  <c:v>9266018</c:v>
                </c:pt>
                <c:pt idx="29">
                  <c:v>9339242</c:v>
                </c:pt>
                <c:pt idx="30">
                  <c:v>9555584</c:v>
                </c:pt>
                <c:pt idx="31">
                  <c:v>9595724</c:v>
                </c:pt>
                <c:pt idx="32">
                  <c:v>9297463</c:v>
                </c:pt>
                <c:pt idx="33">
                  <c:v>9233426</c:v>
                </c:pt>
                <c:pt idx="34">
                  <c:v>8993578</c:v>
                </c:pt>
                <c:pt idx="35">
                  <c:v>9000522</c:v>
                </c:pt>
                <c:pt idx="36">
                  <c:v>8812645</c:v>
                </c:pt>
                <c:pt idx="37">
                  <c:v>8573637</c:v>
                </c:pt>
                <c:pt idx="38">
                  <c:v>8823190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B7-4902-80E8-207420974591}"/>
            </c:ext>
          </c:extLst>
        </c:ser>
        <c:ser>
          <c:idx val="2"/>
          <c:order val="2"/>
          <c:tx>
            <c:strRef>
              <c:f>Demand_tracker!$G$16</c:f>
              <c:strCache>
                <c:ptCount val="1"/>
                <c:pt idx="0">
                  <c:v>LT Forecast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Demand_tracker!$H$16:$AT$16</c:f>
              <c:numCache>
                <c:formatCode>General</c:formatCode>
                <c:ptCount val="39"/>
                <c:pt idx="0">
                  <c:v>9520297</c:v>
                </c:pt>
                <c:pt idx="1">
                  <c:v>9520636</c:v>
                </c:pt>
                <c:pt idx="2">
                  <c:v>9520976</c:v>
                </c:pt>
                <c:pt idx="3">
                  <c:v>9521316</c:v>
                </c:pt>
                <c:pt idx="4">
                  <c:v>9521655</c:v>
                </c:pt>
                <c:pt idx="5">
                  <c:v>9521995</c:v>
                </c:pt>
                <c:pt idx="6">
                  <c:v>9522334</c:v>
                </c:pt>
                <c:pt idx="7">
                  <c:v>9522674</c:v>
                </c:pt>
                <c:pt idx="8">
                  <c:v>9523014</c:v>
                </c:pt>
                <c:pt idx="9">
                  <c:v>9523353</c:v>
                </c:pt>
                <c:pt idx="10">
                  <c:v>9523693</c:v>
                </c:pt>
                <c:pt idx="11">
                  <c:v>9524033</c:v>
                </c:pt>
                <c:pt idx="12">
                  <c:v>9524372</c:v>
                </c:pt>
                <c:pt idx="13">
                  <c:v>9524712</c:v>
                </c:pt>
                <c:pt idx="14">
                  <c:v>9525052</c:v>
                </c:pt>
                <c:pt idx="15">
                  <c:v>9525391</c:v>
                </c:pt>
                <c:pt idx="16">
                  <c:v>9525731</c:v>
                </c:pt>
                <c:pt idx="17">
                  <c:v>9526071</c:v>
                </c:pt>
                <c:pt idx="18">
                  <c:v>9526410</c:v>
                </c:pt>
                <c:pt idx="19">
                  <c:v>9526750</c:v>
                </c:pt>
                <c:pt idx="20">
                  <c:v>9527089</c:v>
                </c:pt>
                <c:pt idx="21">
                  <c:v>9527429</c:v>
                </c:pt>
                <c:pt idx="22">
                  <c:v>9527769</c:v>
                </c:pt>
                <c:pt idx="23">
                  <c:v>9528108</c:v>
                </c:pt>
                <c:pt idx="24">
                  <c:v>9528448</c:v>
                </c:pt>
                <c:pt idx="25">
                  <c:v>9528788</c:v>
                </c:pt>
                <c:pt idx="26">
                  <c:v>9529127</c:v>
                </c:pt>
                <c:pt idx="27">
                  <c:v>9529467</c:v>
                </c:pt>
                <c:pt idx="28">
                  <c:v>9529807</c:v>
                </c:pt>
                <c:pt idx="29">
                  <c:v>9530146</c:v>
                </c:pt>
                <c:pt idx="30">
                  <c:v>9530486</c:v>
                </c:pt>
                <c:pt idx="31">
                  <c:v>9530826</c:v>
                </c:pt>
                <c:pt idx="32">
                  <c:v>9531165</c:v>
                </c:pt>
                <c:pt idx="33">
                  <c:v>9531505</c:v>
                </c:pt>
                <c:pt idx="34">
                  <c:v>9531844</c:v>
                </c:pt>
                <c:pt idx="35">
                  <c:v>9532184</c:v>
                </c:pt>
                <c:pt idx="36">
                  <c:v>9532184</c:v>
                </c:pt>
                <c:pt idx="37">
                  <c:v>9532184</c:v>
                </c:pt>
                <c:pt idx="38">
                  <c:v>9532184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B7-4902-80E8-207420974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213928"/>
        <c:axId val="777215368"/>
      </c:lineChart>
      <c:catAx>
        <c:axId val="777213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215368"/>
        <c:crosses val="autoZero"/>
        <c:auto val="1"/>
        <c:lblAlgn val="ctr"/>
        <c:lblOffset val="100"/>
        <c:noMultiLvlLbl val="0"/>
      </c:catAx>
      <c:valAx>
        <c:axId val="77721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Demand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213928"/>
        <c:crosses val="autoZero"/>
        <c:crossBetween val="between"/>
      </c:valAx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Holt Winter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Demand_tracker!$G$14</c:f>
              <c:strCache>
                <c:ptCount val="1"/>
                <c:pt idx="0">
                  <c:v>Actual Demand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Demand_tracker!$H$14:$AQ$14</c:f>
              <c:numCache>
                <c:formatCode>General</c:formatCode>
                <c:ptCount val="36"/>
                <c:pt idx="0">
                  <c:v>9003724</c:v>
                </c:pt>
                <c:pt idx="1">
                  <c:v>8469982</c:v>
                </c:pt>
                <c:pt idx="2">
                  <c:v>8712704</c:v>
                </c:pt>
                <c:pt idx="3">
                  <c:v>9350693</c:v>
                </c:pt>
                <c:pt idx="4">
                  <c:v>9974795</c:v>
                </c:pt>
                <c:pt idx="5">
                  <c:v>9564922</c:v>
                </c:pt>
                <c:pt idx="6">
                  <c:v>10377368</c:v>
                </c:pt>
                <c:pt idx="7">
                  <c:v>9825454</c:v>
                </c:pt>
                <c:pt idx="8">
                  <c:v>9606991</c:v>
                </c:pt>
                <c:pt idx="9">
                  <c:v>9365190</c:v>
                </c:pt>
                <c:pt idx="10">
                  <c:v>9327448</c:v>
                </c:pt>
                <c:pt idx="11">
                  <c:v>8813818</c:v>
                </c:pt>
                <c:pt idx="12">
                  <c:v>9842298</c:v>
                </c:pt>
                <c:pt idx="13">
                  <c:v>10820064</c:v>
                </c:pt>
                <c:pt idx="14">
                  <c:v>9922562</c:v>
                </c:pt>
                <c:pt idx="15">
                  <c:v>8089573</c:v>
                </c:pt>
                <c:pt idx="16">
                  <c:v>9255199</c:v>
                </c:pt>
                <c:pt idx="17">
                  <c:v>8090426</c:v>
                </c:pt>
                <c:pt idx="18">
                  <c:v>10100015</c:v>
                </c:pt>
                <c:pt idx="19">
                  <c:v>9638174</c:v>
                </c:pt>
                <c:pt idx="20">
                  <c:v>9393576</c:v>
                </c:pt>
                <c:pt idx="21">
                  <c:v>10204767</c:v>
                </c:pt>
                <c:pt idx="22">
                  <c:v>10240845</c:v>
                </c:pt>
                <c:pt idx="23">
                  <c:v>9281728</c:v>
                </c:pt>
                <c:pt idx="24">
                  <c:v>9499566</c:v>
                </c:pt>
                <c:pt idx="25">
                  <c:v>8978364</c:v>
                </c:pt>
                <c:pt idx="26">
                  <c:v>8929906</c:v>
                </c:pt>
                <c:pt idx="27">
                  <c:v>9889784</c:v>
                </c:pt>
                <c:pt idx="28">
                  <c:v>9198037</c:v>
                </c:pt>
                <c:pt idx="29">
                  <c:v>9578930</c:v>
                </c:pt>
                <c:pt idx="30">
                  <c:v>10010206</c:v>
                </c:pt>
                <c:pt idx="31">
                  <c:v>8303253</c:v>
                </c:pt>
                <c:pt idx="32">
                  <c:v>9386820</c:v>
                </c:pt>
                <c:pt idx="33">
                  <c:v>9290662</c:v>
                </c:pt>
                <c:pt idx="34">
                  <c:v>8324083</c:v>
                </c:pt>
                <c:pt idx="35">
                  <c:v>8823190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47-473E-B8FF-E01C08486EC9}"/>
            </c:ext>
          </c:extLst>
        </c:ser>
        <c:ser>
          <c:idx val="1"/>
          <c:order val="1"/>
          <c:tx>
            <c:strRef>
              <c:f>Demand_tracker!$G$16</c:f>
              <c:strCache>
                <c:ptCount val="1"/>
                <c:pt idx="0">
                  <c:v>LT Forecast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Demand_tracker!$H$16:$AT$16</c:f>
              <c:numCache>
                <c:formatCode>General</c:formatCode>
                <c:ptCount val="39"/>
                <c:pt idx="0">
                  <c:v>9520297</c:v>
                </c:pt>
                <c:pt idx="1">
                  <c:v>9520636</c:v>
                </c:pt>
                <c:pt idx="2">
                  <c:v>9520976</c:v>
                </c:pt>
                <c:pt idx="3">
                  <c:v>9521316</c:v>
                </c:pt>
                <c:pt idx="4">
                  <c:v>9521655</c:v>
                </c:pt>
                <c:pt idx="5">
                  <c:v>9521995</c:v>
                </c:pt>
                <c:pt idx="6">
                  <c:v>9522334</c:v>
                </c:pt>
                <c:pt idx="7">
                  <c:v>9522674</c:v>
                </c:pt>
                <c:pt idx="8">
                  <c:v>9523014</c:v>
                </c:pt>
                <c:pt idx="9">
                  <c:v>9523353</c:v>
                </c:pt>
                <c:pt idx="10">
                  <c:v>9523693</c:v>
                </c:pt>
                <c:pt idx="11">
                  <c:v>9524033</c:v>
                </c:pt>
                <c:pt idx="12">
                  <c:v>9524372</c:v>
                </c:pt>
                <c:pt idx="13">
                  <c:v>9524712</c:v>
                </c:pt>
                <c:pt idx="14">
                  <c:v>9525052</c:v>
                </c:pt>
                <c:pt idx="15">
                  <c:v>9525391</c:v>
                </c:pt>
                <c:pt idx="16">
                  <c:v>9525731</c:v>
                </c:pt>
                <c:pt idx="17">
                  <c:v>9526071</c:v>
                </c:pt>
                <c:pt idx="18">
                  <c:v>9526410</c:v>
                </c:pt>
                <c:pt idx="19">
                  <c:v>9526750</c:v>
                </c:pt>
                <c:pt idx="20">
                  <c:v>9527089</c:v>
                </c:pt>
                <c:pt idx="21">
                  <c:v>9527429</c:v>
                </c:pt>
                <c:pt idx="22">
                  <c:v>9527769</c:v>
                </c:pt>
                <c:pt idx="23">
                  <c:v>9528108</c:v>
                </c:pt>
                <c:pt idx="24">
                  <c:v>9528448</c:v>
                </c:pt>
                <c:pt idx="25">
                  <c:v>9528788</c:v>
                </c:pt>
                <c:pt idx="26">
                  <c:v>9529127</c:v>
                </c:pt>
                <c:pt idx="27">
                  <c:v>9529467</c:v>
                </c:pt>
                <c:pt idx="28">
                  <c:v>9529807</c:v>
                </c:pt>
                <c:pt idx="29">
                  <c:v>9530146</c:v>
                </c:pt>
                <c:pt idx="30">
                  <c:v>9530486</c:v>
                </c:pt>
                <c:pt idx="31">
                  <c:v>9530826</c:v>
                </c:pt>
                <c:pt idx="32">
                  <c:v>9531165</c:v>
                </c:pt>
                <c:pt idx="33">
                  <c:v>9531505</c:v>
                </c:pt>
                <c:pt idx="34">
                  <c:v>9531844</c:v>
                </c:pt>
                <c:pt idx="35">
                  <c:v>9532184</c:v>
                </c:pt>
                <c:pt idx="36">
                  <c:v>9532184</c:v>
                </c:pt>
                <c:pt idx="37">
                  <c:v>9532184</c:v>
                </c:pt>
                <c:pt idx="38">
                  <c:v>9532184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47-473E-B8FF-E01C08486EC9}"/>
            </c:ext>
          </c:extLst>
        </c:ser>
        <c:ser>
          <c:idx val="2"/>
          <c:order val="2"/>
          <c:tx>
            <c:strRef>
              <c:f>Demand_tracker!$G$22</c:f>
              <c:strCache>
                <c:ptCount val="1"/>
                <c:pt idx="0">
                  <c:v>Seasional Forecast with trends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Demand_tracker!$H$22:$AT$22</c:f>
              <c:numCache>
                <c:formatCode>0</c:formatCode>
                <c:ptCount val="39"/>
                <c:pt idx="0">
                  <c:v>10722750</c:v>
                </c:pt>
                <c:pt idx="1">
                  <c:v>8319588</c:v>
                </c:pt>
                <c:pt idx="2">
                  <c:v>10176276</c:v>
                </c:pt>
                <c:pt idx="3">
                  <c:v>8827208</c:v>
                </c:pt>
                <c:pt idx="4">
                  <c:v>10342094</c:v>
                </c:pt>
                <c:pt idx="5">
                  <c:v>9860993</c:v>
                </c:pt>
                <c:pt idx="6">
                  <c:v>9863942</c:v>
                </c:pt>
                <c:pt idx="7">
                  <c:v>9221025</c:v>
                </c:pt>
                <c:pt idx="8">
                  <c:v>9253204</c:v>
                </c:pt>
                <c:pt idx="9">
                  <c:v>9385113</c:v>
                </c:pt>
                <c:pt idx="10">
                  <c:v>9431429</c:v>
                </c:pt>
                <c:pt idx="11">
                  <c:v>8862052</c:v>
                </c:pt>
                <c:pt idx="12">
                  <c:v>10727340</c:v>
                </c:pt>
                <c:pt idx="13">
                  <c:v>8323150</c:v>
                </c:pt>
                <c:pt idx="14">
                  <c:v>10180632</c:v>
                </c:pt>
                <c:pt idx="15">
                  <c:v>8830986</c:v>
                </c:pt>
                <c:pt idx="16">
                  <c:v>10346521</c:v>
                </c:pt>
                <c:pt idx="17">
                  <c:v>9865214</c:v>
                </c:pt>
                <c:pt idx="18">
                  <c:v>9868164</c:v>
                </c:pt>
                <c:pt idx="19">
                  <c:v>9224972</c:v>
                </c:pt>
                <c:pt idx="20">
                  <c:v>9257163</c:v>
                </c:pt>
                <c:pt idx="21">
                  <c:v>9389129</c:v>
                </c:pt>
                <c:pt idx="22">
                  <c:v>9435466</c:v>
                </c:pt>
                <c:pt idx="23">
                  <c:v>8865843</c:v>
                </c:pt>
                <c:pt idx="24">
                  <c:v>10731931</c:v>
                </c:pt>
                <c:pt idx="25">
                  <c:v>8326712</c:v>
                </c:pt>
                <c:pt idx="26">
                  <c:v>10184988</c:v>
                </c:pt>
                <c:pt idx="27">
                  <c:v>8834765</c:v>
                </c:pt>
                <c:pt idx="28">
                  <c:v>10350948</c:v>
                </c:pt>
                <c:pt idx="29">
                  <c:v>9869434</c:v>
                </c:pt>
                <c:pt idx="30">
                  <c:v>9872387</c:v>
                </c:pt>
                <c:pt idx="31">
                  <c:v>9228919</c:v>
                </c:pt>
                <c:pt idx="32">
                  <c:v>9261124</c:v>
                </c:pt>
                <c:pt idx="33">
                  <c:v>9393146</c:v>
                </c:pt>
                <c:pt idx="34">
                  <c:v>9439501</c:v>
                </c:pt>
                <c:pt idx="35">
                  <c:v>8869636</c:v>
                </c:pt>
                <c:pt idx="36">
                  <c:v>10736138</c:v>
                </c:pt>
                <c:pt idx="37">
                  <c:v>8329679</c:v>
                </c:pt>
                <c:pt idx="38">
                  <c:v>10188255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47-473E-B8FF-E01C08486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2600576"/>
        <c:axId val="792592296"/>
      </c:lineChart>
      <c:catAx>
        <c:axId val="792600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592296"/>
        <c:crosses val="autoZero"/>
        <c:auto val="1"/>
        <c:lblAlgn val="ctr"/>
        <c:lblOffset val="100"/>
        <c:noMultiLvlLbl val="0"/>
      </c:catAx>
      <c:valAx>
        <c:axId val="792592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Demand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00576"/>
        <c:crosses val="autoZero"/>
        <c:crossBetween val="between"/>
      </c:valAx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2">
          <a:lumMod val="90000"/>
          <a:lumOff val="1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Product</a:t>
            </a:r>
            <a:r>
              <a:rPr lang="en-AU" baseline="0"/>
              <a:t> P003 Forecast Varience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U"/>
        </a:p>
      </c:txPr>
    </c:title>
    <c:autoTitleDeleted val="0"/>
    <c:plotArea>
      <c:layout>
        <c:manualLayout>
          <c:layoutTarget val="inner"/>
          <c:xMode val="edge"/>
          <c:yMode val="edge"/>
          <c:x val="0.14162472576511187"/>
          <c:y val="0.16100628930817609"/>
          <c:w val="0.83688565770378909"/>
          <c:h val="0.50088842668251377"/>
        </c:manualLayout>
      </c:layout>
      <c:lineChart>
        <c:grouping val="standard"/>
        <c:varyColors val="0"/>
        <c:ser>
          <c:idx val="0"/>
          <c:order val="0"/>
          <c:tx>
            <c:strRef>
              <c:f>Demand_tracker!$G$24</c:f>
              <c:strCache>
                <c:ptCount val="1"/>
                <c:pt idx="0">
                  <c:v>Actual Demand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Demand_tracker!$H$24:$AT$24</c:f>
              <c:numCache>
                <c:formatCode>General</c:formatCode>
                <c:ptCount val="39"/>
                <c:pt idx="0">
                  <c:v>8125396</c:v>
                </c:pt>
                <c:pt idx="1">
                  <c:v>10005816</c:v>
                </c:pt>
                <c:pt idx="2">
                  <c:v>6498277</c:v>
                </c:pt>
                <c:pt idx="3">
                  <c:v>9222189</c:v>
                </c:pt>
                <c:pt idx="4">
                  <c:v>9121402</c:v>
                </c:pt>
                <c:pt idx="5">
                  <c:v>9101487</c:v>
                </c:pt>
                <c:pt idx="6">
                  <c:v>8940663</c:v>
                </c:pt>
                <c:pt idx="7">
                  <c:v>9457498</c:v>
                </c:pt>
                <c:pt idx="8">
                  <c:v>9254955</c:v>
                </c:pt>
                <c:pt idx="9">
                  <c:v>10614098</c:v>
                </c:pt>
                <c:pt idx="10">
                  <c:v>9969940</c:v>
                </c:pt>
                <c:pt idx="11">
                  <c:v>9128909</c:v>
                </c:pt>
                <c:pt idx="12">
                  <c:v>9660521</c:v>
                </c:pt>
                <c:pt idx="13">
                  <c:v>8689743</c:v>
                </c:pt>
                <c:pt idx="14">
                  <c:v>9800571</c:v>
                </c:pt>
                <c:pt idx="15">
                  <c:v>9304624</c:v>
                </c:pt>
                <c:pt idx="16">
                  <c:v>11755366</c:v>
                </c:pt>
                <c:pt idx="17">
                  <c:v>9915354</c:v>
                </c:pt>
                <c:pt idx="18">
                  <c:v>9101209</c:v>
                </c:pt>
                <c:pt idx="19">
                  <c:v>9320084</c:v>
                </c:pt>
                <c:pt idx="20">
                  <c:v>9303992</c:v>
                </c:pt>
                <c:pt idx="21">
                  <c:v>9445799</c:v>
                </c:pt>
                <c:pt idx="22">
                  <c:v>9179111</c:v>
                </c:pt>
                <c:pt idx="23">
                  <c:v>10393360</c:v>
                </c:pt>
                <c:pt idx="24">
                  <c:v>9564176</c:v>
                </c:pt>
                <c:pt idx="25">
                  <c:v>9254296</c:v>
                </c:pt>
                <c:pt idx="26">
                  <c:v>7525461</c:v>
                </c:pt>
                <c:pt idx="27">
                  <c:v>9555174</c:v>
                </c:pt>
                <c:pt idx="28">
                  <c:v>8854559</c:v>
                </c:pt>
                <c:pt idx="29">
                  <c:v>10937398</c:v>
                </c:pt>
                <c:pt idx="30">
                  <c:v>10471654</c:v>
                </c:pt>
                <c:pt idx="31">
                  <c:v>9842138</c:v>
                </c:pt>
                <c:pt idx="32">
                  <c:v>9172804</c:v>
                </c:pt>
                <c:pt idx="33">
                  <c:v>8663944</c:v>
                </c:pt>
                <c:pt idx="34">
                  <c:v>7921311</c:v>
                </c:pt>
                <c:pt idx="35">
                  <c:v>9695753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8E-40FC-BD41-105771EF1943}"/>
            </c:ext>
          </c:extLst>
        </c:ser>
        <c:ser>
          <c:idx val="1"/>
          <c:order val="1"/>
          <c:tx>
            <c:strRef>
              <c:f>Demand_tracker!$G$25</c:f>
              <c:strCache>
                <c:ptCount val="1"/>
                <c:pt idx="0">
                  <c:v>3 months moving Average Forecast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Demand_tracker!$H$25:$AT$25</c:f>
              <c:numCache>
                <c:formatCode>General</c:formatCode>
                <c:ptCount val="39"/>
                <c:pt idx="3">
                  <c:v>8209830</c:v>
                </c:pt>
                <c:pt idx="4">
                  <c:v>8575427</c:v>
                </c:pt>
                <c:pt idx="5">
                  <c:v>8280623</c:v>
                </c:pt>
                <c:pt idx="6">
                  <c:v>9148359</c:v>
                </c:pt>
                <c:pt idx="7">
                  <c:v>9054517</c:v>
                </c:pt>
                <c:pt idx="8">
                  <c:v>9166549</c:v>
                </c:pt>
                <c:pt idx="9">
                  <c:v>9217705</c:v>
                </c:pt>
                <c:pt idx="10">
                  <c:v>9775517</c:v>
                </c:pt>
                <c:pt idx="11">
                  <c:v>9946331</c:v>
                </c:pt>
                <c:pt idx="12">
                  <c:v>9904316</c:v>
                </c:pt>
                <c:pt idx="13">
                  <c:v>9586457</c:v>
                </c:pt>
                <c:pt idx="14">
                  <c:v>9159724</c:v>
                </c:pt>
                <c:pt idx="15">
                  <c:v>9383612</c:v>
                </c:pt>
                <c:pt idx="16">
                  <c:v>9264979</c:v>
                </c:pt>
                <c:pt idx="17">
                  <c:v>10286854</c:v>
                </c:pt>
                <c:pt idx="18">
                  <c:v>10325115</c:v>
                </c:pt>
                <c:pt idx="19">
                  <c:v>10257310</c:v>
                </c:pt>
                <c:pt idx="20">
                  <c:v>9445549</c:v>
                </c:pt>
                <c:pt idx="21">
                  <c:v>9241762</c:v>
                </c:pt>
                <c:pt idx="22">
                  <c:v>9356625</c:v>
                </c:pt>
                <c:pt idx="23">
                  <c:v>9309634</c:v>
                </c:pt>
                <c:pt idx="24">
                  <c:v>9672757</c:v>
                </c:pt>
                <c:pt idx="25">
                  <c:v>9712216</c:v>
                </c:pt>
                <c:pt idx="26">
                  <c:v>9737277</c:v>
                </c:pt>
                <c:pt idx="27">
                  <c:v>8781311</c:v>
                </c:pt>
                <c:pt idx="28">
                  <c:v>8778310</c:v>
                </c:pt>
                <c:pt idx="29">
                  <c:v>8645065</c:v>
                </c:pt>
                <c:pt idx="30">
                  <c:v>9782377</c:v>
                </c:pt>
                <c:pt idx="31">
                  <c:v>10087870</c:v>
                </c:pt>
                <c:pt idx="32">
                  <c:v>10417063</c:v>
                </c:pt>
                <c:pt idx="33">
                  <c:v>9828865</c:v>
                </c:pt>
                <c:pt idx="34">
                  <c:v>9226295</c:v>
                </c:pt>
                <c:pt idx="35">
                  <c:v>8586020</c:v>
                </c:pt>
                <c:pt idx="36">
                  <c:v>8760336</c:v>
                </c:pt>
                <c:pt idx="37">
                  <c:v>8808532</c:v>
                </c:pt>
                <c:pt idx="38">
                  <c:v>9695753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8E-40FC-BD41-105771EF1943}"/>
            </c:ext>
          </c:extLst>
        </c:ser>
        <c:ser>
          <c:idx val="2"/>
          <c:order val="2"/>
          <c:tx>
            <c:strRef>
              <c:f>Demand_tracker!$G$26</c:f>
              <c:strCache>
                <c:ptCount val="1"/>
                <c:pt idx="0">
                  <c:v>LT Forecast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Demand_tracker!$H$26:$AT$26</c:f>
              <c:numCache>
                <c:formatCode>General</c:formatCode>
                <c:ptCount val="39"/>
                <c:pt idx="0">
                  <c:v>9520297</c:v>
                </c:pt>
                <c:pt idx="1">
                  <c:v>9520636</c:v>
                </c:pt>
                <c:pt idx="2">
                  <c:v>9520976</c:v>
                </c:pt>
                <c:pt idx="3">
                  <c:v>9521316</c:v>
                </c:pt>
                <c:pt idx="4">
                  <c:v>9521655</c:v>
                </c:pt>
                <c:pt idx="5">
                  <c:v>9521995</c:v>
                </c:pt>
                <c:pt idx="6">
                  <c:v>9522334</c:v>
                </c:pt>
                <c:pt idx="7">
                  <c:v>9522674</c:v>
                </c:pt>
                <c:pt idx="8">
                  <c:v>9523014</c:v>
                </c:pt>
                <c:pt idx="9">
                  <c:v>9523353</c:v>
                </c:pt>
                <c:pt idx="10">
                  <c:v>9523693</c:v>
                </c:pt>
                <c:pt idx="11">
                  <c:v>9524033</c:v>
                </c:pt>
                <c:pt idx="12">
                  <c:v>9524372</c:v>
                </c:pt>
                <c:pt idx="13">
                  <c:v>9524712</c:v>
                </c:pt>
                <c:pt idx="14">
                  <c:v>9525052</c:v>
                </c:pt>
                <c:pt idx="15">
                  <c:v>9525391</c:v>
                </c:pt>
                <c:pt idx="16">
                  <c:v>9525731</c:v>
                </c:pt>
                <c:pt idx="17">
                  <c:v>9526071</c:v>
                </c:pt>
                <c:pt idx="18">
                  <c:v>9526410</c:v>
                </c:pt>
                <c:pt idx="19">
                  <c:v>9526750</c:v>
                </c:pt>
                <c:pt idx="20">
                  <c:v>9527089</c:v>
                </c:pt>
                <c:pt idx="21">
                  <c:v>9527429</c:v>
                </c:pt>
                <c:pt idx="22">
                  <c:v>9527769</c:v>
                </c:pt>
                <c:pt idx="23">
                  <c:v>9528108</c:v>
                </c:pt>
                <c:pt idx="24">
                  <c:v>9528448</c:v>
                </c:pt>
                <c:pt idx="25">
                  <c:v>9528788</c:v>
                </c:pt>
                <c:pt idx="26">
                  <c:v>9529127</c:v>
                </c:pt>
                <c:pt idx="27">
                  <c:v>9529467</c:v>
                </c:pt>
                <c:pt idx="28">
                  <c:v>9529807</c:v>
                </c:pt>
                <c:pt idx="29">
                  <c:v>9530146</c:v>
                </c:pt>
                <c:pt idx="30">
                  <c:v>9530486</c:v>
                </c:pt>
                <c:pt idx="31">
                  <c:v>9530826</c:v>
                </c:pt>
                <c:pt idx="32">
                  <c:v>9531165</c:v>
                </c:pt>
                <c:pt idx="33">
                  <c:v>9531505</c:v>
                </c:pt>
                <c:pt idx="34">
                  <c:v>9531844</c:v>
                </c:pt>
                <c:pt idx="35">
                  <c:v>9532184</c:v>
                </c:pt>
                <c:pt idx="36">
                  <c:v>9532184</c:v>
                </c:pt>
                <c:pt idx="37">
                  <c:v>9532184</c:v>
                </c:pt>
                <c:pt idx="38">
                  <c:v>9532184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8E-40FC-BD41-105771EF1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2656736"/>
        <c:axId val="792593736"/>
      </c:lineChart>
      <c:catAx>
        <c:axId val="79265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593736"/>
        <c:crosses val="autoZero"/>
        <c:auto val="1"/>
        <c:lblAlgn val="ctr"/>
        <c:lblOffset val="100"/>
        <c:noMultiLvlLbl val="0"/>
      </c:catAx>
      <c:valAx>
        <c:axId val="7925937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Demand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5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Holt</a:t>
            </a:r>
            <a:r>
              <a:rPr lang="en-AU" baseline="0"/>
              <a:t> Winter Forecast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Demand_tracker!$G$24</c:f>
              <c:strCache>
                <c:ptCount val="1"/>
                <c:pt idx="0">
                  <c:v>Actual Demand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Demand_tracker!$H$24:$AQ$24</c:f>
              <c:numCache>
                <c:formatCode>General</c:formatCode>
                <c:ptCount val="36"/>
                <c:pt idx="0">
                  <c:v>8125396</c:v>
                </c:pt>
                <c:pt idx="1">
                  <c:v>10005816</c:v>
                </c:pt>
                <c:pt idx="2">
                  <c:v>6498277</c:v>
                </c:pt>
                <c:pt idx="3">
                  <c:v>9222189</c:v>
                </c:pt>
                <c:pt idx="4">
                  <c:v>9121402</c:v>
                </c:pt>
                <c:pt idx="5">
                  <c:v>9101487</c:v>
                </c:pt>
                <c:pt idx="6">
                  <c:v>8940663</c:v>
                </c:pt>
                <c:pt idx="7">
                  <c:v>9457498</c:v>
                </c:pt>
                <c:pt idx="8">
                  <c:v>9254955</c:v>
                </c:pt>
                <c:pt idx="9">
                  <c:v>10614098</c:v>
                </c:pt>
                <c:pt idx="10">
                  <c:v>9969940</c:v>
                </c:pt>
                <c:pt idx="11">
                  <c:v>9128909</c:v>
                </c:pt>
                <c:pt idx="12">
                  <c:v>9660521</c:v>
                </c:pt>
                <c:pt idx="13">
                  <c:v>8689743</c:v>
                </c:pt>
                <c:pt idx="14">
                  <c:v>9800571</c:v>
                </c:pt>
                <c:pt idx="15">
                  <c:v>9304624</c:v>
                </c:pt>
                <c:pt idx="16">
                  <c:v>11755366</c:v>
                </c:pt>
                <c:pt idx="17">
                  <c:v>9915354</c:v>
                </c:pt>
                <c:pt idx="18">
                  <c:v>9101209</c:v>
                </c:pt>
                <c:pt idx="19">
                  <c:v>9320084</c:v>
                </c:pt>
                <c:pt idx="20">
                  <c:v>9303992</c:v>
                </c:pt>
                <c:pt idx="21">
                  <c:v>9445799</c:v>
                </c:pt>
                <c:pt idx="22">
                  <c:v>9179111</c:v>
                </c:pt>
                <c:pt idx="23">
                  <c:v>10393360</c:v>
                </c:pt>
                <c:pt idx="24">
                  <c:v>9564176</c:v>
                </c:pt>
                <c:pt idx="25">
                  <c:v>9254296</c:v>
                </c:pt>
                <c:pt idx="26">
                  <c:v>7525461</c:v>
                </c:pt>
                <c:pt idx="27">
                  <c:v>9555174</c:v>
                </c:pt>
                <c:pt idx="28">
                  <c:v>8854559</c:v>
                </c:pt>
                <c:pt idx="29">
                  <c:v>10937398</c:v>
                </c:pt>
                <c:pt idx="30">
                  <c:v>10471654</c:v>
                </c:pt>
                <c:pt idx="31">
                  <c:v>9842138</c:v>
                </c:pt>
                <c:pt idx="32">
                  <c:v>9172804</c:v>
                </c:pt>
                <c:pt idx="33">
                  <c:v>8663944</c:v>
                </c:pt>
                <c:pt idx="34">
                  <c:v>7921311</c:v>
                </c:pt>
                <c:pt idx="35">
                  <c:v>9695753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7E-4D8B-9F3F-B3A5C0A34951}"/>
            </c:ext>
          </c:extLst>
        </c:ser>
        <c:ser>
          <c:idx val="1"/>
          <c:order val="1"/>
          <c:tx>
            <c:strRef>
              <c:f>Demand_tracker!$G$26</c:f>
              <c:strCache>
                <c:ptCount val="1"/>
                <c:pt idx="0">
                  <c:v>LT Forecast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Demand_tracker!$H$26:$AT$26</c:f>
              <c:numCache>
                <c:formatCode>General</c:formatCode>
                <c:ptCount val="39"/>
                <c:pt idx="0">
                  <c:v>9520297</c:v>
                </c:pt>
                <c:pt idx="1">
                  <c:v>9520636</c:v>
                </c:pt>
                <c:pt idx="2">
                  <c:v>9520976</c:v>
                </c:pt>
                <c:pt idx="3">
                  <c:v>9521316</c:v>
                </c:pt>
                <c:pt idx="4">
                  <c:v>9521655</c:v>
                </c:pt>
                <c:pt idx="5">
                  <c:v>9521995</c:v>
                </c:pt>
                <c:pt idx="6">
                  <c:v>9522334</c:v>
                </c:pt>
                <c:pt idx="7">
                  <c:v>9522674</c:v>
                </c:pt>
                <c:pt idx="8">
                  <c:v>9523014</c:v>
                </c:pt>
                <c:pt idx="9">
                  <c:v>9523353</c:v>
                </c:pt>
                <c:pt idx="10">
                  <c:v>9523693</c:v>
                </c:pt>
                <c:pt idx="11">
                  <c:v>9524033</c:v>
                </c:pt>
                <c:pt idx="12">
                  <c:v>9524372</c:v>
                </c:pt>
                <c:pt idx="13">
                  <c:v>9524712</c:v>
                </c:pt>
                <c:pt idx="14">
                  <c:v>9525052</c:v>
                </c:pt>
                <c:pt idx="15">
                  <c:v>9525391</c:v>
                </c:pt>
                <c:pt idx="16">
                  <c:v>9525731</c:v>
                </c:pt>
                <c:pt idx="17">
                  <c:v>9526071</c:v>
                </c:pt>
                <c:pt idx="18">
                  <c:v>9526410</c:v>
                </c:pt>
                <c:pt idx="19">
                  <c:v>9526750</c:v>
                </c:pt>
                <c:pt idx="20">
                  <c:v>9527089</c:v>
                </c:pt>
                <c:pt idx="21">
                  <c:v>9527429</c:v>
                </c:pt>
                <c:pt idx="22">
                  <c:v>9527769</c:v>
                </c:pt>
                <c:pt idx="23">
                  <c:v>9528108</c:v>
                </c:pt>
                <c:pt idx="24">
                  <c:v>9528448</c:v>
                </c:pt>
                <c:pt idx="25">
                  <c:v>9528788</c:v>
                </c:pt>
                <c:pt idx="26">
                  <c:v>9529127</c:v>
                </c:pt>
                <c:pt idx="27">
                  <c:v>9529467</c:v>
                </c:pt>
                <c:pt idx="28">
                  <c:v>9529807</c:v>
                </c:pt>
                <c:pt idx="29">
                  <c:v>9530146</c:v>
                </c:pt>
                <c:pt idx="30">
                  <c:v>9530486</c:v>
                </c:pt>
                <c:pt idx="31">
                  <c:v>9530826</c:v>
                </c:pt>
                <c:pt idx="32">
                  <c:v>9531165</c:v>
                </c:pt>
                <c:pt idx="33">
                  <c:v>9531505</c:v>
                </c:pt>
                <c:pt idx="34">
                  <c:v>9531844</c:v>
                </c:pt>
                <c:pt idx="35">
                  <c:v>9532184</c:v>
                </c:pt>
                <c:pt idx="36">
                  <c:v>9532184</c:v>
                </c:pt>
                <c:pt idx="37">
                  <c:v>9532184</c:v>
                </c:pt>
                <c:pt idx="38">
                  <c:v>9532184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7E-4D8B-9F3F-B3A5C0A34951}"/>
            </c:ext>
          </c:extLst>
        </c:ser>
        <c:ser>
          <c:idx val="2"/>
          <c:order val="2"/>
          <c:tx>
            <c:strRef>
              <c:f>Demand_tracker!$G$32</c:f>
              <c:strCache>
                <c:ptCount val="1"/>
                <c:pt idx="0">
                  <c:v>Seasional Forecast with trends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Demand_tracker!$H$32:$AT$32</c:f>
              <c:numCache>
                <c:formatCode>0</c:formatCode>
                <c:ptCount val="39"/>
                <c:pt idx="0">
                  <c:v>10722750</c:v>
                </c:pt>
                <c:pt idx="1">
                  <c:v>8319588</c:v>
                </c:pt>
                <c:pt idx="2">
                  <c:v>10176276</c:v>
                </c:pt>
                <c:pt idx="3">
                  <c:v>8827208</c:v>
                </c:pt>
                <c:pt idx="4">
                  <c:v>10342094</c:v>
                </c:pt>
                <c:pt idx="5">
                  <c:v>9860993</c:v>
                </c:pt>
                <c:pt idx="6">
                  <c:v>9863942</c:v>
                </c:pt>
                <c:pt idx="7">
                  <c:v>9221025</c:v>
                </c:pt>
                <c:pt idx="8">
                  <c:v>9253204</c:v>
                </c:pt>
                <c:pt idx="9">
                  <c:v>9385113</c:v>
                </c:pt>
                <c:pt idx="10">
                  <c:v>9431429</c:v>
                </c:pt>
                <c:pt idx="11">
                  <c:v>8862052</c:v>
                </c:pt>
                <c:pt idx="12">
                  <c:v>10727340</c:v>
                </c:pt>
                <c:pt idx="13">
                  <c:v>8323150</c:v>
                </c:pt>
                <c:pt idx="14">
                  <c:v>10180632</c:v>
                </c:pt>
                <c:pt idx="15">
                  <c:v>8830986</c:v>
                </c:pt>
                <c:pt idx="16">
                  <c:v>10346521</c:v>
                </c:pt>
                <c:pt idx="17">
                  <c:v>9865214</c:v>
                </c:pt>
                <c:pt idx="18">
                  <c:v>9868164</c:v>
                </c:pt>
                <c:pt idx="19">
                  <c:v>9224972</c:v>
                </c:pt>
                <c:pt idx="20">
                  <c:v>9257163</c:v>
                </c:pt>
                <c:pt idx="21">
                  <c:v>9389129</c:v>
                </c:pt>
                <c:pt idx="22">
                  <c:v>9435466</c:v>
                </c:pt>
                <c:pt idx="23">
                  <c:v>8865843</c:v>
                </c:pt>
                <c:pt idx="24">
                  <c:v>10731931</c:v>
                </c:pt>
                <c:pt idx="25">
                  <c:v>8326712</c:v>
                </c:pt>
                <c:pt idx="26">
                  <c:v>10184988</c:v>
                </c:pt>
                <c:pt idx="27">
                  <c:v>8834765</c:v>
                </c:pt>
                <c:pt idx="28">
                  <c:v>10350948</c:v>
                </c:pt>
                <c:pt idx="29">
                  <c:v>9869434</c:v>
                </c:pt>
                <c:pt idx="30">
                  <c:v>9872387</c:v>
                </c:pt>
                <c:pt idx="31">
                  <c:v>9228919</c:v>
                </c:pt>
                <c:pt idx="32">
                  <c:v>9261124</c:v>
                </c:pt>
                <c:pt idx="33">
                  <c:v>9393146</c:v>
                </c:pt>
                <c:pt idx="34">
                  <c:v>9439501</c:v>
                </c:pt>
                <c:pt idx="35">
                  <c:v>8869636</c:v>
                </c:pt>
                <c:pt idx="36">
                  <c:v>10736138</c:v>
                </c:pt>
                <c:pt idx="37">
                  <c:v>8329679</c:v>
                </c:pt>
                <c:pt idx="38">
                  <c:v>10188255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7E-4D8B-9F3F-B3A5C0A34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684616"/>
        <c:axId val="885687856"/>
      </c:lineChart>
      <c:catAx>
        <c:axId val="885684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687856"/>
        <c:crosses val="autoZero"/>
        <c:auto val="1"/>
        <c:lblAlgn val="ctr"/>
        <c:lblOffset val="100"/>
        <c:noMultiLvlLbl val="0"/>
      </c:catAx>
      <c:valAx>
        <c:axId val="88568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Demand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684616"/>
        <c:crosses val="autoZero"/>
        <c:crossBetween val="between"/>
      </c:valAx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Product</a:t>
            </a:r>
            <a:r>
              <a:rPr lang="en-AU" baseline="0"/>
              <a:t> P004 Forecast varience</a:t>
            </a:r>
            <a:r>
              <a:rPr lang="en-AU" sz="1400" b="0" i="0" u="none" strike="noStrike" baseline="0"/>
              <a:t> 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Demand_tracker!$G$34</c:f>
              <c:strCache>
                <c:ptCount val="1"/>
                <c:pt idx="0">
                  <c:v>Actual Demand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Demand_tracker!$H$34:$AT$34</c:f>
              <c:numCache>
                <c:formatCode>General</c:formatCode>
                <c:ptCount val="39"/>
                <c:pt idx="0">
                  <c:v>7976616</c:v>
                </c:pt>
                <c:pt idx="1">
                  <c:v>9021335</c:v>
                </c:pt>
                <c:pt idx="2">
                  <c:v>9010323</c:v>
                </c:pt>
                <c:pt idx="3">
                  <c:v>9934086</c:v>
                </c:pt>
                <c:pt idx="4">
                  <c:v>9432479</c:v>
                </c:pt>
                <c:pt idx="5">
                  <c:v>9238222</c:v>
                </c:pt>
                <c:pt idx="6">
                  <c:v>9073931</c:v>
                </c:pt>
                <c:pt idx="7">
                  <c:v>9249821</c:v>
                </c:pt>
                <c:pt idx="8">
                  <c:v>9426641</c:v>
                </c:pt>
                <c:pt idx="9">
                  <c:v>11301258</c:v>
                </c:pt>
                <c:pt idx="10">
                  <c:v>9916731</c:v>
                </c:pt>
                <c:pt idx="11">
                  <c:v>10226397</c:v>
                </c:pt>
                <c:pt idx="12">
                  <c:v>7052322</c:v>
                </c:pt>
                <c:pt idx="13">
                  <c:v>10299109</c:v>
                </c:pt>
                <c:pt idx="14">
                  <c:v>9786098</c:v>
                </c:pt>
                <c:pt idx="15">
                  <c:v>8744301</c:v>
                </c:pt>
                <c:pt idx="16">
                  <c:v>9223094</c:v>
                </c:pt>
                <c:pt idx="17">
                  <c:v>9576221</c:v>
                </c:pt>
                <c:pt idx="18">
                  <c:v>10805741</c:v>
                </c:pt>
                <c:pt idx="19">
                  <c:v>9058358</c:v>
                </c:pt>
                <c:pt idx="20">
                  <c:v>8132672</c:v>
                </c:pt>
                <c:pt idx="21">
                  <c:v>8628938</c:v>
                </c:pt>
                <c:pt idx="22">
                  <c:v>8789517</c:v>
                </c:pt>
                <c:pt idx="23">
                  <c:v>9403038</c:v>
                </c:pt>
                <c:pt idx="24">
                  <c:v>9816446</c:v>
                </c:pt>
                <c:pt idx="25">
                  <c:v>9425933</c:v>
                </c:pt>
                <c:pt idx="26">
                  <c:v>9874704</c:v>
                </c:pt>
                <c:pt idx="27">
                  <c:v>9948661</c:v>
                </c:pt>
                <c:pt idx="28">
                  <c:v>8491666</c:v>
                </c:pt>
                <c:pt idx="29">
                  <c:v>9172048</c:v>
                </c:pt>
                <c:pt idx="30">
                  <c:v>10011883</c:v>
                </c:pt>
                <c:pt idx="31">
                  <c:v>10804757</c:v>
                </c:pt>
                <c:pt idx="32">
                  <c:v>7834507</c:v>
                </c:pt>
                <c:pt idx="33">
                  <c:v>8721052</c:v>
                </c:pt>
                <c:pt idx="34">
                  <c:v>10256640</c:v>
                </c:pt>
                <c:pt idx="35">
                  <c:v>9819082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E8-4A82-A4D5-B293C6882313}"/>
            </c:ext>
          </c:extLst>
        </c:ser>
        <c:ser>
          <c:idx val="1"/>
          <c:order val="1"/>
          <c:tx>
            <c:strRef>
              <c:f>Demand_tracker!$G$35</c:f>
              <c:strCache>
                <c:ptCount val="1"/>
                <c:pt idx="0">
                  <c:v>3 months moving Average Forecast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Demand_tracker!$H$35:$AT$35</c:f>
              <c:numCache>
                <c:formatCode>General</c:formatCode>
                <c:ptCount val="39"/>
                <c:pt idx="3">
                  <c:v>8669425</c:v>
                </c:pt>
                <c:pt idx="4">
                  <c:v>9321915</c:v>
                </c:pt>
                <c:pt idx="5">
                  <c:v>9458963</c:v>
                </c:pt>
                <c:pt idx="6">
                  <c:v>9534929</c:v>
                </c:pt>
                <c:pt idx="7">
                  <c:v>9248211</c:v>
                </c:pt>
                <c:pt idx="8">
                  <c:v>9187325</c:v>
                </c:pt>
                <c:pt idx="9">
                  <c:v>9250131</c:v>
                </c:pt>
                <c:pt idx="10">
                  <c:v>9992573</c:v>
                </c:pt>
                <c:pt idx="11">
                  <c:v>10214877</c:v>
                </c:pt>
                <c:pt idx="12">
                  <c:v>10481462</c:v>
                </c:pt>
                <c:pt idx="13">
                  <c:v>9065150</c:v>
                </c:pt>
                <c:pt idx="14">
                  <c:v>9192609</c:v>
                </c:pt>
                <c:pt idx="15">
                  <c:v>9045843</c:v>
                </c:pt>
                <c:pt idx="16">
                  <c:v>9609836</c:v>
                </c:pt>
                <c:pt idx="17">
                  <c:v>9251164</c:v>
                </c:pt>
                <c:pt idx="18">
                  <c:v>9181205</c:v>
                </c:pt>
                <c:pt idx="19">
                  <c:v>9868352</c:v>
                </c:pt>
                <c:pt idx="20">
                  <c:v>9813440</c:v>
                </c:pt>
                <c:pt idx="21">
                  <c:v>9332257</c:v>
                </c:pt>
                <c:pt idx="22">
                  <c:v>8606656</c:v>
                </c:pt>
                <c:pt idx="23">
                  <c:v>8517042</c:v>
                </c:pt>
                <c:pt idx="24">
                  <c:v>8940498</c:v>
                </c:pt>
                <c:pt idx="25">
                  <c:v>9336334</c:v>
                </c:pt>
                <c:pt idx="26">
                  <c:v>9548472</c:v>
                </c:pt>
                <c:pt idx="27">
                  <c:v>9705694</c:v>
                </c:pt>
                <c:pt idx="28">
                  <c:v>9749766</c:v>
                </c:pt>
                <c:pt idx="29">
                  <c:v>9438344</c:v>
                </c:pt>
                <c:pt idx="30">
                  <c:v>9204125</c:v>
                </c:pt>
                <c:pt idx="31">
                  <c:v>9225199</c:v>
                </c:pt>
                <c:pt idx="32">
                  <c:v>9996229</c:v>
                </c:pt>
                <c:pt idx="33">
                  <c:v>9550382</c:v>
                </c:pt>
                <c:pt idx="34">
                  <c:v>9120105</c:v>
                </c:pt>
                <c:pt idx="35">
                  <c:v>8937400</c:v>
                </c:pt>
                <c:pt idx="36">
                  <c:v>9598925</c:v>
                </c:pt>
                <c:pt idx="37">
                  <c:v>10037861</c:v>
                </c:pt>
                <c:pt idx="38">
                  <c:v>9819082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E8-4A82-A4D5-B293C6882313}"/>
            </c:ext>
          </c:extLst>
        </c:ser>
        <c:ser>
          <c:idx val="2"/>
          <c:order val="2"/>
          <c:tx>
            <c:strRef>
              <c:f>Demand_tracker!$G$36</c:f>
              <c:strCache>
                <c:ptCount val="1"/>
                <c:pt idx="0">
                  <c:v>LT Forecast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Demand_tracker!$H$36:$AT$36</c:f>
              <c:numCache>
                <c:formatCode>General</c:formatCode>
                <c:ptCount val="39"/>
                <c:pt idx="0">
                  <c:v>9520297</c:v>
                </c:pt>
                <c:pt idx="1">
                  <c:v>9520636</c:v>
                </c:pt>
                <c:pt idx="2">
                  <c:v>9520976</c:v>
                </c:pt>
                <c:pt idx="3">
                  <c:v>9521316</c:v>
                </c:pt>
                <c:pt idx="4">
                  <c:v>9521655</c:v>
                </c:pt>
                <c:pt idx="5">
                  <c:v>9521995</c:v>
                </c:pt>
                <c:pt idx="6">
                  <c:v>9522334</c:v>
                </c:pt>
                <c:pt idx="7">
                  <c:v>9522674</c:v>
                </c:pt>
                <c:pt idx="8">
                  <c:v>9523014</c:v>
                </c:pt>
                <c:pt idx="9">
                  <c:v>9523353</c:v>
                </c:pt>
                <c:pt idx="10">
                  <c:v>9523693</c:v>
                </c:pt>
                <c:pt idx="11">
                  <c:v>9524033</c:v>
                </c:pt>
                <c:pt idx="12">
                  <c:v>9524372</c:v>
                </c:pt>
                <c:pt idx="13">
                  <c:v>9524712</c:v>
                </c:pt>
                <c:pt idx="14">
                  <c:v>9525052</c:v>
                </c:pt>
                <c:pt idx="15">
                  <c:v>9525391</c:v>
                </c:pt>
                <c:pt idx="16">
                  <c:v>9525731</c:v>
                </c:pt>
                <c:pt idx="17">
                  <c:v>9526071</c:v>
                </c:pt>
                <c:pt idx="18">
                  <c:v>9526410</c:v>
                </c:pt>
                <c:pt idx="19">
                  <c:v>9526750</c:v>
                </c:pt>
                <c:pt idx="20">
                  <c:v>9527089</c:v>
                </c:pt>
                <c:pt idx="21">
                  <c:v>9527429</c:v>
                </c:pt>
                <c:pt idx="22">
                  <c:v>9527769</c:v>
                </c:pt>
                <c:pt idx="23">
                  <c:v>9528108</c:v>
                </c:pt>
                <c:pt idx="24">
                  <c:v>9528448</c:v>
                </c:pt>
                <c:pt idx="25">
                  <c:v>9528788</c:v>
                </c:pt>
                <c:pt idx="26">
                  <c:v>9529127</c:v>
                </c:pt>
                <c:pt idx="27">
                  <c:v>9529467</c:v>
                </c:pt>
                <c:pt idx="28">
                  <c:v>9529807</c:v>
                </c:pt>
                <c:pt idx="29">
                  <c:v>9530146</c:v>
                </c:pt>
                <c:pt idx="30">
                  <c:v>9530486</c:v>
                </c:pt>
                <c:pt idx="31">
                  <c:v>9530826</c:v>
                </c:pt>
                <c:pt idx="32">
                  <c:v>9531165</c:v>
                </c:pt>
                <c:pt idx="33">
                  <c:v>9531505</c:v>
                </c:pt>
                <c:pt idx="34">
                  <c:v>9531844</c:v>
                </c:pt>
                <c:pt idx="35">
                  <c:v>9532184</c:v>
                </c:pt>
                <c:pt idx="36">
                  <c:v>9532184</c:v>
                </c:pt>
                <c:pt idx="37">
                  <c:v>9532184</c:v>
                </c:pt>
                <c:pt idx="38">
                  <c:v>9532184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E8-4A82-A4D5-B293C6882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2632976"/>
        <c:axId val="792633336"/>
      </c:lineChart>
      <c:catAx>
        <c:axId val="792632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33336"/>
        <c:crosses val="autoZero"/>
        <c:auto val="1"/>
        <c:lblAlgn val="ctr"/>
        <c:lblOffset val="100"/>
        <c:noMultiLvlLbl val="0"/>
      </c:catAx>
      <c:valAx>
        <c:axId val="79263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Demand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32976"/>
        <c:crosses val="autoZero"/>
        <c:crossBetween val="between"/>
      </c:valAx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2">
          <a:lumMod val="90000"/>
          <a:lumOff val="1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Holt</a:t>
            </a:r>
            <a:r>
              <a:rPr lang="en-AU" baseline="0"/>
              <a:t> winter forecast for P004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Demand_tracker!$G$34</c:f>
              <c:strCache>
                <c:ptCount val="1"/>
                <c:pt idx="0">
                  <c:v>Actual Demand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Demand_tracker!$H$34:$AQ$34</c:f>
              <c:numCache>
                <c:formatCode>General</c:formatCode>
                <c:ptCount val="36"/>
                <c:pt idx="0">
                  <c:v>7976616</c:v>
                </c:pt>
                <c:pt idx="1">
                  <c:v>9021335</c:v>
                </c:pt>
                <c:pt idx="2">
                  <c:v>9010323</c:v>
                </c:pt>
                <c:pt idx="3">
                  <c:v>9934086</c:v>
                </c:pt>
                <c:pt idx="4">
                  <c:v>9432479</c:v>
                </c:pt>
                <c:pt idx="5">
                  <c:v>9238222</c:v>
                </c:pt>
                <c:pt idx="6">
                  <c:v>9073931</c:v>
                </c:pt>
                <c:pt idx="7">
                  <c:v>9249821</c:v>
                </c:pt>
                <c:pt idx="8">
                  <c:v>9426641</c:v>
                </c:pt>
                <c:pt idx="9">
                  <c:v>11301258</c:v>
                </c:pt>
                <c:pt idx="10">
                  <c:v>9916731</c:v>
                </c:pt>
                <c:pt idx="11">
                  <c:v>10226397</c:v>
                </c:pt>
                <c:pt idx="12">
                  <c:v>7052322</c:v>
                </c:pt>
                <c:pt idx="13">
                  <c:v>10299109</c:v>
                </c:pt>
                <c:pt idx="14">
                  <c:v>9786098</c:v>
                </c:pt>
                <c:pt idx="15">
                  <c:v>8744301</c:v>
                </c:pt>
                <c:pt idx="16">
                  <c:v>9223094</c:v>
                </c:pt>
                <c:pt idx="17">
                  <c:v>9576221</c:v>
                </c:pt>
                <c:pt idx="18">
                  <c:v>10805741</c:v>
                </c:pt>
                <c:pt idx="19">
                  <c:v>9058358</c:v>
                </c:pt>
                <c:pt idx="20">
                  <c:v>8132672</c:v>
                </c:pt>
                <c:pt idx="21">
                  <c:v>8628938</c:v>
                </c:pt>
                <c:pt idx="22">
                  <c:v>8789517</c:v>
                </c:pt>
                <c:pt idx="23">
                  <c:v>9403038</c:v>
                </c:pt>
                <c:pt idx="24">
                  <c:v>9816446</c:v>
                </c:pt>
                <c:pt idx="25">
                  <c:v>9425933</c:v>
                </c:pt>
                <c:pt idx="26">
                  <c:v>9874704</c:v>
                </c:pt>
                <c:pt idx="27">
                  <c:v>9948661</c:v>
                </c:pt>
                <c:pt idx="28">
                  <c:v>8491666</c:v>
                </c:pt>
                <c:pt idx="29">
                  <c:v>9172048</c:v>
                </c:pt>
                <c:pt idx="30">
                  <c:v>10011883</c:v>
                </c:pt>
                <c:pt idx="31">
                  <c:v>10804757</c:v>
                </c:pt>
                <c:pt idx="32">
                  <c:v>7834507</c:v>
                </c:pt>
                <c:pt idx="33">
                  <c:v>8721052</c:v>
                </c:pt>
                <c:pt idx="34">
                  <c:v>10256640</c:v>
                </c:pt>
                <c:pt idx="35">
                  <c:v>9819082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B9-4FA4-A664-75AA44E8C165}"/>
            </c:ext>
          </c:extLst>
        </c:ser>
        <c:ser>
          <c:idx val="1"/>
          <c:order val="1"/>
          <c:tx>
            <c:strRef>
              <c:f>Demand_tracker!$G$36</c:f>
              <c:strCache>
                <c:ptCount val="1"/>
                <c:pt idx="0">
                  <c:v>LT Forecast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Demand_tracker!$H$36:$AT$36</c:f>
              <c:numCache>
                <c:formatCode>General</c:formatCode>
                <c:ptCount val="39"/>
                <c:pt idx="0">
                  <c:v>9520297</c:v>
                </c:pt>
                <c:pt idx="1">
                  <c:v>9520636</c:v>
                </c:pt>
                <c:pt idx="2">
                  <c:v>9520976</c:v>
                </c:pt>
                <c:pt idx="3">
                  <c:v>9521316</c:v>
                </c:pt>
                <c:pt idx="4">
                  <c:v>9521655</c:v>
                </c:pt>
                <c:pt idx="5">
                  <c:v>9521995</c:v>
                </c:pt>
                <c:pt idx="6">
                  <c:v>9522334</c:v>
                </c:pt>
                <c:pt idx="7">
                  <c:v>9522674</c:v>
                </c:pt>
                <c:pt idx="8">
                  <c:v>9523014</c:v>
                </c:pt>
                <c:pt idx="9">
                  <c:v>9523353</c:v>
                </c:pt>
                <c:pt idx="10">
                  <c:v>9523693</c:v>
                </c:pt>
                <c:pt idx="11">
                  <c:v>9524033</c:v>
                </c:pt>
                <c:pt idx="12">
                  <c:v>9524372</c:v>
                </c:pt>
                <c:pt idx="13">
                  <c:v>9524712</c:v>
                </c:pt>
                <c:pt idx="14">
                  <c:v>9525052</c:v>
                </c:pt>
                <c:pt idx="15">
                  <c:v>9525391</c:v>
                </c:pt>
                <c:pt idx="16">
                  <c:v>9525731</c:v>
                </c:pt>
                <c:pt idx="17">
                  <c:v>9526071</c:v>
                </c:pt>
                <c:pt idx="18">
                  <c:v>9526410</c:v>
                </c:pt>
                <c:pt idx="19">
                  <c:v>9526750</c:v>
                </c:pt>
                <c:pt idx="20">
                  <c:v>9527089</c:v>
                </c:pt>
                <c:pt idx="21">
                  <c:v>9527429</c:v>
                </c:pt>
                <c:pt idx="22">
                  <c:v>9527769</c:v>
                </c:pt>
                <c:pt idx="23">
                  <c:v>9528108</c:v>
                </c:pt>
                <c:pt idx="24">
                  <c:v>9528448</c:v>
                </c:pt>
                <c:pt idx="25">
                  <c:v>9528788</c:v>
                </c:pt>
                <c:pt idx="26">
                  <c:v>9529127</c:v>
                </c:pt>
                <c:pt idx="27">
                  <c:v>9529467</c:v>
                </c:pt>
                <c:pt idx="28">
                  <c:v>9529807</c:v>
                </c:pt>
                <c:pt idx="29">
                  <c:v>9530146</c:v>
                </c:pt>
                <c:pt idx="30">
                  <c:v>9530486</c:v>
                </c:pt>
                <c:pt idx="31">
                  <c:v>9530826</c:v>
                </c:pt>
                <c:pt idx="32">
                  <c:v>9531165</c:v>
                </c:pt>
                <c:pt idx="33">
                  <c:v>9531505</c:v>
                </c:pt>
                <c:pt idx="34">
                  <c:v>9531844</c:v>
                </c:pt>
                <c:pt idx="35">
                  <c:v>9532184</c:v>
                </c:pt>
                <c:pt idx="36">
                  <c:v>9532184</c:v>
                </c:pt>
                <c:pt idx="37">
                  <c:v>9532184</c:v>
                </c:pt>
                <c:pt idx="38">
                  <c:v>9532184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B9-4FA4-A664-75AA44E8C165}"/>
            </c:ext>
          </c:extLst>
        </c:ser>
        <c:ser>
          <c:idx val="2"/>
          <c:order val="2"/>
          <c:tx>
            <c:strRef>
              <c:f>Demand_tracker!$G$42</c:f>
              <c:strCache>
                <c:ptCount val="1"/>
                <c:pt idx="0">
                  <c:v>Seasional Forecast with trends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Demand_tracker!$H$42:$AT$42</c:f>
              <c:numCache>
                <c:formatCode>0</c:formatCode>
                <c:ptCount val="39"/>
                <c:pt idx="0">
                  <c:v>10722750</c:v>
                </c:pt>
                <c:pt idx="1">
                  <c:v>8319588</c:v>
                </c:pt>
                <c:pt idx="2">
                  <c:v>10176276</c:v>
                </c:pt>
                <c:pt idx="3">
                  <c:v>8827208</c:v>
                </c:pt>
                <c:pt idx="4">
                  <c:v>10342094</c:v>
                </c:pt>
                <c:pt idx="5">
                  <c:v>9860993</c:v>
                </c:pt>
                <c:pt idx="6">
                  <c:v>9863942</c:v>
                </c:pt>
                <c:pt idx="7">
                  <c:v>9221025</c:v>
                </c:pt>
                <c:pt idx="8">
                  <c:v>9253204</c:v>
                </c:pt>
                <c:pt idx="9">
                  <c:v>9385113</c:v>
                </c:pt>
                <c:pt idx="10">
                  <c:v>9431429</c:v>
                </c:pt>
                <c:pt idx="11">
                  <c:v>8862052</c:v>
                </c:pt>
                <c:pt idx="12">
                  <c:v>10727340</c:v>
                </c:pt>
                <c:pt idx="13">
                  <c:v>8323150</c:v>
                </c:pt>
                <c:pt idx="14">
                  <c:v>10180632</c:v>
                </c:pt>
                <c:pt idx="15">
                  <c:v>8830986</c:v>
                </c:pt>
                <c:pt idx="16">
                  <c:v>10346521</c:v>
                </c:pt>
                <c:pt idx="17">
                  <c:v>9865214</c:v>
                </c:pt>
                <c:pt idx="18">
                  <c:v>9868164</c:v>
                </c:pt>
                <c:pt idx="19">
                  <c:v>9224972</c:v>
                </c:pt>
                <c:pt idx="20">
                  <c:v>9257163</c:v>
                </c:pt>
                <c:pt idx="21">
                  <c:v>9389129</c:v>
                </c:pt>
                <c:pt idx="22">
                  <c:v>9435466</c:v>
                </c:pt>
                <c:pt idx="23">
                  <c:v>8865843</c:v>
                </c:pt>
                <c:pt idx="24">
                  <c:v>10731931</c:v>
                </c:pt>
                <c:pt idx="25">
                  <c:v>8326712</c:v>
                </c:pt>
                <c:pt idx="26">
                  <c:v>10184988</c:v>
                </c:pt>
                <c:pt idx="27">
                  <c:v>8834765</c:v>
                </c:pt>
                <c:pt idx="28">
                  <c:v>10350948</c:v>
                </c:pt>
                <c:pt idx="29">
                  <c:v>9869434</c:v>
                </c:pt>
                <c:pt idx="30">
                  <c:v>9872387</c:v>
                </c:pt>
                <c:pt idx="31">
                  <c:v>9228919</c:v>
                </c:pt>
                <c:pt idx="32">
                  <c:v>9261124</c:v>
                </c:pt>
                <c:pt idx="33">
                  <c:v>9393146</c:v>
                </c:pt>
                <c:pt idx="34">
                  <c:v>9439501</c:v>
                </c:pt>
                <c:pt idx="35">
                  <c:v>8869636</c:v>
                </c:pt>
                <c:pt idx="36">
                  <c:v>10736138</c:v>
                </c:pt>
                <c:pt idx="37">
                  <c:v>8329679</c:v>
                </c:pt>
                <c:pt idx="38">
                  <c:v>10188255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B9-4FA4-A664-75AA44E8C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712320"/>
        <c:axId val="828712680"/>
      </c:lineChart>
      <c:catAx>
        <c:axId val="828712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712680"/>
        <c:crosses val="autoZero"/>
        <c:auto val="1"/>
        <c:lblAlgn val="ctr"/>
        <c:lblOffset val="100"/>
        <c:noMultiLvlLbl val="0"/>
      </c:catAx>
      <c:valAx>
        <c:axId val="8287126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Demand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712320"/>
        <c:crosses val="autoZero"/>
        <c:crossBetween val="between"/>
      </c:valAx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2">
          <a:lumMod val="90000"/>
          <a:lumOff val="1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Product P005 Forecast varience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Demand_tracker!$G$44</c:f>
              <c:strCache>
                <c:ptCount val="1"/>
                <c:pt idx="0">
                  <c:v>Actual Demand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Demand_tracker!$H$44:$AT$44</c:f>
              <c:numCache>
                <c:formatCode>General</c:formatCode>
                <c:ptCount val="39"/>
                <c:pt idx="0">
                  <c:v>9284638</c:v>
                </c:pt>
                <c:pt idx="1">
                  <c:v>8743100</c:v>
                </c:pt>
                <c:pt idx="2">
                  <c:v>9769502</c:v>
                </c:pt>
                <c:pt idx="3">
                  <c:v>8908140</c:v>
                </c:pt>
                <c:pt idx="4">
                  <c:v>8745886</c:v>
                </c:pt>
                <c:pt idx="5">
                  <c:v>9368536</c:v>
                </c:pt>
                <c:pt idx="6">
                  <c:v>9219066</c:v>
                </c:pt>
                <c:pt idx="7">
                  <c:v>10617345</c:v>
                </c:pt>
                <c:pt idx="8">
                  <c:v>9650393</c:v>
                </c:pt>
                <c:pt idx="9">
                  <c:v>11310234</c:v>
                </c:pt>
                <c:pt idx="10">
                  <c:v>9174503</c:v>
                </c:pt>
                <c:pt idx="11">
                  <c:v>10538996</c:v>
                </c:pt>
                <c:pt idx="12">
                  <c:v>9585130</c:v>
                </c:pt>
                <c:pt idx="13">
                  <c:v>8935271</c:v>
                </c:pt>
                <c:pt idx="14">
                  <c:v>9271366</c:v>
                </c:pt>
                <c:pt idx="15">
                  <c:v>8841651</c:v>
                </c:pt>
                <c:pt idx="16">
                  <c:v>8331050</c:v>
                </c:pt>
                <c:pt idx="17">
                  <c:v>10060872</c:v>
                </c:pt>
                <c:pt idx="18">
                  <c:v>9126557</c:v>
                </c:pt>
                <c:pt idx="19">
                  <c:v>8212483</c:v>
                </c:pt>
                <c:pt idx="20">
                  <c:v>8675242</c:v>
                </c:pt>
                <c:pt idx="21">
                  <c:v>7686778</c:v>
                </c:pt>
                <c:pt idx="22">
                  <c:v>8918700</c:v>
                </c:pt>
                <c:pt idx="23">
                  <c:v>8990540</c:v>
                </c:pt>
                <c:pt idx="24">
                  <c:v>8782794</c:v>
                </c:pt>
                <c:pt idx="25">
                  <c:v>8666869</c:v>
                </c:pt>
                <c:pt idx="26">
                  <c:v>10148783</c:v>
                </c:pt>
                <c:pt idx="27">
                  <c:v>7986897</c:v>
                </c:pt>
                <c:pt idx="28">
                  <c:v>10400197</c:v>
                </c:pt>
                <c:pt idx="29">
                  <c:v>9804254</c:v>
                </c:pt>
                <c:pt idx="30">
                  <c:v>8745439</c:v>
                </c:pt>
                <c:pt idx="31">
                  <c:v>9828179</c:v>
                </c:pt>
                <c:pt idx="32">
                  <c:v>9309380</c:v>
                </c:pt>
                <c:pt idx="33">
                  <c:v>9815135</c:v>
                </c:pt>
                <c:pt idx="34">
                  <c:v>8597518</c:v>
                </c:pt>
                <c:pt idx="35">
                  <c:v>9591804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F6-4DD0-8CF6-BBA248525387}"/>
            </c:ext>
          </c:extLst>
        </c:ser>
        <c:ser>
          <c:idx val="1"/>
          <c:order val="1"/>
          <c:tx>
            <c:strRef>
              <c:f>Demand_tracker!$G$45</c:f>
              <c:strCache>
                <c:ptCount val="1"/>
                <c:pt idx="0">
                  <c:v>3 months moving Average Forecast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Demand_tracker!$H$45:$AT$45</c:f>
              <c:numCache>
                <c:formatCode>General</c:formatCode>
                <c:ptCount val="39"/>
                <c:pt idx="3">
                  <c:v>9265747</c:v>
                </c:pt>
                <c:pt idx="4">
                  <c:v>9140247</c:v>
                </c:pt>
                <c:pt idx="5">
                  <c:v>9141176</c:v>
                </c:pt>
                <c:pt idx="6">
                  <c:v>9007521</c:v>
                </c:pt>
                <c:pt idx="7">
                  <c:v>9111163</c:v>
                </c:pt>
                <c:pt idx="8">
                  <c:v>9734982</c:v>
                </c:pt>
                <c:pt idx="9">
                  <c:v>9828935</c:v>
                </c:pt>
                <c:pt idx="10">
                  <c:v>10525991</c:v>
                </c:pt>
                <c:pt idx="11">
                  <c:v>10045043</c:v>
                </c:pt>
                <c:pt idx="12">
                  <c:v>10341244</c:v>
                </c:pt>
                <c:pt idx="13">
                  <c:v>9766210</c:v>
                </c:pt>
                <c:pt idx="14">
                  <c:v>9686466</c:v>
                </c:pt>
                <c:pt idx="15">
                  <c:v>9263922</c:v>
                </c:pt>
                <c:pt idx="16">
                  <c:v>9016096</c:v>
                </c:pt>
                <c:pt idx="17">
                  <c:v>8814689</c:v>
                </c:pt>
                <c:pt idx="18">
                  <c:v>9077858</c:v>
                </c:pt>
                <c:pt idx="19">
                  <c:v>9172826</c:v>
                </c:pt>
                <c:pt idx="20">
                  <c:v>9133304</c:v>
                </c:pt>
                <c:pt idx="21">
                  <c:v>8671427</c:v>
                </c:pt>
                <c:pt idx="22">
                  <c:v>8191501</c:v>
                </c:pt>
                <c:pt idx="23">
                  <c:v>8426907</c:v>
                </c:pt>
                <c:pt idx="24">
                  <c:v>8532006</c:v>
                </c:pt>
                <c:pt idx="25">
                  <c:v>8897345</c:v>
                </c:pt>
                <c:pt idx="26">
                  <c:v>8813401</c:v>
                </c:pt>
                <c:pt idx="27">
                  <c:v>9199482</c:v>
                </c:pt>
                <c:pt idx="28">
                  <c:v>8934183</c:v>
                </c:pt>
                <c:pt idx="29">
                  <c:v>9511959</c:v>
                </c:pt>
                <c:pt idx="30">
                  <c:v>9397116</c:v>
                </c:pt>
                <c:pt idx="31">
                  <c:v>9649963</c:v>
                </c:pt>
                <c:pt idx="32">
                  <c:v>9459291</c:v>
                </c:pt>
                <c:pt idx="33">
                  <c:v>9294333</c:v>
                </c:pt>
                <c:pt idx="34">
                  <c:v>9650898</c:v>
                </c:pt>
                <c:pt idx="35">
                  <c:v>9240678</c:v>
                </c:pt>
                <c:pt idx="36">
                  <c:v>9334819</c:v>
                </c:pt>
                <c:pt idx="37">
                  <c:v>9094661</c:v>
                </c:pt>
                <c:pt idx="38">
                  <c:v>9591804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F6-4DD0-8CF6-BBA248525387}"/>
            </c:ext>
          </c:extLst>
        </c:ser>
        <c:ser>
          <c:idx val="2"/>
          <c:order val="2"/>
          <c:tx>
            <c:strRef>
              <c:f>Demand_tracker!$G$46</c:f>
              <c:strCache>
                <c:ptCount val="1"/>
                <c:pt idx="0">
                  <c:v>LT Forecast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Demand_tracker!$H$46:$AT$46</c:f>
              <c:numCache>
                <c:formatCode>General</c:formatCode>
                <c:ptCount val="39"/>
                <c:pt idx="0">
                  <c:v>9520297</c:v>
                </c:pt>
                <c:pt idx="1">
                  <c:v>9520636</c:v>
                </c:pt>
                <c:pt idx="2">
                  <c:v>9520976</c:v>
                </c:pt>
                <c:pt idx="3">
                  <c:v>9521316</c:v>
                </c:pt>
                <c:pt idx="4">
                  <c:v>9521655</c:v>
                </c:pt>
                <c:pt idx="5">
                  <c:v>9521995</c:v>
                </c:pt>
                <c:pt idx="6">
                  <c:v>9522334</c:v>
                </c:pt>
                <c:pt idx="7">
                  <c:v>9522674</c:v>
                </c:pt>
                <c:pt idx="8">
                  <c:v>9523014</c:v>
                </c:pt>
                <c:pt idx="9">
                  <c:v>9523353</c:v>
                </c:pt>
                <c:pt idx="10">
                  <c:v>9523693</c:v>
                </c:pt>
                <c:pt idx="11">
                  <c:v>9524033</c:v>
                </c:pt>
                <c:pt idx="12">
                  <c:v>9524372</c:v>
                </c:pt>
                <c:pt idx="13">
                  <c:v>9524712</c:v>
                </c:pt>
                <c:pt idx="14">
                  <c:v>9525052</c:v>
                </c:pt>
                <c:pt idx="15">
                  <c:v>9525391</c:v>
                </c:pt>
                <c:pt idx="16">
                  <c:v>9525731</c:v>
                </c:pt>
                <c:pt idx="17">
                  <c:v>9526071</c:v>
                </c:pt>
                <c:pt idx="18">
                  <c:v>9526410</c:v>
                </c:pt>
                <c:pt idx="19">
                  <c:v>9526750</c:v>
                </c:pt>
                <c:pt idx="20">
                  <c:v>9527089</c:v>
                </c:pt>
                <c:pt idx="21">
                  <c:v>9527429</c:v>
                </c:pt>
                <c:pt idx="22">
                  <c:v>9527769</c:v>
                </c:pt>
                <c:pt idx="23">
                  <c:v>9528108</c:v>
                </c:pt>
                <c:pt idx="24">
                  <c:v>9528448</c:v>
                </c:pt>
                <c:pt idx="25">
                  <c:v>9528788</c:v>
                </c:pt>
                <c:pt idx="26">
                  <c:v>9529127</c:v>
                </c:pt>
                <c:pt idx="27">
                  <c:v>9529467</c:v>
                </c:pt>
                <c:pt idx="28">
                  <c:v>9529807</c:v>
                </c:pt>
                <c:pt idx="29">
                  <c:v>9530146</c:v>
                </c:pt>
                <c:pt idx="30">
                  <c:v>9530486</c:v>
                </c:pt>
                <c:pt idx="31">
                  <c:v>9530826</c:v>
                </c:pt>
                <c:pt idx="32">
                  <c:v>9531165</c:v>
                </c:pt>
                <c:pt idx="33">
                  <c:v>9531505</c:v>
                </c:pt>
                <c:pt idx="34">
                  <c:v>9531844</c:v>
                </c:pt>
                <c:pt idx="35">
                  <c:v>9532184</c:v>
                </c:pt>
                <c:pt idx="36">
                  <c:v>9532184</c:v>
                </c:pt>
                <c:pt idx="37">
                  <c:v>9532184</c:v>
                </c:pt>
                <c:pt idx="38">
                  <c:v>9532184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F6-4DD0-8CF6-BBA248525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911856"/>
        <c:axId val="624903576"/>
      </c:lineChart>
      <c:catAx>
        <c:axId val="624911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03576"/>
        <c:crosses val="autoZero"/>
        <c:auto val="1"/>
        <c:lblAlgn val="ctr"/>
        <c:lblOffset val="100"/>
        <c:noMultiLvlLbl val="0"/>
      </c:catAx>
      <c:valAx>
        <c:axId val="62490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Demand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11856"/>
        <c:crosses val="autoZero"/>
        <c:crossBetween val="between"/>
      </c:valAx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2">
          <a:lumMod val="90000"/>
          <a:lumOff val="10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Holt</a:t>
            </a:r>
            <a:r>
              <a:rPr lang="en-AU" baseline="0"/>
              <a:t> Winters Forecast for P005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Demand_tracker!$G$44</c:f>
              <c:strCache>
                <c:ptCount val="1"/>
                <c:pt idx="0">
                  <c:v>Actual Demand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Demand_tracker!$H$44:$AQ$44</c:f>
              <c:numCache>
                <c:formatCode>General</c:formatCode>
                <c:ptCount val="36"/>
                <c:pt idx="0">
                  <c:v>9284638</c:v>
                </c:pt>
                <c:pt idx="1">
                  <c:v>8743100</c:v>
                </c:pt>
                <c:pt idx="2">
                  <c:v>9769502</c:v>
                </c:pt>
                <c:pt idx="3">
                  <c:v>8908140</c:v>
                </c:pt>
                <c:pt idx="4">
                  <c:v>8745886</c:v>
                </c:pt>
                <c:pt idx="5">
                  <c:v>9368536</c:v>
                </c:pt>
                <c:pt idx="6">
                  <c:v>9219066</c:v>
                </c:pt>
                <c:pt idx="7">
                  <c:v>10617345</c:v>
                </c:pt>
                <c:pt idx="8">
                  <c:v>9650393</c:v>
                </c:pt>
                <c:pt idx="9">
                  <c:v>11310234</c:v>
                </c:pt>
                <c:pt idx="10">
                  <c:v>9174503</c:v>
                </c:pt>
                <c:pt idx="11">
                  <c:v>10538996</c:v>
                </c:pt>
                <c:pt idx="12">
                  <c:v>9585130</c:v>
                </c:pt>
                <c:pt idx="13">
                  <c:v>8935271</c:v>
                </c:pt>
                <c:pt idx="14">
                  <c:v>9271366</c:v>
                </c:pt>
                <c:pt idx="15">
                  <c:v>8841651</c:v>
                </c:pt>
                <c:pt idx="16">
                  <c:v>8331050</c:v>
                </c:pt>
                <c:pt idx="17">
                  <c:v>10060872</c:v>
                </c:pt>
                <c:pt idx="18">
                  <c:v>9126557</c:v>
                </c:pt>
                <c:pt idx="19">
                  <c:v>8212483</c:v>
                </c:pt>
                <c:pt idx="20">
                  <c:v>8675242</c:v>
                </c:pt>
                <c:pt idx="21">
                  <c:v>7686778</c:v>
                </c:pt>
                <c:pt idx="22">
                  <c:v>8918700</c:v>
                </c:pt>
                <c:pt idx="23">
                  <c:v>8990540</c:v>
                </c:pt>
                <c:pt idx="24">
                  <c:v>8782794</c:v>
                </c:pt>
                <c:pt idx="25">
                  <c:v>8666869</c:v>
                </c:pt>
                <c:pt idx="26">
                  <c:v>10148783</c:v>
                </c:pt>
                <c:pt idx="27">
                  <c:v>7986897</c:v>
                </c:pt>
                <c:pt idx="28">
                  <c:v>10400197</c:v>
                </c:pt>
                <c:pt idx="29">
                  <c:v>9804254</c:v>
                </c:pt>
                <c:pt idx="30">
                  <c:v>8745439</c:v>
                </c:pt>
                <c:pt idx="31">
                  <c:v>9828179</c:v>
                </c:pt>
                <c:pt idx="32">
                  <c:v>9309380</c:v>
                </c:pt>
                <c:pt idx="33">
                  <c:v>9815135</c:v>
                </c:pt>
                <c:pt idx="34">
                  <c:v>8597518</c:v>
                </c:pt>
                <c:pt idx="35">
                  <c:v>9591804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DD-4275-BB7F-D6A4CD5F7E2B}"/>
            </c:ext>
          </c:extLst>
        </c:ser>
        <c:ser>
          <c:idx val="1"/>
          <c:order val="1"/>
          <c:tx>
            <c:strRef>
              <c:f>Demand_tracker!$G$46</c:f>
              <c:strCache>
                <c:ptCount val="1"/>
                <c:pt idx="0">
                  <c:v>LT Forecast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Demand_tracker!$H$46:$AT$46</c:f>
              <c:numCache>
                <c:formatCode>General</c:formatCode>
                <c:ptCount val="39"/>
                <c:pt idx="0">
                  <c:v>9520297</c:v>
                </c:pt>
                <c:pt idx="1">
                  <c:v>9520636</c:v>
                </c:pt>
                <c:pt idx="2">
                  <c:v>9520976</c:v>
                </c:pt>
                <c:pt idx="3">
                  <c:v>9521316</c:v>
                </c:pt>
                <c:pt idx="4">
                  <c:v>9521655</c:v>
                </c:pt>
                <c:pt idx="5">
                  <c:v>9521995</c:v>
                </c:pt>
                <c:pt idx="6">
                  <c:v>9522334</c:v>
                </c:pt>
                <c:pt idx="7">
                  <c:v>9522674</c:v>
                </c:pt>
                <c:pt idx="8">
                  <c:v>9523014</c:v>
                </c:pt>
                <c:pt idx="9">
                  <c:v>9523353</c:v>
                </c:pt>
                <c:pt idx="10">
                  <c:v>9523693</c:v>
                </c:pt>
                <c:pt idx="11">
                  <c:v>9524033</c:v>
                </c:pt>
                <c:pt idx="12">
                  <c:v>9524372</c:v>
                </c:pt>
                <c:pt idx="13">
                  <c:v>9524712</c:v>
                </c:pt>
                <c:pt idx="14">
                  <c:v>9525052</c:v>
                </c:pt>
                <c:pt idx="15">
                  <c:v>9525391</c:v>
                </c:pt>
                <c:pt idx="16">
                  <c:v>9525731</c:v>
                </c:pt>
                <c:pt idx="17">
                  <c:v>9526071</c:v>
                </c:pt>
                <c:pt idx="18">
                  <c:v>9526410</c:v>
                </c:pt>
                <c:pt idx="19">
                  <c:v>9526750</c:v>
                </c:pt>
                <c:pt idx="20">
                  <c:v>9527089</c:v>
                </c:pt>
                <c:pt idx="21">
                  <c:v>9527429</c:v>
                </c:pt>
                <c:pt idx="22">
                  <c:v>9527769</c:v>
                </c:pt>
                <c:pt idx="23">
                  <c:v>9528108</c:v>
                </c:pt>
                <c:pt idx="24">
                  <c:v>9528448</c:v>
                </c:pt>
                <c:pt idx="25">
                  <c:v>9528788</c:v>
                </c:pt>
                <c:pt idx="26">
                  <c:v>9529127</c:v>
                </c:pt>
                <c:pt idx="27">
                  <c:v>9529467</c:v>
                </c:pt>
                <c:pt idx="28">
                  <c:v>9529807</c:v>
                </c:pt>
                <c:pt idx="29">
                  <c:v>9530146</c:v>
                </c:pt>
                <c:pt idx="30">
                  <c:v>9530486</c:v>
                </c:pt>
                <c:pt idx="31">
                  <c:v>9530826</c:v>
                </c:pt>
                <c:pt idx="32">
                  <c:v>9531165</c:v>
                </c:pt>
                <c:pt idx="33">
                  <c:v>9531505</c:v>
                </c:pt>
                <c:pt idx="34">
                  <c:v>9531844</c:v>
                </c:pt>
                <c:pt idx="35">
                  <c:v>9532184</c:v>
                </c:pt>
                <c:pt idx="36">
                  <c:v>9532184</c:v>
                </c:pt>
                <c:pt idx="37">
                  <c:v>9532184</c:v>
                </c:pt>
                <c:pt idx="38">
                  <c:v>9532184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DD-4275-BB7F-D6A4CD5F7E2B}"/>
            </c:ext>
          </c:extLst>
        </c:ser>
        <c:ser>
          <c:idx val="2"/>
          <c:order val="2"/>
          <c:tx>
            <c:strRef>
              <c:f>Demand_tracker!$G$52</c:f>
              <c:strCache>
                <c:ptCount val="1"/>
                <c:pt idx="0">
                  <c:v>Seasional Forecast with trends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Demand_tracker!$H$52:$AT$52</c:f>
              <c:numCache>
                <c:formatCode>0</c:formatCode>
                <c:ptCount val="39"/>
                <c:pt idx="0">
                  <c:v>10722750</c:v>
                </c:pt>
                <c:pt idx="1">
                  <c:v>8319588</c:v>
                </c:pt>
                <c:pt idx="2">
                  <c:v>10176276</c:v>
                </c:pt>
                <c:pt idx="3">
                  <c:v>8827208</c:v>
                </c:pt>
                <c:pt idx="4">
                  <c:v>10342094</c:v>
                </c:pt>
                <c:pt idx="5">
                  <c:v>9860993</c:v>
                </c:pt>
                <c:pt idx="6">
                  <c:v>9863942</c:v>
                </c:pt>
                <c:pt idx="7">
                  <c:v>9221025</c:v>
                </c:pt>
                <c:pt idx="8">
                  <c:v>9253204</c:v>
                </c:pt>
                <c:pt idx="9">
                  <c:v>9385113</c:v>
                </c:pt>
                <c:pt idx="10">
                  <c:v>9431429</c:v>
                </c:pt>
                <c:pt idx="11">
                  <c:v>8862052</c:v>
                </c:pt>
                <c:pt idx="12">
                  <c:v>10727340</c:v>
                </c:pt>
                <c:pt idx="13">
                  <c:v>8323150</c:v>
                </c:pt>
                <c:pt idx="14">
                  <c:v>10180632</c:v>
                </c:pt>
                <c:pt idx="15">
                  <c:v>8830986</c:v>
                </c:pt>
                <c:pt idx="16">
                  <c:v>10346521</c:v>
                </c:pt>
                <c:pt idx="17">
                  <c:v>9865214</c:v>
                </c:pt>
                <c:pt idx="18">
                  <c:v>9868164</c:v>
                </c:pt>
                <c:pt idx="19">
                  <c:v>9224972</c:v>
                </c:pt>
                <c:pt idx="20">
                  <c:v>9257163</c:v>
                </c:pt>
                <c:pt idx="21">
                  <c:v>9389129</c:v>
                </c:pt>
                <c:pt idx="22">
                  <c:v>9435466</c:v>
                </c:pt>
                <c:pt idx="23">
                  <c:v>8865843</c:v>
                </c:pt>
                <c:pt idx="24">
                  <c:v>10731931</c:v>
                </c:pt>
                <c:pt idx="25">
                  <c:v>8326712</c:v>
                </c:pt>
                <c:pt idx="26">
                  <c:v>10184988</c:v>
                </c:pt>
                <c:pt idx="27">
                  <c:v>8834765</c:v>
                </c:pt>
                <c:pt idx="28">
                  <c:v>10350948</c:v>
                </c:pt>
                <c:pt idx="29">
                  <c:v>9869434</c:v>
                </c:pt>
                <c:pt idx="30">
                  <c:v>9872387</c:v>
                </c:pt>
                <c:pt idx="31">
                  <c:v>9228919</c:v>
                </c:pt>
                <c:pt idx="32">
                  <c:v>9261124</c:v>
                </c:pt>
                <c:pt idx="33">
                  <c:v>9393146</c:v>
                </c:pt>
                <c:pt idx="34">
                  <c:v>9439501</c:v>
                </c:pt>
                <c:pt idx="35">
                  <c:v>8869636</c:v>
                </c:pt>
                <c:pt idx="36">
                  <c:v>10736138</c:v>
                </c:pt>
                <c:pt idx="37">
                  <c:v>8329679</c:v>
                </c:pt>
                <c:pt idx="38">
                  <c:v>10188255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DD-4275-BB7F-D6A4CD5F7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5592736"/>
        <c:axId val="955587696"/>
      </c:lineChart>
      <c:catAx>
        <c:axId val="955592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587696"/>
        <c:crosses val="autoZero"/>
        <c:auto val="1"/>
        <c:lblAlgn val="ctr"/>
        <c:lblOffset val="100"/>
        <c:noMultiLvlLbl val="0"/>
      </c:catAx>
      <c:valAx>
        <c:axId val="95558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Demand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592736"/>
        <c:crosses val="autoZero"/>
        <c:crossBetween val="between"/>
      </c:valAx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2">
          <a:lumMod val="90000"/>
          <a:lumOff val="1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85724</xdr:colOff>
      <xdr:row>0</xdr:row>
      <xdr:rowOff>0</xdr:rowOff>
    </xdr:from>
    <xdr:to>
      <xdr:col>19</xdr:col>
      <xdr:colOff>314324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AABCAE-F54E-DFA2-6736-A7EB671A7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571499</xdr:colOff>
      <xdr:row>1</xdr:row>
      <xdr:rowOff>47625</xdr:rowOff>
    </xdr:from>
    <xdr:to>
      <xdr:col>57</xdr:col>
      <xdr:colOff>314325</xdr:colOff>
      <xdr:row>16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5FABCF-5FF5-A374-493C-44FBD4E87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342900</xdr:colOff>
      <xdr:row>1</xdr:row>
      <xdr:rowOff>66675</xdr:rowOff>
    </xdr:from>
    <xdr:to>
      <xdr:col>66</xdr:col>
      <xdr:colOff>466725</xdr:colOff>
      <xdr:row>16</xdr:row>
      <xdr:rowOff>104774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96B312-62EB-0994-841A-58B9A053B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46</xdr:col>
      <xdr:colOff>581025</xdr:colOff>
      <xdr:row>16</xdr:row>
      <xdr:rowOff>76200</xdr:rowOff>
    </xdr:from>
    <xdr:to>
      <xdr:col>57</xdr:col>
      <xdr:colOff>323849</xdr:colOff>
      <xdr:row>30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813189-6541-A9E5-5BAE-77319C08C1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57</xdr:col>
      <xdr:colOff>333376</xdr:colOff>
      <xdr:row>16</xdr:row>
      <xdr:rowOff>38100</xdr:rowOff>
    </xdr:from>
    <xdr:to>
      <xdr:col>66</xdr:col>
      <xdr:colOff>495300</xdr:colOff>
      <xdr:row>30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3EEC0C4-4D94-188C-E434-AA793BEE3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46</xdr:col>
      <xdr:colOff>547686</xdr:colOff>
      <xdr:row>31</xdr:row>
      <xdr:rowOff>28574</xdr:rowOff>
    </xdr:from>
    <xdr:to>
      <xdr:col>57</xdr:col>
      <xdr:colOff>323850</xdr:colOff>
      <xdr:row>44</xdr:row>
      <xdr:rowOff>76199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BCF7FC8-89CC-8643-6AD2-31A1F19EF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57</xdr:col>
      <xdr:colOff>333375</xdr:colOff>
      <xdr:row>31</xdr:row>
      <xdr:rowOff>28576</xdr:rowOff>
    </xdr:from>
    <xdr:to>
      <xdr:col>66</xdr:col>
      <xdr:colOff>504826</xdr:colOff>
      <xdr:row>44</xdr:row>
      <xdr:rowOff>66676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3132C65-C705-FB0B-71EA-A1097F17B0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538161</xdr:colOff>
      <xdr:row>44</xdr:row>
      <xdr:rowOff>95250</xdr:rowOff>
    </xdr:from>
    <xdr:to>
      <xdr:col>57</xdr:col>
      <xdr:colOff>333374</xdr:colOff>
      <xdr:row>59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3F5E8F0-D7CE-E3F0-3021-516C8CC85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57</xdr:col>
      <xdr:colOff>295275</xdr:colOff>
      <xdr:row>44</xdr:row>
      <xdr:rowOff>57150</xdr:rowOff>
    </xdr:from>
    <xdr:to>
      <xdr:col>66</xdr:col>
      <xdr:colOff>466725</xdr:colOff>
      <xdr:row>59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00A6BAB-F75C-AA96-56ED-9BA37B0EA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547687</xdr:colOff>
      <xdr:row>59</xdr:row>
      <xdr:rowOff>57150</xdr:rowOff>
    </xdr:from>
    <xdr:to>
      <xdr:col>57</xdr:col>
      <xdr:colOff>352425</xdr:colOff>
      <xdr:row>73</xdr:row>
      <xdr:rowOff>133350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8C93BA4-BEEC-D6BE-0891-38006A109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395286</xdr:colOff>
      <xdr:row>59</xdr:row>
      <xdr:rowOff>47625</xdr:rowOff>
    </xdr:from>
    <xdr:to>
      <xdr:col>66</xdr:col>
      <xdr:colOff>476249</xdr:colOff>
      <xdr:row>73</xdr:row>
      <xdr:rowOff>123825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94E13EB-8B89-DCB0-B494-06AD67BEB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sumit gautam" refreshedDate="45820.322266319446" backgroundQuery="1" createdVersion="3" refreshedVersion="8" minRefreshableVersion="3" recordCount="0" tupleCache="1" supportSubquery="1" supportAdvancedDrill="1" xr:uid="{EF37E7D5-0693-401C-8041-6FC94B808A83}">
  <cacheSource type="external" connectionId="5"/>
  <cacheFields count="5">
    <cacheField name="[demand_forecasting_data1].[Year].[Year]" caption="Year" numFmtId="0" hierarchy="19" level="1">
      <sharedItems count="3">
        <s v="[demand_forecasting_data1].[Year].&amp;[2019]" c="2019"/>
        <s v="[demand_forecasting_data1].[Year].&amp;[2021]" c="2021"/>
        <s v="[demand_forecasting_data1].[Year].&amp;[2020]" c="2020"/>
      </sharedItems>
    </cacheField>
    <cacheField name="[demand_forecasting_data1].[Month Name].[Month Name]" caption="Month Name" numFmtId="0" hierarchy="21" level="1">
      <sharedItems count="12">
        <s v="[demand_forecasting_data1].[Month Name].&amp;[October]" c="October"/>
        <s v="[demand_forecasting_data1].[Month Name].&amp;[August]" c="August"/>
        <s v="[demand_forecasting_data1].[Month Name].&amp;[September]" c="September"/>
        <s v="[demand_forecasting_data1].[Month Name].&amp;[July]" c="July"/>
        <s v="[demand_forecasting_data1].[Month Name].&amp;[February]" c="February"/>
        <s v="[demand_forecasting_data1].[Month Name].&amp;[December]" c="December"/>
        <s v="[demand_forecasting_data1].[Month Name].&amp;[May]" c="May"/>
        <s v="[demand_forecasting_data1].[Month Name].&amp;[April]" c="April"/>
        <s v="[demand_forecasting_data1].[Month Name].&amp;[June]" c="June"/>
        <s v="[demand_forecasting_data1].[Month Name].&amp;[November]" c="November"/>
        <s v="[demand_forecasting_data1].[Month Name].&amp;[January]" c="January"/>
        <s v="[demand_forecasting_data1].[Month Name].&amp;[March]" c="March"/>
      </sharedItems>
    </cacheField>
    <cacheField name="[Measures].[MeasuresLevel]" caption="MeasuresLevel" numFmtId="0" hierarchy="30">
      <sharedItems count="2">
        <s v="[Measures].[forecast]" c="forecast"/>
        <s v="[Measures].[Sum of Demand]" c="Sum of Demand"/>
      </sharedItems>
    </cacheField>
    <cacheField name="[demand_forecasting_data1].[Product_ID].[Product_ID]" caption="Product_ID" numFmtId="0" hierarchy="6" level="1">
      <sharedItems count="5">
        <s v="[demand_forecasting_data1].[Product_ID].&amp;[P002]" c="P002"/>
        <s v="[demand_forecasting_data1].[Product_ID].&amp;[P001]" c="P001"/>
        <s v="[demand_forecasting_data1].[Product_ID].&amp;[P004]" c="P004"/>
        <s v="[demand_forecasting_data1].[Product_ID].&amp;[P005]" c="P005"/>
        <s v="[demand_forecasting_data1].[Product_ID].&amp;[P003]" c="P003"/>
      </sharedItems>
    </cacheField>
    <cacheField name="[demand_forecasting_data1].[Date].[Date]" caption="Date" numFmtId="0" hierarchy="5" level="1">
      <sharedItems count="1092">
        <s v="[demand_forecasting_data1].[Date].&amp;[2019-01-06T00:00:00]" c="1/6/2019"/>
        <s v="[demand_forecasting_data1].[Date].&amp;[2019-01-05T00:00:00]" c="1/5/2019"/>
        <s v="[demand_forecasting_data1].[Date].&amp;[2019-01-07T00:00:00]" c="1/7/2019"/>
        <s v="[demand_forecasting_data1].[Date].&amp;[2019-01-03T00:00:00]" c="1/3/2019"/>
        <s v="[demand_forecasting_data1].[Date].&amp;[2019-01-02T00:00:00]" c="1/2/2019"/>
        <s v="[demand_forecasting_data1].[Date].&amp;[2021-08-17T00:00:00]" c="8/17/2021"/>
        <s v="[demand_forecasting_data1].[Date].&amp;[2019-01-01T00:00:00]" c="1/1/2019"/>
        <s v="[demand_forecasting_data1].[Date].&amp;[2019-01-04T00:00:00]" c="1/4/2019"/>
        <s v="[demand_forecasting_data1].[Date].&amp;[2019-01-12T00:00:00]" c="1/12/2019"/>
        <s v="[demand_forecasting_data1].[Date].&amp;[2019-01-14T00:00:00]" c="1/14/2019"/>
        <s v="[demand_forecasting_data1].[Date].&amp;[2019-01-09T00:00:00]" c="1/9/2019"/>
        <s v="[demand_forecasting_data1].[Date].&amp;[2019-01-13T00:00:00]" c="1/13/2019"/>
        <s v="[demand_forecasting_data1].[Date].&amp;[2019-01-11T00:00:00]" c="1/11/2019"/>
        <s v="[demand_forecasting_data1].[Date].&amp;[2019-01-10T00:00:00]" c="1/10/2019"/>
        <s v="[demand_forecasting_data1].[Date].&amp;[2019-01-08T00:00:00]" c="1/8/2019"/>
        <s v="[demand_forecasting_data1].[Date].&amp;[2019-01-21T00:00:00]" c="1/21/2019"/>
        <s v="[demand_forecasting_data1].[Date].&amp;[2019-01-18T00:00:00]" c="1/18/2019"/>
        <s v="[demand_forecasting_data1].[Date].&amp;[2019-01-17T00:00:00]" c="1/17/2019"/>
        <s v="[demand_forecasting_data1].[Date].&amp;[2019-01-16T00:00:00]" c="1/16/2019"/>
        <s v="[demand_forecasting_data1].[Date].&amp;[2019-01-20T00:00:00]" c="1/20/2019"/>
        <s v="[demand_forecasting_data1].[Date].&amp;[2019-01-15T00:00:00]" c="1/15/2019"/>
        <s v="[demand_forecasting_data1].[Date].&amp;[2019-01-19T00:00:00]" c="1/19/2019"/>
        <s v="[demand_forecasting_data1].[Date].&amp;[2019-01-24T00:00:00]" c="1/24/2019"/>
        <s v="[demand_forecasting_data1].[Date].&amp;[2019-01-25T00:00:00]" c="1/25/2019"/>
        <s v="[demand_forecasting_data1].[Date].&amp;[2019-01-27T00:00:00]" c="1/27/2019"/>
        <s v="[demand_forecasting_data1].[Date].&amp;[2019-01-26T00:00:00]" c="1/26/2019"/>
        <s v="[demand_forecasting_data1].[Date].&amp;[2019-01-22T00:00:00]" c="1/22/2019"/>
        <s v="[demand_forecasting_data1].[Date].&amp;[2019-01-28T00:00:00]" c="1/28/2019"/>
        <s v="[demand_forecasting_data1].[Date].&amp;[2019-01-23T00:00:00]" c="1/23/2019"/>
        <s v="[demand_forecasting_data1].[Date].&amp;[2019-02-01T00:00:00]" c="2/1/2019"/>
        <s v="[demand_forecasting_data1].[Date].&amp;[2019-01-31T00:00:00]" c="1/31/2019"/>
        <s v="[demand_forecasting_data1].[Date].&amp;[2019-02-04T00:00:00]" c="2/4/2019"/>
        <s v="[demand_forecasting_data1].[Date].&amp;[2019-02-03T00:00:00]" c="2/3/2019"/>
        <s v="[demand_forecasting_data1].[Date].&amp;[2019-01-29T00:00:00]" c="1/29/2019"/>
        <s v="[demand_forecasting_data1].[Date].&amp;[2019-01-30T00:00:00]" c="1/30/2019"/>
        <s v="[demand_forecasting_data1].[Date].&amp;[2019-02-02T00:00:00]" c="2/2/2019"/>
        <s v="[demand_forecasting_data1].[Date].&amp;[2019-02-11T00:00:00]" c="2/11/2019"/>
        <s v="[demand_forecasting_data1].[Date].&amp;[2019-02-09T00:00:00]" c="2/9/2019"/>
        <s v="[demand_forecasting_data1].[Date].&amp;[2019-02-07T00:00:00]" c="2/7/2019"/>
        <s v="[demand_forecasting_data1].[Date].&amp;[2019-02-05T00:00:00]" c="2/5/2019"/>
        <s v="[demand_forecasting_data1].[Date].&amp;[2019-02-06T00:00:00]" c="2/6/2019"/>
        <s v="[demand_forecasting_data1].[Date].&amp;[2019-02-10T00:00:00]" c="2/10/2019"/>
        <s v="[demand_forecasting_data1].[Date].&amp;[2019-02-08T00:00:00]" c="2/8/2019"/>
        <s v="[demand_forecasting_data1].[Date].&amp;[2019-02-16T00:00:00]" c="2/16/2019"/>
        <s v="[demand_forecasting_data1].[Date].&amp;[2019-02-18T00:00:00]" c="2/18/2019"/>
        <s v="[demand_forecasting_data1].[Date].&amp;[2019-02-14T00:00:00]" c="2/14/2019"/>
        <s v="[demand_forecasting_data1].[Date].&amp;[2019-02-12T00:00:00]" c="2/12/2019"/>
        <s v="[demand_forecasting_data1].[Date].&amp;[2019-02-17T00:00:00]" c="2/17/2019"/>
        <s v="[demand_forecasting_data1].[Date].&amp;[2019-02-13T00:00:00]" c="2/13/2019"/>
        <s v="[demand_forecasting_data1].[Date].&amp;[2019-02-15T00:00:00]" c="2/15/2019"/>
        <s v="[demand_forecasting_data1].[Date].&amp;[2019-02-22T00:00:00]" c="2/22/2019"/>
        <s v="[demand_forecasting_data1].[Date].&amp;[2019-02-21T00:00:00]" c="2/21/2019"/>
        <s v="[demand_forecasting_data1].[Date].&amp;[2019-02-19T00:00:00]" c="2/19/2019"/>
        <s v="[demand_forecasting_data1].[Date].&amp;[2019-02-24T00:00:00]" c="2/24/2019"/>
        <s v="[demand_forecasting_data1].[Date].&amp;[2019-02-25T00:00:00]" c="2/25/2019"/>
        <s v="[demand_forecasting_data1].[Date].&amp;[2019-02-20T00:00:00]" c="2/20/2019"/>
        <s v="[demand_forecasting_data1].[Date].&amp;[2019-02-23T00:00:00]" c="2/23/2019"/>
        <s v="[demand_forecasting_data1].[Date].&amp;[2019-02-26T00:00:00]" c="2/26/2019"/>
        <s v="[demand_forecasting_data1].[Date].&amp;[2019-03-04T00:00:00]" c="3/4/2019"/>
        <s v="[demand_forecasting_data1].[Date].&amp;[2019-03-02T00:00:00]" c="3/2/2019"/>
        <s v="[demand_forecasting_data1].[Date].&amp;[2019-03-01T00:00:00]" c="3/1/2019"/>
        <s v="[demand_forecasting_data1].[Date].&amp;[2019-02-28T00:00:00]" c="2/28/2019"/>
        <s v="[demand_forecasting_data1].[Date].&amp;[2019-03-03T00:00:00]" c="3/3/2019"/>
        <s v="[demand_forecasting_data1].[Date].&amp;[2019-02-27T00:00:00]" c="2/27/2019"/>
        <s v="[demand_forecasting_data1].[Date].&amp;[2019-03-09T00:00:00]" c="3/9/2019"/>
        <s v="[demand_forecasting_data1].[Date].&amp;[2019-03-08T00:00:00]" c="3/8/2019"/>
        <s v="[demand_forecasting_data1].[Date].&amp;[2019-03-05T00:00:00]" c="3/5/2019"/>
        <s v="[demand_forecasting_data1].[Date].&amp;[2019-03-11T00:00:00]" c="3/11/2019"/>
        <s v="[demand_forecasting_data1].[Date].&amp;[2019-03-10T00:00:00]" c="3/10/2019"/>
        <s v="[demand_forecasting_data1].[Date].&amp;[2019-03-07T00:00:00]" c="3/7/2019"/>
        <s v="[demand_forecasting_data1].[Date].&amp;[2019-03-06T00:00:00]" c="3/6/2019"/>
        <s v="[demand_forecasting_data1].[Date].&amp;[2019-03-15T00:00:00]" c="3/15/2019"/>
        <s v="[demand_forecasting_data1].[Date].&amp;[2019-03-18T00:00:00]" c="3/18/2019"/>
        <s v="[demand_forecasting_data1].[Date].&amp;[2019-03-13T00:00:00]" c="3/13/2019"/>
        <s v="[demand_forecasting_data1].[Date].&amp;[2019-03-16T00:00:00]" c="3/16/2019"/>
        <s v="[demand_forecasting_data1].[Date].&amp;[2019-03-12T00:00:00]" c="3/12/2019"/>
        <s v="[demand_forecasting_data1].[Date].&amp;[2019-03-14T00:00:00]" c="3/14/2019"/>
        <s v="[demand_forecasting_data1].[Date].&amp;[2019-03-17T00:00:00]" c="3/17/2019"/>
        <s v="[demand_forecasting_data1].[Date].&amp;[2019-03-19T00:00:00]" c="3/19/2019"/>
        <s v="[demand_forecasting_data1].[Date].&amp;[2019-03-22T00:00:00]" c="3/22/2019"/>
        <s v="[demand_forecasting_data1].[Date].&amp;[2019-03-20T00:00:00]" c="3/20/2019"/>
        <s v="[demand_forecasting_data1].[Date].&amp;[2019-03-24T00:00:00]" c="3/24/2019"/>
        <s v="[demand_forecasting_data1].[Date].&amp;[2019-03-21T00:00:00]" c="3/21/2019"/>
        <s v="[demand_forecasting_data1].[Date].&amp;[2019-03-25T00:00:00]" c="3/25/2019"/>
        <s v="[demand_forecasting_data1].[Date].&amp;[2019-03-23T00:00:00]" c="3/23/2019"/>
        <s v="[demand_forecasting_data1].[Date].&amp;[2019-03-26T00:00:00]" c="3/26/2019"/>
        <s v="[demand_forecasting_data1].[Date].&amp;[2019-03-28T00:00:00]" c="3/28/2019"/>
        <s v="[demand_forecasting_data1].[Date].&amp;[2019-04-01T00:00:00]" c="4/1/2019"/>
        <s v="[demand_forecasting_data1].[Date].&amp;[2019-03-29T00:00:00]" c="3/29/2019"/>
        <s v="[demand_forecasting_data1].[Date].&amp;[2019-03-31T00:00:00]" c="3/31/2019"/>
        <s v="[demand_forecasting_data1].[Date].&amp;[2019-03-27T00:00:00]" c="3/27/2019"/>
        <s v="[demand_forecasting_data1].[Date].&amp;[2019-03-30T00:00:00]" c="3/30/2019"/>
        <s v="[demand_forecasting_data1].[Date].&amp;[2019-04-07T00:00:00]" c="4/7/2019"/>
        <s v="[demand_forecasting_data1].[Date].&amp;[2019-04-06T00:00:00]" c="4/6/2019"/>
        <s v="[demand_forecasting_data1].[Date].&amp;[2019-04-08T00:00:00]" c="4/8/2019"/>
        <s v="[demand_forecasting_data1].[Date].&amp;[2019-04-02T00:00:00]" c="4/2/2019"/>
        <s v="[demand_forecasting_data1].[Date].&amp;[2019-04-05T00:00:00]" c="4/5/2019"/>
        <s v="[demand_forecasting_data1].[Date].&amp;[2019-04-03T00:00:00]" c="4/3/2019"/>
        <s v="[demand_forecasting_data1].[Date].&amp;[2019-04-04T00:00:00]" c="4/4/2019"/>
        <s v="[demand_forecasting_data1].[Date].&amp;[2019-04-11T00:00:00]" c="4/11/2019"/>
        <s v="[demand_forecasting_data1].[Date].&amp;[2019-04-13T00:00:00]" c="4/13/2019"/>
        <s v="[demand_forecasting_data1].[Date].&amp;[2019-04-10T00:00:00]" c="4/10/2019"/>
        <s v="[demand_forecasting_data1].[Date].&amp;[2019-04-14T00:00:00]" c="4/14/2019"/>
        <s v="[demand_forecasting_data1].[Date].&amp;[2019-04-12T00:00:00]" c="4/12/2019"/>
        <s v="[demand_forecasting_data1].[Date].&amp;[2019-04-09T00:00:00]" c="4/9/2019"/>
        <s v="[demand_forecasting_data1].[Date].&amp;[2019-04-15T00:00:00]" c="4/15/2019"/>
        <s v="[demand_forecasting_data1].[Date].&amp;[2019-04-18T00:00:00]" c="4/18/2019"/>
        <s v="[demand_forecasting_data1].[Date].&amp;[2019-04-21T00:00:00]" c="4/21/2019"/>
        <s v="[demand_forecasting_data1].[Date].&amp;[2019-04-19T00:00:00]" c="4/19/2019"/>
        <s v="[demand_forecasting_data1].[Date].&amp;[2019-04-22T00:00:00]" c="4/22/2019"/>
        <s v="[demand_forecasting_data1].[Date].&amp;[2019-04-20T00:00:00]" c="4/20/2019"/>
        <s v="[demand_forecasting_data1].[Date].&amp;[2019-04-17T00:00:00]" c="4/17/2019"/>
        <s v="[demand_forecasting_data1].[Date].&amp;[2019-04-16T00:00:00]" c="4/16/2019"/>
        <s v="[demand_forecasting_data1].[Date].&amp;[2019-04-27T00:00:00]" c="4/27/2019"/>
        <s v="[demand_forecasting_data1].[Date].&amp;[2019-04-25T00:00:00]" c="4/25/2019"/>
        <s v="[demand_forecasting_data1].[Date].&amp;[2019-04-24T00:00:00]" c="4/24/2019"/>
        <s v="[demand_forecasting_data1].[Date].&amp;[2019-04-28T00:00:00]" c="4/28/2019"/>
        <s v="[demand_forecasting_data1].[Date].&amp;[2019-04-26T00:00:00]" c="4/26/2019"/>
        <s v="[demand_forecasting_data1].[Date].&amp;[2019-04-23T00:00:00]" c="4/23/2019"/>
        <s v="[demand_forecasting_data1].[Date].&amp;[2019-04-29T00:00:00]" c="4/29/2019"/>
        <s v="[demand_forecasting_data1].[Date].&amp;[2019-05-06T00:00:00]" c="5/6/2019"/>
        <s v="[demand_forecasting_data1].[Date].&amp;[2019-04-30T00:00:00]" c="4/30/2019"/>
        <s v="[demand_forecasting_data1].[Date].&amp;[2019-05-04T00:00:00]" c="5/4/2019"/>
        <s v="[demand_forecasting_data1].[Date].&amp;[2019-05-01T00:00:00]" c="5/1/2019"/>
        <s v="[demand_forecasting_data1].[Date].&amp;[2019-05-05T00:00:00]" c="5/5/2019"/>
        <s v="[demand_forecasting_data1].[Date].&amp;[2019-05-03T00:00:00]" c="5/3/2019"/>
        <s v="[demand_forecasting_data1].[Date].&amp;[2019-05-02T00:00:00]" c="5/2/2019"/>
        <s v="[demand_forecasting_data1].[Date].&amp;[2019-05-13T00:00:00]" c="5/13/2019"/>
        <s v="[demand_forecasting_data1].[Date].&amp;[2019-05-07T00:00:00]" c="5/7/2019"/>
        <s v="[demand_forecasting_data1].[Date].&amp;[2019-05-08T00:00:00]" c="5/8/2019"/>
        <s v="[demand_forecasting_data1].[Date].&amp;[2019-05-10T00:00:00]" c="5/10/2019"/>
        <s v="[demand_forecasting_data1].[Date].&amp;[2019-05-11T00:00:00]" c="5/11/2019"/>
        <s v="[demand_forecasting_data1].[Date].&amp;[2019-05-09T00:00:00]" c="5/9/2019"/>
        <s v="[demand_forecasting_data1].[Date].&amp;[2019-05-12T00:00:00]" c="5/12/2019"/>
        <s v="[demand_forecasting_data1].[Date].&amp;[2019-05-17T00:00:00]" c="5/17/2019"/>
        <s v="[demand_forecasting_data1].[Date].&amp;[2019-05-18T00:00:00]" c="5/18/2019"/>
        <s v="[demand_forecasting_data1].[Date].&amp;[2019-05-20T00:00:00]" c="5/20/2019"/>
        <s v="[demand_forecasting_data1].[Date].&amp;[2019-05-19T00:00:00]" c="5/19/2019"/>
        <s v="[demand_forecasting_data1].[Date].&amp;[2019-05-15T00:00:00]" c="5/15/2019"/>
        <s v="[demand_forecasting_data1].[Date].&amp;[2019-05-16T00:00:00]" c="5/16/2019"/>
        <s v="[demand_forecasting_data1].[Date].&amp;[2019-05-14T00:00:00]" c="5/14/2019"/>
        <s v="[demand_forecasting_data1].[Date].&amp;[2019-05-23T00:00:00]" c="5/23/2019"/>
        <s v="[demand_forecasting_data1].[Date].&amp;[2019-05-22T00:00:00]" c="5/22/2019"/>
        <s v="[demand_forecasting_data1].[Date].&amp;[2019-05-27T00:00:00]" c="5/27/2019"/>
        <s v="[demand_forecasting_data1].[Date].&amp;[2019-05-26T00:00:00]" c="5/26/2019"/>
        <s v="[demand_forecasting_data1].[Date].&amp;[2019-05-25T00:00:00]" c="5/25/2019"/>
        <s v="[demand_forecasting_data1].[Date].&amp;[2019-05-21T00:00:00]" c="5/21/2019"/>
        <s v="[demand_forecasting_data1].[Date].&amp;[2019-05-24T00:00:00]" c="5/24/2019"/>
        <s v="[demand_forecasting_data1].[Date].&amp;[2019-06-02T00:00:00]" c="6/2/2019"/>
        <s v="[demand_forecasting_data1].[Date].&amp;[2019-05-29T00:00:00]" c="5/29/2019"/>
        <s v="[demand_forecasting_data1].[Date].&amp;[2019-06-03T00:00:00]" c="6/3/2019"/>
        <s v="[demand_forecasting_data1].[Date].&amp;[2019-05-31T00:00:00]" c="5/31/2019"/>
        <s v="[demand_forecasting_data1].[Date].&amp;[2019-05-28T00:00:00]" c="5/28/2019"/>
        <s v="[demand_forecasting_data1].[Date].&amp;[2019-05-30T00:00:00]" c="5/30/2019"/>
        <s v="[demand_forecasting_data1].[Date].&amp;[2019-06-01T00:00:00]" c="6/1/2019"/>
        <s v="[demand_forecasting_data1].[Date].&amp;[2019-06-06T00:00:00]" c="6/6/2019"/>
        <s v="[demand_forecasting_data1].[Date].&amp;[2019-06-05T00:00:00]" c="6/5/2019"/>
        <s v="[demand_forecasting_data1].[Date].&amp;[2019-06-04T00:00:00]" c="6/4/2019"/>
        <s v="[demand_forecasting_data1].[Date].&amp;[2019-06-07T00:00:00]" c="6/7/2019"/>
        <s v="[demand_forecasting_data1].[Date].&amp;[2019-06-08T00:00:00]" c="6/8/2019"/>
        <s v="[demand_forecasting_data1].[Date].&amp;[2019-06-09T00:00:00]" c="6/9/2019"/>
        <s v="[demand_forecasting_data1].[Date].&amp;[2019-06-10T00:00:00]" c="6/10/2019"/>
        <s v="[demand_forecasting_data1].[Date].&amp;[2019-06-15T00:00:00]" c="6/15/2019"/>
        <s v="[demand_forecasting_data1].[Date].&amp;[2019-06-14T00:00:00]" c="6/14/2019"/>
        <s v="[demand_forecasting_data1].[Date].&amp;[2019-06-17T00:00:00]" c="6/17/2019"/>
        <s v="[demand_forecasting_data1].[Date].&amp;[2019-06-16T00:00:00]" c="6/16/2019"/>
        <s v="[demand_forecasting_data1].[Date].&amp;[2019-06-11T00:00:00]" c="6/11/2019"/>
        <s v="[demand_forecasting_data1].[Date].&amp;[2019-06-13T00:00:00]" c="6/13/2019"/>
        <s v="[demand_forecasting_data1].[Date].&amp;[2019-06-12T00:00:00]" c="6/12/2019"/>
        <s v="[demand_forecasting_data1].[Date].&amp;[2019-06-21T00:00:00]" c="6/21/2019"/>
        <s v="[demand_forecasting_data1].[Date].&amp;[2019-06-24T00:00:00]" c="6/24/2019"/>
        <s v="[demand_forecasting_data1].[Date].&amp;[2019-06-19T00:00:00]" c="6/19/2019"/>
        <s v="[demand_forecasting_data1].[Date].&amp;[2019-06-23T00:00:00]" c="6/23/2019"/>
        <s v="[demand_forecasting_data1].[Date].&amp;[2019-06-18T00:00:00]" c="6/18/2019"/>
        <s v="[demand_forecasting_data1].[Date].&amp;[2019-06-22T00:00:00]" c="6/22/2019"/>
        <s v="[demand_forecasting_data1].[Date].&amp;[2019-06-20T00:00:00]" c="6/20/2019"/>
        <s v="[demand_forecasting_data1].[Date].&amp;[2019-06-25T00:00:00]" c="6/25/2019"/>
        <s v="[demand_forecasting_data1].[Date].&amp;[2019-06-27T00:00:00]" c="6/27/2019"/>
        <s v="[demand_forecasting_data1].[Date].&amp;[2019-06-26T00:00:00]" c="6/26/2019"/>
        <s v="[demand_forecasting_data1].[Date].&amp;[2019-06-29T00:00:00]" c="6/29/2019"/>
        <s v="[demand_forecasting_data1].[Date].&amp;[2019-06-28T00:00:00]" c="6/28/2019"/>
        <s v="[demand_forecasting_data1].[Date].&amp;[2019-07-01T00:00:00]" c="7/1/2019"/>
        <s v="[demand_forecasting_data1].[Date].&amp;[2019-06-30T00:00:00]" c="6/30/2019"/>
        <s v="[demand_forecasting_data1].[Date].&amp;[2019-07-03T00:00:00]" c="7/3/2019"/>
        <s v="[demand_forecasting_data1].[Date].&amp;[2019-07-04T00:00:00]" c="7/4/2019"/>
        <s v="[demand_forecasting_data1].[Date].&amp;[2019-07-07T00:00:00]" c="7/7/2019"/>
        <s v="[demand_forecasting_data1].[Date].&amp;[2019-07-08T00:00:00]" c="7/8/2019"/>
        <s v="[demand_forecasting_data1].[Date].&amp;[2019-07-05T00:00:00]" c="7/5/2019"/>
        <s v="[demand_forecasting_data1].[Date].&amp;[2019-07-06T00:00:00]" c="7/6/2019"/>
        <s v="[demand_forecasting_data1].[Date].&amp;[2019-07-02T00:00:00]" c="7/2/2019"/>
        <s v="[demand_forecasting_data1].[Date].&amp;[2019-07-09T00:00:00]" c="7/9/2019"/>
        <s v="[demand_forecasting_data1].[Date].&amp;[2019-07-15T00:00:00]" c="7/15/2019"/>
        <s v="[demand_forecasting_data1].[Date].&amp;[2019-07-10T00:00:00]" c="7/10/2019"/>
        <s v="[demand_forecasting_data1].[Date].&amp;[2019-07-12T00:00:00]" c="7/12/2019"/>
        <s v="[demand_forecasting_data1].[Date].&amp;[2019-07-11T00:00:00]" c="7/11/2019"/>
        <s v="[demand_forecasting_data1].[Date].&amp;[2019-07-14T00:00:00]" c="7/14/2019"/>
        <s v="[demand_forecasting_data1].[Date].&amp;[2019-07-13T00:00:00]" c="7/13/2019"/>
        <s v="[demand_forecasting_data1].[Date].&amp;[2019-07-16T00:00:00]" c="7/16/2019"/>
        <s v="[demand_forecasting_data1].[Date].&amp;[2019-07-20T00:00:00]" c="7/20/2019"/>
        <s v="[demand_forecasting_data1].[Date].&amp;[2019-07-19T00:00:00]" c="7/19/2019"/>
        <s v="[demand_forecasting_data1].[Date].&amp;[2019-07-17T00:00:00]" c="7/17/2019"/>
        <s v="[demand_forecasting_data1].[Date].&amp;[2019-07-22T00:00:00]" c="7/22/2019"/>
        <s v="[demand_forecasting_data1].[Date].&amp;[2019-07-18T00:00:00]" c="7/18/2019"/>
        <s v="[demand_forecasting_data1].[Date].&amp;[2019-07-21T00:00:00]" c="7/21/2019"/>
        <s v="[demand_forecasting_data1].[Date].&amp;[2019-07-28T00:00:00]" c="7/28/2019"/>
        <s v="[demand_forecasting_data1].[Date].&amp;[2019-07-27T00:00:00]" c="7/27/2019"/>
        <s v="[demand_forecasting_data1].[Date].&amp;[2019-07-24T00:00:00]" c="7/24/2019"/>
        <s v="[demand_forecasting_data1].[Date].&amp;[2019-07-29T00:00:00]" c="7/29/2019"/>
        <s v="[demand_forecasting_data1].[Date].&amp;[2019-07-25T00:00:00]" c="7/25/2019"/>
        <s v="[demand_forecasting_data1].[Date].&amp;[2019-07-26T00:00:00]" c="7/26/2019"/>
        <s v="[demand_forecasting_data1].[Date].&amp;[2019-07-23T00:00:00]" c="7/23/2019"/>
        <s v="[demand_forecasting_data1].[Date].&amp;[2019-07-31T00:00:00]" c="7/31/2019"/>
        <s v="[demand_forecasting_data1].[Date].&amp;[2019-08-02T00:00:00]" c="8/2/2019"/>
        <s v="[demand_forecasting_data1].[Date].&amp;[2019-08-01T00:00:00]" c="8/1/2019"/>
        <s v="[demand_forecasting_data1].[Date].&amp;[2019-08-05T00:00:00]" c="8/5/2019"/>
        <s v="[demand_forecasting_data1].[Date].&amp;[2019-08-03T00:00:00]" c="8/3/2019"/>
        <s v="[demand_forecasting_data1].[Date].&amp;[2019-08-04T00:00:00]" c="8/4/2019"/>
        <s v="[demand_forecasting_data1].[Date].&amp;[2019-07-30T00:00:00]" c="7/30/2019"/>
        <s v="[demand_forecasting_data1].[Date].&amp;[2019-08-07T00:00:00]" c="8/7/2019"/>
        <s v="[demand_forecasting_data1].[Date].&amp;[2019-08-08T00:00:00]" c="8/8/2019"/>
        <s v="[demand_forecasting_data1].[Date].&amp;[2019-08-12T00:00:00]" c="8/12/2019"/>
        <s v="[demand_forecasting_data1].[Date].&amp;[2019-08-09T00:00:00]" c="8/9/2019"/>
        <s v="[demand_forecasting_data1].[Date].&amp;[2019-08-11T00:00:00]" c="8/11/2019"/>
        <s v="[demand_forecasting_data1].[Date].&amp;[2019-08-10T00:00:00]" c="8/10/2019"/>
        <s v="[demand_forecasting_data1].[Date].&amp;[2019-08-06T00:00:00]" c="8/6/2019"/>
        <s v="[demand_forecasting_data1].[Date].&amp;[2019-08-16T00:00:00]" c="8/16/2019"/>
        <s v="[demand_forecasting_data1].[Date].&amp;[2019-08-15T00:00:00]" c="8/15/2019"/>
        <s v="[demand_forecasting_data1].[Date].&amp;[2019-08-18T00:00:00]" c="8/18/2019"/>
        <s v="[demand_forecasting_data1].[Date].&amp;[2019-08-14T00:00:00]" c="8/14/2019"/>
        <s v="[demand_forecasting_data1].[Date].&amp;[2019-08-17T00:00:00]" c="8/17/2019"/>
        <s v="[demand_forecasting_data1].[Date].&amp;[2019-08-13T00:00:00]" c="8/13/2019"/>
        <s v="[demand_forecasting_data1].[Date].&amp;[2019-08-19T00:00:00]" c="8/19/2019"/>
        <s v="[demand_forecasting_data1].[Date].&amp;[2019-08-20T00:00:00]" c="8/20/2019"/>
        <s v="[demand_forecasting_data1].[Date].&amp;[2019-08-21T00:00:00]" c="8/21/2019"/>
        <s v="[demand_forecasting_data1].[Date].&amp;[2019-08-22T00:00:00]" c="8/22/2019"/>
        <s v="[demand_forecasting_data1].[Date].&amp;[2019-08-25T00:00:00]" c="8/25/2019"/>
        <s v="[demand_forecasting_data1].[Date].&amp;[2019-08-24T00:00:00]" c="8/24/2019"/>
        <s v="[demand_forecasting_data1].[Date].&amp;[2019-08-26T00:00:00]" c="8/26/2019"/>
        <s v="[demand_forecasting_data1].[Date].&amp;[2019-08-23T00:00:00]" c="8/23/2019"/>
        <s v="[demand_forecasting_data1].[Date].&amp;[2019-08-29T00:00:00]" c="8/29/2019"/>
        <s v="[demand_forecasting_data1].[Date].&amp;[2019-08-30T00:00:00]" c="8/30/2019"/>
        <s v="[demand_forecasting_data1].[Date].&amp;[2019-09-02T00:00:00]" c="9/2/2019"/>
        <s v="[demand_forecasting_data1].[Date].&amp;[2019-08-27T00:00:00]" c="8/27/2019"/>
        <s v="[demand_forecasting_data1].[Date].&amp;[2019-08-28T00:00:00]" c="8/28/2019"/>
        <s v="[demand_forecasting_data1].[Date].&amp;[2019-08-31T00:00:00]" c="8/31/2019"/>
        <s v="[demand_forecasting_data1].[Date].&amp;[2019-09-01T00:00:00]" c="9/1/2019"/>
        <s v="[demand_forecasting_data1].[Date].&amp;[2019-09-09T00:00:00]" c="9/9/2019"/>
        <s v="[demand_forecasting_data1].[Date].&amp;[2019-09-03T00:00:00]" c="9/3/2019"/>
        <s v="[demand_forecasting_data1].[Date].&amp;[2019-09-04T00:00:00]" c="9/4/2019"/>
        <s v="[demand_forecasting_data1].[Date].&amp;[2019-09-06T00:00:00]" c="9/6/2019"/>
        <s v="[demand_forecasting_data1].[Date].&amp;[2019-09-05T00:00:00]" c="9/5/2019"/>
        <s v="[demand_forecasting_data1].[Date].&amp;[2019-09-08T00:00:00]" c="9/8/2019"/>
        <s v="[demand_forecasting_data1].[Date].&amp;[2019-09-07T00:00:00]" c="9/7/2019"/>
        <s v="[demand_forecasting_data1].[Date].&amp;[2019-09-12T00:00:00]" c="9/12/2019"/>
        <s v="[demand_forecasting_data1].[Date].&amp;[2019-09-16T00:00:00]" c="9/16/2019"/>
        <s v="[demand_forecasting_data1].[Date].&amp;[2019-09-15T00:00:00]" c="9/15/2019"/>
        <s v="[demand_forecasting_data1].[Date].&amp;[2019-09-10T00:00:00]" c="9/10/2019"/>
        <s v="[demand_forecasting_data1].[Date].&amp;[2019-09-14T00:00:00]" c="9/14/2019"/>
        <s v="[demand_forecasting_data1].[Date].&amp;[2019-09-11T00:00:00]" c="9/11/2019"/>
        <s v="[demand_forecasting_data1].[Date].&amp;[2019-09-13T00:00:00]" c="9/13/2019"/>
        <s v="[demand_forecasting_data1].[Date].&amp;[2019-09-19T00:00:00]" c="9/19/2019"/>
        <s v="[demand_forecasting_data1].[Date].&amp;[2019-09-22T00:00:00]" c="9/22/2019"/>
        <s v="[demand_forecasting_data1].[Date].&amp;[2019-09-23T00:00:00]" c="9/23/2019"/>
        <s v="[demand_forecasting_data1].[Date].&amp;[2019-09-21T00:00:00]" c="9/21/2019"/>
        <s v="[demand_forecasting_data1].[Date].&amp;[2019-09-17T00:00:00]" c="9/17/2019"/>
        <s v="[demand_forecasting_data1].[Date].&amp;[2019-09-18T00:00:00]" c="9/18/2019"/>
        <s v="[demand_forecasting_data1].[Date].&amp;[2019-09-20T00:00:00]" c="9/20/2019"/>
        <s v="[demand_forecasting_data1].[Date].&amp;[2019-09-25T00:00:00]" c="9/25/2019"/>
        <s v="[demand_forecasting_data1].[Date].&amp;[2019-09-30T00:00:00]" c="9/30/2019"/>
        <s v="[demand_forecasting_data1].[Date].&amp;[2019-09-26T00:00:00]" c="9/26/2019"/>
        <s v="[demand_forecasting_data1].[Date].&amp;[2019-09-29T00:00:00]" c="9/29/2019"/>
        <s v="[demand_forecasting_data1].[Date].&amp;[2019-09-28T00:00:00]" c="9/28/2019"/>
        <s v="[demand_forecasting_data1].[Date].&amp;[2019-09-24T00:00:00]" c="9/24/2019"/>
        <s v="[demand_forecasting_data1].[Date].&amp;[2019-09-27T00:00:00]" c="9/27/2019"/>
        <s v="[demand_forecasting_data1].[Date].&amp;[2019-10-01T00:00:00]" c="10/1/2019"/>
        <s v="[demand_forecasting_data1].[Date].&amp;[2019-10-03T00:00:00]" c="10/3/2019"/>
        <s v="[demand_forecasting_data1].[Date].&amp;[2019-10-06T00:00:00]" c="10/6/2019"/>
        <s v="[demand_forecasting_data1].[Date].&amp;[2019-10-05T00:00:00]" c="10/5/2019"/>
        <s v="[demand_forecasting_data1].[Date].&amp;[2019-10-02T00:00:00]" c="10/2/2019"/>
        <s v="[demand_forecasting_data1].[Date].&amp;[2019-10-04T00:00:00]" c="10/4/2019"/>
        <s v="[demand_forecasting_data1].[Date].&amp;[2019-10-07T00:00:00]" c="10/7/2019"/>
        <s v="[demand_forecasting_data1].[Date].&amp;[2019-10-10T00:00:00]" c="10/10/2019"/>
        <s v="[demand_forecasting_data1].[Date].&amp;[2019-10-09T00:00:00]" c="10/9/2019"/>
        <s v="[demand_forecasting_data1].[Date].&amp;[2019-10-08T00:00:00]" c="10/8/2019"/>
        <s v="[demand_forecasting_data1].[Date].&amp;[2019-10-12T00:00:00]" c="10/12/2019"/>
        <s v="[demand_forecasting_data1].[Date].&amp;[2019-10-11T00:00:00]" c="10/11/2019"/>
        <s v="[demand_forecasting_data1].[Date].&amp;[2019-10-13T00:00:00]" c="10/13/2019"/>
        <s v="[demand_forecasting_data1].[Date].&amp;[2019-10-14T00:00:00]" c="10/14/2019"/>
        <s v="[demand_forecasting_data1].[Date].&amp;[2019-10-19T00:00:00]" c="10/19/2019"/>
        <s v="[demand_forecasting_data1].[Date].&amp;[2019-10-21T00:00:00]" c="10/21/2019"/>
        <s v="[demand_forecasting_data1].[Date].&amp;[2019-10-20T00:00:00]" c="10/20/2019"/>
        <s v="[demand_forecasting_data1].[Date].&amp;[2019-10-16T00:00:00]" c="10/16/2019"/>
        <s v="[demand_forecasting_data1].[Date].&amp;[2019-10-18T00:00:00]" c="10/18/2019"/>
        <s v="[demand_forecasting_data1].[Date].&amp;[2019-10-17T00:00:00]" c="10/17/2019"/>
        <s v="[demand_forecasting_data1].[Date].&amp;[2019-10-15T00:00:00]" c="10/15/2019"/>
        <s v="[demand_forecasting_data1].[Date].&amp;[2019-10-25T00:00:00]" c="10/25/2019"/>
        <s v="[demand_forecasting_data1].[Date].&amp;[2019-10-26T00:00:00]" c="10/26/2019"/>
        <s v="[demand_forecasting_data1].[Date].&amp;[2019-10-28T00:00:00]" c="10/28/2019"/>
        <s v="[demand_forecasting_data1].[Date].&amp;[2019-10-23T00:00:00]" c="10/23/2019"/>
        <s v="[demand_forecasting_data1].[Date].&amp;[2019-10-22T00:00:00]" c="10/22/2019"/>
        <s v="[demand_forecasting_data1].[Date].&amp;[2019-10-24T00:00:00]" c="10/24/2019"/>
        <s v="[demand_forecasting_data1].[Date].&amp;[2019-10-27T00:00:00]" c="10/27/2019"/>
        <s v="[demand_forecasting_data1].[Date].&amp;[2019-11-01T00:00:00]" c="11/1/2019"/>
        <s v="[demand_forecasting_data1].[Date].&amp;[2019-10-31T00:00:00]" c="10/31/2019"/>
        <s v="[demand_forecasting_data1].[Date].&amp;[2019-10-30T00:00:00]" c="10/30/2019"/>
        <s v="[demand_forecasting_data1].[Date].&amp;[2019-11-03T00:00:00]" c="11/3/2019"/>
        <s v="[demand_forecasting_data1].[Date].&amp;[2019-11-02T00:00:00]" c="11/2/2019"/>
        <s v="[demand_forecasting_data1].[Date].&amp;[2019-10-29T00:00:00]" c="10/29/2019"/>
        <s v="[demand_forecasting_data1].[Date].&amp;[2019-11-04T00:00:00]" c="11/4/2019"/>
        <s v="[demand_forecasting_data1].[Date].&amp;[2019-11-05T00:00:00]" c="11/5/2019"/>
        <s v="[demand_forecasting_data1].[Date].&amp;[2019-11-09T00:00:00]" c="11/9/2019"/>
        <s v="[demand_forecasting_data1].[Date].&amp;[2019-11-06T00:00:00]" c="11/6/2019"/>
        <s v="[demand_forecasting_data1].[Date].&amp;[2019-11-08T00:00:00]" c="11/8/2019"/>
        <s v="[demand_forecasting_data1].[Date].&amp;[2019-11-10T00:00:00]" c="11/10/2019"/>
        <s v="[demand_forecasting_data1].[Date].&amp;[2019-11-07T00:00:00]" c="11/7/2019"/>
        <s v="[demand_forecasting_data1].[Date].&amp;[2019-11-11T00:00:00]" c="11/11/2019"/>
        <s v="[demand_forecasting_data1].[Date].&amp;[2019-11-17T00:00:00]" c="11/17/2019"/>
        <s v="[demand_forecasting_data1].[Date].&amp;[2019-11-14T00:00:00]" c="11/14/2019"/>
        <s v="[demand_forecasting_data1].[Date].&amp;[2019-11-13T00:00:00]" c="11/13/2019"/>
        <s v="[demand_forecasting_data1].[Date].&amp;[2019-11-16T00:00:00]" c="11/16/2019"/>
        <s v="[demand_forecasting_data1].[Date].&amp;[2019-11-12T00:00:00]" c="11/12/2019"/>
        <s v="[demand_forecasting_data1].[Date].&amp;[2019-11-18T00:00:00]" c="11/18/2019"/>
        <s v="[demand_forecasting_data1].[Date].&amp;[2019-11-15T00:00:00]" c="11/15/2019"/>
        <s v="[demand_forecasting_data1].[Date].&amp;[2019-11-24T00:00:00]" c="11/24/2019"/>
        <s v="[demand_forecasting_data1].[Date].&amp;[2019-11-22T00:00:00]" c="11/22/2019"/>
        <s v="[demand_forecasting_data1].[Date].&amp;[2019-11-25T00:00:00]" c="11/25/2019"/>
        <s v="[demand_forecasting_data1].[Date].&amp;[2019-11-21T00:00:00]" c="11/21/2019"/>
        <s v="[demand_forecasting_data1].[Date].&amp;[2019-11-20T00:00:00]" c="11/20/2019"/>
        <s v="[demand_forecasting_data1].[Date].&amp;[2019-11-19T00:00:00]" c="11/19/2019"/>
        <s v="[demand_forecasting_data1].[Date].&amp;[2019-11-23T00:00:00]" c="11/23/2019"/>
        <s v="[demand_forecasting_data1].[Date].&amp;[2019-12-01T00:00:00]" c="12/1/2019"/>
        <s v="[demand_forecasting_data1].[Date].&amp;[2019-11-27T00:00:00]" c="11/27/2019"/>
        <s v="[demand_forecasting_data1].[Date].&amp;[2019-11-28T00:00:00]" c="11/28/2019"/>
        <s v="[demand_forecasting_data1].[Date].&amp;[2019-11-29T00:00:00]" c="11/29/2019"/>
        <s v="[demand_forecasting_data1].[Date].&amp;[2019-11-26T00:00:00]" c="11/26/2019"/>
        <s v="[demand_forecasting_data1].[Date].&amp;[2019-11-30T00:00:00]" c="11/30/2019"/>
        <s v="[demand_forecasting_data1].[Date].&amp;[2019-12-02T00:00:00]" c="12/2/2019"/>
        <s v="[demand_forecasting_data1].[Date].&amp;[2019-12-08T00:00:00]" c="12/8/2019"/>
        <s v="[demand_forecasting_data1].[Date].&amp;[2019-12-03T00:00:00]" c="12/3/2019"/>
        <s v="[demand_forecasting_data1].[Date].&amp;[2019-12-05T00:00:00]" c="12/5/2019"/>
        <s v="[demand_forecasting_data1].[Date].&amp;[2019-12-06T00:00:00]" c="12/6/2019"/>
        <s v="[demand_forecasting_data1].[Date].&amp;[2019-12-07T00:00:00]" c="12/7/2019"/>
        <s v="[demand_forecasting_data1].[Date].&amp;[2019-12-04T00:00:00]" c="12/4/2019"/>
        <s v="[demand_forecasting_data1].[Date].&amp;[2019-12-09T00:00:00]" c="12/9/2019"/>
        <s v="[demand_forecasting_data1].[Date].&amp;[2019-12-14T00:00:00]" c="12/14/2019"/>
        <s v="[demand_forecasting_data1].[Date].&amp;[2019-12-15T00:00:00]" c="12/15/2019"/>
        <s v="[demand_forecasting_data1].[Date].&amp;[2019-12-10T00:00:00]" c="12/10/2019"/>
        <s v="[demand_forecasting_data1].[Date].&amp;[2019-12-12T00:00:00]" c="12/12/2019"/>
        <s v="[demand_forecasting_data1].[Date].&amp;[2019-12-13T00:00:00]" c="12/13/2019"/>
        <s v="[demand_forecasting_data1].[Date].&amp;[2019-12-16T00:00:00]" c="12/16/2019"/>
        <s v="[demand_forecasting_data1].[Date].&amp;[2019-12-11T00:00:00]" c="12/11/2019"/>
        <s v="[demand_forecasting_data1].[Date].&amp;[2019-12-17T00:00:00]" c="12/17/2019"/>
        <s v="[demand_forecasting_data1].[Date].&amp;[2019-12-21T00:00:00]" c="12/21/2019"/>
        <s v="[demand_forecasting_data1].[Date].&amp;[2019-12-22T00:00:00]" c="12/22/2019"/>
        <s v="[demand_forecasting_data1].[Date].&amp;[2019-12-19T00:00:00]" c="12/19/2019"/>
        <s v="[demand_forecasting_data1].[Date].&amp;[2019-12-18T00:00:00]" c="12/18/2019"/>
        <s v="[demand_forecasting_data1].[Date].&amp;[2019-12-20T00:00:00]" c="12/20/2019"/>
        <s v="[demand_forecasting_data1].[Date].&amp;[2019-12-23T00:00:00]" c="12/23/2019"/>
        <s v="[demand_forecasting_data1].[Date].&amp;[2019-12-28T00:00:00]" c="12/28/2019"/>
        <s v="[demand_forecasting_data1].[Date].&amp;[2019-12-30T00:00:00]" c="12/30/2019"/>
        <s v="[demand_forecasting_data1].[Date].&amp;[2019-12-25T00:00:00]" c="12/25/2019"/>
        <s v="[demand_forecasting_data1].[Date].&amp;[2019-12-26T00:00:00]" c="12/26/2019"/>
        <s v="[demand_forecasting_data1].[Date].&amp;[2019-12-29T00:00:00]" c="12/29/2019"/>
        <s v="[demand_forecasting_data1].[Date].&amp;[2019-12-24T00:00:00]" c="12/24/2019"/>
        <s v="[demand_forecasting_data1].[Date].&amp;[2019-12-27T00:00:00]" c="12/27/2019"/>
        <s v="[demand_forecasting_data1].[Date].&amp;[2020-01-01T00:00:00]" c="1/1/2020"/>
        <s v="[demand_forecasting_data1].[Date].&amp;[2019-12-31T00:00:00]" c="12/31/2019"/>
        <s v="[demand_forecasting_data1].[Date].&amp;[2020-01-05T00:00:00]" c="1/5/2020"/>
        <s v="[demand_forecasting_data1].[Date].&amp;[2020-01-06T00:00:00]" c="1/6/2020"/>
        <s v="[demand_forecasting_data1].[Date].&amp;[2020-01-02T00:00:00]" c="1/2/2020"/>
        <s v="[demand_forecasting_data1].[Date].&amp;[2020-01-03T00:00:00]" c="1/3/2020"/>
        <s v="[demand_forecasting_data1].[Date].&amp;[2020-01-04T00:00:00]" c="1/4/2020"/>
        <s v="[demand_forecasting_data1].[Date].&amp;[2020-01-12T00:00:00]" c="1/12/2020"/>
        <s v="[demand_forecasting_data1].[Date].&amp;[2020-01-11T00:00:00]" c="1/11/2020"/>
        <s v="[demand_forecasting_data1].[Date].&amp;[2020-01-13T00:00:00]" c="1/13/2020"/>
        <s v="[demand_forecasting_data1].[Date].&amp;[2020-01-07T00:00:00]" c="1/7/2020"/>
        <s v="[demand_forecasting_data1].[Date].&amp;[2020-01-10T00:00:00]" c="1/10/2020"/>
        <s v="[demand_forecasting_data1].[Date].&amp;[2020-01-09T00:00:00]" c="1/9/2020"/>
        <s v="[demand_forecasting_data1].[Date].&amp;[2020-01-08T00:00:00]" c="1/8/2020"/>
        <s v="[demand_forecasting_data1].[Date].&amp;[2020-01-15T00:00:00]" c="1/15/2020"/>
        <s v="[demand_forecasting_data1].[Date].&amp;[2020-01-20T00:00:00]" c="1/20/2020"/>
        <s v="[demand_forecasting_data1].[Date].&amp;[2020-01-14T00:00:00]" c="1/14/2020"/>
        <s v="[demand_forecasting_data1].[Date].&amp;[2020-01-18T00:00:00]" c="1/18/2020"/>
        <s v="[demand_forecasting_data1].[Date].&amp;[2020-01-17T00:00:00]" c="1/17/2020"/>
        <s v="[demand_forecasting_data1].[Date].&amp;[2020-01-16T00:00:00]" c="1/16/2020"/>
        <s v="[demand_forecasting_data1].[Date].&amp;[2020-01-19T00:00:00]" c="1/19/2020"/>
        <s v="[demand_forecasting_data1].[Date].&amp;[2020-01-23T00:00:00]" c="1/23/2020"/>
        <s v="[demand_forecasting_data1].[Date].&amp;[2020-01-22T00:00:00]" c="1/22/2020"/>
        <s v="[demand_forecasting_data1].[Date].&amp;[2020-01-21T00:00:00]" c="1/21/2020"/>
        <s v="[demand_forecasting_data1].[Date].&amp;[2020-01-26T00:00:00]" c="1/26/2020"/>
        <s v="[demand_forecasting_data1].[Date].&amp;[2020-01-25T00:00:00]" c="1/25/2020"/>
        <s v="[demand_forecasting_data1].[Date].&amp;[2020-01-24T00:00:00]" c="1/24/2020"/>
        <s v="[demand_forecasting_data1].[Date].&amp;[2020-01-27T00:00:00]" c="1/27/2020"/>
        <s v="[demand_forecasting_data1].[Date].&amp;[2020-02-01T00:00:00]" c="2/1/2020"/>
        <s v="[demand_forecasting_data1].[Date].&amp;[2020-01-31T00:00:00]" c="1/31/2020"/>
        <s v="[demand_forecasting_data1].[Date].&amp;[2020-02-03T00:00:00]" c="2/3/2020"/>
        <s v="[demand_forecasting_data1].[Date].&amp;[2020-02-02T00:00:00]" c="2/2/2020"/>
        <s v="[demand_forecasting_data1].[Date].&amp;[2020-01-29T00:00:00]" c="1/29/2020"/>
        <s v="[demand_forecasting_data1].[Date].&amp;[2020-01-30T00:00:00]" c="1/30/2020"/>
        <s v="[demand_forecasting_data1].[Date].&amp;[2020-01-28T00:00:00]" c="1/28/2020"/>
        <s v="[demand_forecasting_data1].[Date].&amp;[2020-02-07T00:00:00]" c="2/7/2020"/>
        <s v="[demand_forecasting_data1].[Date].&amp;[2020-02-06T00:00:00]" c="2/6/2020"/>
        <s v="[demand_forecasting_data1].[Date].&amp;[2020-02-05T00:00:00]" c="2/5/2020"/>
        <s v="[demand_forecasting_data1].[Date].&amp;[2020-02-08T00:00:00]" c="2/8/2020"/>
        <s v="[demand_forecasting_data1].[Date].&amp;[2020-02-10T00:00:00]" c="2/10/2020"/>
        <s v="[demand_forecasting_data1].[Date].&amp;[2020-02-09T00:00:00]" c="2/9/2020"/>
        <s v="[demand_forecasting_data1].[Date].&amp;[2020-02-04T00:00:00]" c="2/4/2020"/>
        <s v="[demand_forecasting_data1].[Date].&amp;[2020-02-17T00:00:00]" c="2/17/2020"/>
        <s v="[demand_forecasting_data1].[Date].&amp;[2020-02-13T00:00:00]" c="2/13/2020"/>
        <s v="[demand_forecasting_data1].[Date].&amp;[2020-02-16T00:00:00]" c="2/16/2020"/>
        <s v="[demand_forecasting_data1].[Date].&amp;[2020-02-12T00:00:00]" c="2/12/2020"/>
        <s v="[demand_forecasting_data1].[Date].&amp;[2020-02-14T00:00:00]" c="2/14/2020"/>
        <s v="[demand_forecasting_data1].[Date].&amp;[2020-02-15T00:00:00]" c="2/15/2020"/>
        <s v="[demand_forecasting_data1].[Date].&amp;[2020-02-11T00:00:00]" c="2/11/2020"/>
        <s v="[demand_forecasting_data1].[Date].&amp;[2020-02-18T00:00:00]" c="2/18/2020"/>
        <s v="[demand_forecasting_data1].[Date].&amp;[2020-02-24T00:00:00]" c="2/24/2020"/>
        <s v="[demand_forecasting_data1].[Date].&amp;[2020-02-22T00:00:00]" c="2/22/2020"/>
        <s v="[demand_forecasting_data1].[Date].&amp;[2020-02-21T00:00:00]" c="2/21/2020"/>
        <s v="[demand_forecasting_data1].[Date].&amp;[2020-02-23T00:00:00]" c="2/23/2020"/>
        <s v="[demand_forecasting_data1].[Date].&amp;[2020-02-20T00:00:00]" c="2/20/2020"/>
        <s v="[demand_forecasting_data1].[Date].&amp;[2020-02-19T00:00:00]" c="2/19/2020"/>
        <s v="[demand_forecasting_data1].[Date].&amp;[2020-03-02T00:00:00]" c="3/2/2020"/>
        <s v="[demand_forecasting_data1].[Date].&amp;[2020-03-01T00:00:00]" c="3/1/2020"/>
        <s v="[demand_forecasting_data1].[Date].&amp;[2020-02-29T00:00:00]" c="2/29/2020"/>
        <s v="[demand_forecasting_data1].[Date].&amp;[2020-02-25T00:00:00]" c="2/25/2020"/>
        <s v="[demand_forecasting_data1].[Date].&amp;[2020-02-27T00:00:00]" c="2/27/2020"/>
        <s v="[demand_forecasting_data1].[Date].&amp;[2020-02-26T00:00:00]" c="2/26/2020"/>
        <s v="[demand_forecasting_data1].[Date].&amp;[2020-02-28T00:00:00]" c="2/28/2020"/>
        <s v="[demand_forecasting_data1].[Date].&amp;[2020-03-07T00:00:00]" c="3/7/2020"/>
        <s v="[demand_forecasting_data1].[Date].&amp;[2020-03-04T00:00:00]" c="3/4/2020"/>
        <s v="[demand_forecasting_data1].[Date].&amp;[2020-03-09T00:00:00]" c="3/9/2020"/>
        <s v="[demand_forecasting_data1].[Date].&amp;[2020-03-05T00:00:00]" c="3/5/2020"/>
        <s v="[demand_forecasting_data1].[Date].&amp;[2020-03-06T00:00:00]" c="3/6/2020"/>
        <s v="[demand_forecasting_data1].[Date].&amp;[2020-03-03T00:00:00]" c="3/3/2020"/>
        <s v="[demand_forecasting_data1].[Date].&amp;[2020-03-08T00:00:00]" c="3/8/2020"/>
        <s v="[demand_forecasting_data1].[Date].&amp;[2020-03-13T00:00:00]" c="3/13/2020"/>
        <s v="[demand_forecasting_data1].[Date].&amp;[2020-03-11T00:00:00]" c="3/11/2020"/>
        <s v="[demand_forecasting_data1].[Date].&amp;[2020-03-10T00:00:00]" c="3/10/2020"/>
        <s v="[demand_forecasting_data1].[Date].&amp;[2020-03-12T00:00:00]" c="3/12/2020"/>
        <s v="[demand_forecasting_data1].[Date].&amp;[2020-03-15T00:00:00]" c="3/15/2020"/>
        <s v="[demand_forecasting_data1].[Date].&amp;[2020-03-16T00:00:00]" c="3/16/2020"/>
        <s v="[demand_forecasting_data1].[Date].&amp;[2020-03-14T00:00:00]" c="3/14/2020"/>
        <s v="[demand_forecasting_data1].[Date].&amp;[2020-03-19T00:00:00]" c="3/19/2020"/>
        <s v="[demand_forecasting_data1].[Date].&amp;[2020-03-21T00:00:00]" c="3/21/2020"/>
        <s v="[demand_forecasting_data1].[Date].&amp;[2020-03-23T00:00:00]" c="3/23/2020"/>
        <s v="[demand_forecasting_data1].[Date].&amp;[2020-03-18T00:00:00]" c="3/18/2020"/>
        <s v="[demand_forecasting_data1].[Date].&amp;[2020-03-22T00:00:00]" c="3/22/2020"/>
        <s v="[demand_forecasting_data1].[Date].&amp;[2020-03-17T00:00:00]" c="3/17/2020"/>
        <s v="[demand_forecasting_data1].[Date].&amp;[2020-03-20T00:00:00]" c="3/20/2020"/>
        <s v="[demand_forecasting_data1].[Date].&amp;[2020-03-27T00:00:00]" c="3/27/2020"/>
        <s v="[demand_forecasting_data1].[Date].&amp;[2020-03-29T00:00:00]" c="3/29/2020"/>
        <s v="[demand_forecasting_data1].[Date].&amp;[2020-03-24T00:00:00]" c="3/24/2020"/>
        <s v="[demand_forecasting_data1].[Date].&amp;[2020-03-28T00:00:00]" c="3/28/2020"/>
        <s v="[demand_forecasting_data1].[Date].&amp;[2020-03-30T00:00:00]" c="3/30/2020"/>
        <s v="[demand_forecasting_data1].[Date].&amp;[2020-03-26T00:00:00]" c="3/26/2020"/>
        <s v="[demand_forecasting_data1].[Date].&amp;[2020-03-25T00:00:00]" c="3/25/2020"/>
        <s v="[demand_forecasting_data1].[Date].&amp;[2020-04-04T00:00:00]" c="4/4/2020"/>
        <s v="[demand_forecasting_data1].[Date].&amp;[2020-04-02T00:00:00]" c="4/2/2020"/>
        <s v="[demand_forecasting_data1].[Date].&amp;[2020-04-06T00:00:00]" c="4/6/2020"/>
        <s v="[demand_forecasting_data1].[Date].&amp;[2020-03-31T00:00:00]" c="3/31/2020"/>
        <s v="[demand_forecasting_data1].[Date].&amp;[2020-04-05T00:00:00]" c="4/5/2020"/>
        <s v="[demand_forecasting_data1].[Date].&amp;[2020-04-03T00:00:00]" c="4/3/2020"/>
        <s v="[demand_forecasting_data1].[Date].&amp;[2020-04-01T00:00:00]" c="4/1/2020"/>
        <s v="[demand_forecasting_data1].[Date].&amp;[2020-04-13T00:00:00]" c="4/13/2020"/>
        <s v="[demand_forecasting_data1].[Date].&amp;[2020-04-09T00:00:00]" c="4/9/2020"/>
        <s v="[demand_forecasting_data1].[Date].&amp;[2020-04-12T00:00:00]" c="4/12/2020"/>
        <s v="[demand_forecasting_data1].[Date].&amp;[2020-04-10T00:00:00]" c="4/10/2020"/>
        <s v="[demand_forecasting_data1].[Date].&amp;[2020-04-08T00:00:00]" c="4/8/2020"/>
        <s v="[demand_forecasting_data1].[Date].&amp;[2020-04-07T00:00:00]" c="4/7/2020"/>
        <s v="[demand_forecasting_data1].[Date].&amp;[2020-04-11T00:00:00]" c="4/11/2020"/>
        <s v="[demand_forecasting_data1].[Date].&amp;[2020-04-15T00:00:00]" c="4/15/2020"/>
        <s v="[demand_forecasting_data1].[Date].&amp;[2020-04-20T00:00:00]" c="4/20/2020"/>
        <s v="[demand_forecasting_data1].[Date].&amp;[2020-04-17T00:00:00]" c="4/17/2020"/>
        <s v="[demand_forecasting_data1].[Date].&amp;[2020-04-16T00:00:00]" c="4/16/2020"/>
        <s v="[demand_forecasting_data1].[Date].&amp;[2020-04-18T00:00:00]" c="4/18/2020"/>
        <s v="[demand_forecasting_data1].[Date].&amp;[2020-04-19T00:00:00]" c="4/19/2020"/>
        <s v="[demand_forecasting_data1].[Date].&amp;[2020-04-14T00:00:00]" c="4/14/2020"/>
        <s v="[demand_forecasting_data1].[Date].&amp;[2020-04-22T00:00:00]" c="4/22/2020"/>
        <s v="[demand_forecasting_data1].[Date].&amp;[2020-04-27T00:00:00]" c="4/27/2020"/>
        <s v="[demand_forecasting_data1].[Date].&amp;[2020-04-24T00:00:00]" c="4/24/2020"/>
        <s v="[demand_forecasting_data1].[Date].&amp;[2020-04-21T00:00:00]" c="4/21/2020"/>
        <s v="[demand_forecasting_data1].[Date].&amp;[2020-04-26T00:00:00]" c="4/26/2020"/>
        <s v="[demand_forecasting_data1].[Date].&amp;[2020-04-25T00:00:00]" c="4/25/2020"/>
        <s v="[demand_forecasting_data1].[Date].&amp;[2020-04-23T00:00:00]" c="4/23/2020"/>
        <s v="[demand_forecasting_data1].[Date].&amp;[2020-04-30T00:00:00]" c="4/30/2020"/>
        <s v="[demand_forecasting_data1].[Date].&amp;[2020-05-04T00:00:00]" c="5/4/2020"/>
        <s v="[demand_forecasting_data1].[Date].&amp;[2020-04-28T00:00:00]" c="4/28/2020"/>
        <s v="[demand_forecasting_data1].[Date].&amp;[2020-04-29T00:00:00]" c="4/29/2020"/>
        <s v="[demand_forecasting_data1].[Date].&amp;[2020-05-03T00:00:00]" c="5/3/2020"/>
        <s v="[demand_forecasting_data1].[Date].&amp;[2020-05-02T00:00:00]" c="5/2/2020"/>
        <s v="[demand_forecasting_data1].[Date].&amp;[2020-05-01T00:00:00]" c="5/1/2020"/>
        <s v="[demand_forecasting_data1].[Date].&amp;[2020-05-07T00:00:00]" c="5/7/2020"/>
        <s v="[demand_forecasting_data1].[Date].&amp;[2020-05-10T00:00:00]" c="5/10/2020"/>
        <s v="[demand_forecasting_data1].[Date].&amp;[2020-05-11T00:00:00]" c="5/11/2020"/>
        <s v="[demand_forecasting_data1].[Date].&amp;[2020-05-05T00:00:00]" c="5/5/2020"/>
        <s v="[demand_forecasting_data1].[Date].&amp;[2020-05-09T00:00:00]" c="5/9/2020"/>
        <s v="[demand_forecasting_data1].[Date].&amp;[2020-05-08T00:00:00]" c="5/8/2020"/>
        <s v="[demand_forecasting_data1].[Date].&amp;[2020-05-06T00:00:00]" c="5/6/2020"/>
        <s v="[demand_forecasting_data1].[Date].&amp;[2020-05-14T00:00:00]" c="5/14/2020"/>
        <s v="[demand_forecasting_data1].[Date].&amp;[2020-05-16T00:00:00]" c="5/16/2020"/>
        <s v="[demand_forecasting_data1].[Date].&amp;[2020-05-15T00:00:00]" c="5/15/2020"/>
        <s v="[demand_forecasting_data1].[Date].&amp;[2020-05-13T00:00:00]" c="5/13/2020"/>
        <s v="[demand_forecasting_data1].[Date].&amp;[2020-05-12T00:00:00]" c="5/12/2020"/>
        <s v="[demand_forecasting_data1].[Date].&amp;[2020-05-18T00:00:00]" c="5/18/2020"/>
        <s v="[demand_forecasting_data1].[Date].&amp;[2020-05-17T00:00:00]" c="5/17/2020"/>
        <s v="[demand_forecasting_data1].[Date].&amp;[2020-05-23T00:00:00]" c="5/23/2020"/>
        <s v="[demand_forecasting_data1].[Date].&amp;[2020-05-22T00:00:00]" c="5/22/2020"/>
        <s v="[demand_forecasting_data1].[Date].&amp;[2020-05-24T00:00:00]" c="5/24/2020"/>
        <s v="[demand_forecasting_data1].[Date].&amp;[2020-05-25T00:00:00]" c="5/25/2020"/>
        <s v="[demand_forecasting_data1].[Date].&amp;[2020-05-21T00:00:00]" c="5/21/2020"/>
        <s v="[demand_forecasting_data1].[Date].&amp;[2020-05-19T00:00:00]" c="5/19/2020"/>
        <s v="[demand_forecasting_data1].[Date].&amp;[2020-05-20T00:00:00]" c="5/20/2020"/>
        <s v="[demand_forecasting_data1].[Date].&amp;[2020-05-29T00:00:00]" c="5/29/2020"/>
        <s v="[demand_forecasting_data1].[Date].&amp;[2020-05-26T00:00:00]" c="5/26/2020"/>
        <s v="[demand_forecasting_data1].[Date].&amp;[2020-05-30T00:00:00]" c="5/30/2020"/>
        <s v="[demand_forecasting_data1].[Date].&amp;[2020-05-27T00:00:00]" c="5/27/2020"/>
        <s v="[demand_forecasting_data1].[Date].&amp;[2020-06-01T00:00:00]" c="6/1/2020"/>
        <s v="[demand_forecasting_data1].[Date].&amp;[2020-05-28T00:00:00]" c="5/28/2020"/>
        <s v="[demand_forecasting_data1].[Date].&amp;[2020-05-31T00:00:00]" c="5/31/2020"/>
        <s v="[demand_forecasting_data1].[Date].&amp;[2020-06-06T00:00:00]" c="6/6/2020"/>
        <s v="[demand_forecasting_data1].[Date].&amp;[2020-06-02T00:00:00]" c="6/2/2020"/>
        <s v="[demand_forecasting_data1].[Date].&amp;[2020-06-07T00:00:00]" c="6/7/2020"/>
        <s v="[demand_forecasting_data1].[Date].&amp;[2020-06-08T00:00:00]" c="6/8/2020"/>
        <s v="[demand_forecasting_data1].[Date].&amp;[2020-06-04T00:00:00]" c="6/4/2020"/>
        <s v="[demand_forecasting_data1].[Date].&amp;[2020-06-05T00:00:00]" c="6/5/2020"/>
        <s v="[demand_forecasting_data1].[Date].&amp;[2020-06-03T00:00:00]" c="6/3/2020"/>
        <s v="[demand_forecasting_data1].[Date].&amp;[2020-06-10T00:00:00]" c="6/10/2020"/>
        <s v="[demand_forecasting_data1].[Date].&amp;[2020-06-13T00:00:00]" c="6/13/2020"/>
        <s v="[demand_forecasting_data1].[Date].&amp;[2020-06-15T00:00:00]" c="6/15/2020"/>
        <s v="[demand_forecasting_data1].[Date].&amp;[2020-06-09T00:00:00]" c="6/9/2020"/>
        <s v="[demand_forecasting_data1].[Date].&amp;[2020-06-11T00:00:00]" c="6/11/2020"/>
        <s v="[demand_forecasting_data1].[Date].&amp;[2020-06-14T00:00:00]" c="6/14/2020"/>
        <s v="[demand_forecasting_data1].[Date].&amp;[2020-06-12T00:00:00]" c="6/12/2020"/>
        <s v="[demand_forecasting_data1].[Date].&amp;[2020-06-17T00:00:00]" c="6/17/2020"/>
        <s v="[demand_forecasting_data1].[Date].&amp;[2020-06-19T00:00:00]" c="6/19/2020"/>
        <s v="[demand_forecasting_data1].[Date].&amp;[2020-06-20T00:00:00]" c="6/20/2020"/>
        <s v="[demand_forecasting_data1].[Date].&amp;[2020-06-21T00:00:00]" c="6/21/2020"/>
        <s v="[demand_forecasting_data1].[Date].&amp;[2020-06-16T00:00:00]" c="6/16/2020"/>
        <s v="[demand_forecasting_data1].[Date].&amp;[2020-06-22T00:00:00]" c="6/22/2020"/>
        <s v="[demand_forecasting_data1].[Date].&amp;[2020-06-18T00:00:00]" c="6/18/2020"/>
        <s v="[demand_forecasting_data1].[Date].&amp;[2020-06-25T00:00:00]" c="6/25/2020"/>
        <s v="[demand_forecasting_data1].[Date].&amp;[2020-06-28T00:00:00]" c="6/28/2020"/>
        <s v="[demand_forecasting_data1].[Date].&amp;[2020-06-26T00:00:00]" c="6/26/2020"/>
        <s v="[demand_forecasting_data1].[Date].&amp;[2020-06-29T00:00:00]" c="6/29/2020"/>
        <s v="[demand_forecasting_data1].[Date].&amp;[2020-06-27T00:00:00]" c="6/27/2020"/>
        <s v="[demand_forecasting_data1].[Date].&amp;[2020-06-23T00:00:00]" c="6/23/2020"/>
        <s v="[demand_forecasting_data1].[Date].&amp;[2020-06-24T00:00:00]" c="6/24/2020"/>
        <s v="[demand_forecasting_data1].[Date].&amp;[2020-07-05T00:00:00]" c="7/5/2020"/>
        <s v="[demand_forecasting_data1].[Date].&amp;[2020-07-01T00:00:00]" c="7/1/2020"/>
        <s v="[demand_forecasting_data1].[Date].&amp;[2020-07-06T00:00:00]" c="7/6/2020"/>
        <s v="[demand_forecasting_data1].[Date].&amp;[2020-07-04T00:00:00]" c="7/4/2020"/>
        <s v="[demand_forecasting_data1].[Date].&amp;[2020-07-02T00:00:00]" c="7/2/2020"/>
        <s v="[demand_forecasting_data1].[Date].&amp;[2020-07-03T00:00:00]" c="7/3/2020"/>
        <s v="[demand_forecasting_data1].[Date].&amp;[2020-06-30T00:00:00]" c="6/30/2020"/>
        <s v="[demand_forecasting_data1].[Date].&amp;[2020-07-09T00:00:00]" c="7/9/2020"/>
        <s v="[demand_forecasting_data1].[Date].&amp;[2020-07-11T00:00:00]" c="7/11/2020"/>
        <s v="[demand_forecasting_data1].[Date].&amp;[2020-07-13T00:00:00]" c="7/13/2020"/>
        <s v="[demand_forecasting_data1].[Date].&amp;[2020-07-07T00:00:00]" c="7/7/2020"/>
        <s v="[demand_forecasting_data1].[Date].&amp;[2020-07-08T00:00:00]" c="7/8/2020"/>
        <s v="[demand_forecasting_data1].[Date].&amp;[2020-07-12T00:00:00]" c="7/12/2020"/>
        <s v="[demand_forecasting_data1].[Date].&amp;[2020-07-10T00:00:00]" c="7/10/2020"/>
        <s v="[demand_forecasting_data1].[Date].&amp;[2020-07-18T00:00:00]" c="7/18/2020"/>
        <s v="[demand_forecasting_data1].[Date].&amp;[2020-07-20T00:00:00]" c="7/20/2020"/>
        <s v="[demand_forecasting_data1].[Date].&amp;[2020-07-19T00:00:00]" c="7/19/2020"/>
        <s v="[demand_forecasting_data1].[Date].&amp;[2020-07-15T00:00:00]" c="7/15/2020"/>
        <s v="[demand_forecasting_data1].[Date].&amp;[2020-07-17T00:00:00]" c="7/17/2020"/>
        <s v="[demand_forecasting_data1].[Date].&amp;[2020-07-14T00:00:00]" c="7/14/2020"/>
        <s v="[demand_forecasting_data1].[Date].&amp;[2020-07-16T00:00:00]" c="7/16/2020"/>
        <s v="[demand_forecasting_data1].[Date].&amp;[2020-07-26T00:00:00]" c="7/26/2020"/>
        <s v="[demand_forecasting_data1].[Date].&amp;[2020-07-22T00:00:00]" c="7/22/2020"/>
        <s v="[demand_forecasting_data1].[Date].&amp;[2020-07-23T00:00:00]" c="7/23/2020"/>
        <s v="[demand_forecasting_data1].[Date].&amp;[2020-07-21T00:00:00]" c="7/21/2020"/>
        <s v="[demand_forecasting_data1].[Date].&amp;[2020-07-24T00:00:00]" c="7/24/2020"/>
        <s v="[demand_forecasting_data1].[Date].&amp;[2020-07-25T00:00:00]" c="7/25/2020"/>
        <s v="[demand_forecasting_data1].[Date].&amp;[2020-07-27T00:00:00]" c="7/27/2020"/>
        <s v="[demand_forecasting_data1].[Date].&amp;[2020-08-01T00:00:00]" c="8/1/2020"/>
        <s v="[demand_forecasting_data1].[Date].&amp;[2020-07-28T00:00:00]" c="7/28/2020"/>
        <s v="[demand_forecasting_data1].[Date].&amp;[2020-08-02T00:00:00]" c="8/2/2020"/>
        <s v="[demand_forecasting_data1].[Date].&amp;[2020-07-31T00:00:00]" c="7/31/2020"/>
        <s v="[demand_forecasting_data1].[Date].&amp;[2020-07-30T00:00:00]" c="7/30/2020"/>
        <s v="[demand_forecasting_data1].[Date].&amp;[2020-07-29T00:00:00]" c="7/29/2020"/>
        <s v="[demand_forecasting_data1].[Date].&amp;[2020-08-03T00:00:00]" c="8/3/2020"/>
        <s v="[demand_forecasting_data1].[Date].&amp;[2020-08-06T00:00:00]" c="8/6/2020"/>
        <s v="[demand_forecasting_data1].[Date].&amp;[2020-08-07T00:00:00]" c="8/7/2020"/>
        <s v="[demand_forecasting_data1].[Date].&amp;[2020-08-10T00:00:00]" c="8/10/2020"/>
        <s v="[demand_forecasting_data1].[Date].&amp;[2020-08-09T00:00:00]" c="8/9/2020"/>
        <s v="[demand_forecasting_data1].[Date].&amp;[2020-08-08T00:00:00]" c="8/8/2020"/>
        <s v="[demand_forecasting_data1].[Date].&amp;[2020-08-05T00:00:00]" c="8/5/2020"/>
        <s v="[demand_forecasting_data1].[Date].&amp;[2020-08-04T00:00:00]" c="8/4/2020"/>
        <s v="[demand_forecasting_data1].[Date].&amp;[2020-08-14T00:00:00]" c="8/14/2020"/>
        <s v="[demand_forecasting_data1].[Date].&amp;[2020-08-16T00:00:00]" c="8/16/2020"/>
        <s v="[demand_forecasting_data1].[Date].&amp;[2020-08-11T00:00:00]" c="8/11/2020"/>
        <s v="[demand_forecasting_data1].[Date].&amp;[2020-08-17T00:00:00]" c="8/17/2020"/>
        <s v="[demand_forecasting_data1].[Date].&amp;[2020-08-13T00:00:00]" c="8/13/2020"/>
        <s v="[demand_forecasting_data1].[Date].&amp;[2020-08-12T00:00:00]" c="8/12/2020"/>
        <s v="[demand_forecasting_data1].[Date].&amp;[2020-08-15T00:00:00]" c="8/15/2020"/>
        <s v="[demand_forecasting_data1].[Date].&amp;[2020-08-23T00:00:00]" c="8/23/2020"/>
        <s v="[demand_forecasting_data1].[Date].&amp;[2020-08-21T00:00:00]" c="8/21/2020"/>
        <s v="[demand_forecasting_data1].[Date].&amp;[2020-08-24T00:00:00]" c="8/24/2020"/>
        <s v="[demand_forecasting_data1].[Date].&amp;[2020-08-19T00:00:00]" c="8/19/2020"/>
        <s v="[demand_forecasting_data1].[Date].&amp;[2020-08-22T00:00:00]" c="8/22/2020"/>
        <s v="[demand_forecasting_data1].[Date].&amp;[2020-08-20T00:00:00]" c="8/20/2020"/>
        <s v="[demand_forecasting_data1].[Date].&amp;[2020-08-18T00:00:00]" c="8/18/2020"/>
        <s v="[demand_forecasting_data1].[Date].&amp;[2020-08-26T00:00:00]" c="8/26/2020"/>
        <s v="[demand_forecasting_data1].[Date].&amp;[2020-08-31T00:00:00]" c="8/31/2020"/>
        <s v="[demand_forecasting_data1].[Date].&amp;[2020-08-29T00:00:00]" c="8/29/2020"/>
        <s v="[demand_forecasting_data1].[Date].&amp;[2020-08-27T00:00:00]" c="8/27/2020"/>
        <s v="[demand_forecasting_data1].[Date].&amp;[2020-08-28T00:00:00]" c="8/28/2020"/>
        <s v="[demand_forecasting_data1].[Date].&amp;[2020-08-30T00:00:00]" c="8/30/2020"/>
        <s v="[demand_forecasting_data1].[Date].&amp;[2020-08-25T00:00:00]" c="8/25/2020"/>
        <s v="[demand_forecasting_data1].[Date].&amp;[2020-09-02T00:00:00]" c="9/2/2020"/>
        <s v="[demand_forecasting_data1].[Date].&amp;[2020-09-01T00:00:00]" c="9/1/2020"/>
        <s v="[demand_forecasting_data1].[Date].&amp;[2020-09-07T00:00:00]" c="9/7/2020"/>
        <s v="[demand_forecasting_data1].[Date].&amp;[2020-09-05T00:00:00]" c="9/5/2020"/>
        <s v="[demand_forecasting_data1].[Date].&amp;[2020-09-03T00:00:00]" c="9/3/2020"/>
        <s v="[demand_forecasting_data1].[Date].&amp;[2020-09-06T00:00:00]" c="9/6/2020"/>
        <s v="[demand_forecasting_data1].[Date].&amp;[2020-09-04T00:00:00]" c="9/4/2020"/>
        <s v="[demand_forecasting_data1].[Date].&amp;[2020-09-12T00:00:00]" c="9/12/2020"/>
        <s v="[demand_forecasting_data1].[Date].&amp;[2020-09-09T00:00:00]" c="9/9/2020"/>
        <s v="[demand_forecasting_data1].[Date].&amp;[2020-09-08T00:00:00]" c="9/8/2020"/>
        <s v="[demand_forecasting_data1].[Date].&amp;[2020-09-14T00:00:00]" c="9/14/2020"/>
        <s v="[demand_forecasting_data1].[Date].&amp;[2020-09-13T00:00:00]" c="9/13/2020"/>
        <s v="[demand_forecasting_data1].[Date].&amp;[2020-09-10T00:00:00]" c="9/10/2020"/>
        <s v="[demand_forecasting_data1].[Date].&amp;[2020-09-11T00:00:00]" c="9/11/2020"/>
        <s v="[demand_forecasting_data1].[Date].&amp;[2020-09-16T00:00:00]" c="9/16/2020"/>
        <s v="[demand_forecasting_data1].[Date].&amp;[2020-09-19T00:00:00]" c="9/19/2020"/>
        <s v="[demand_forecasting_data1].[Date].&amp;[2020-09-15T00:00:00]" c="9/15/2020"/>
        <s v="[demand_forecasting_data1].[Date].&amp;[2020-09-20T00:00:00]" c="9/20/2020"/>
        <s v="[demand_forecasting_data1].[Date].&amp;[2020-09-18T00:00:00]" c="9/18/2020"/>
        <s v="[demand_forecasting_data1].[Date].&amp;[2020-09-17T00:00:00]" c="9/17/2020"/>
        <s v="[demand_forecasting_data1].[Date].&amp;[2020-09-21T00:00:00]" c="9/21/2020"/>
        <s v="[demand_forecasting_data1].[Date].&amp;[2020-09-23T00:00:00]" c="9/23/2020"/>
        <s v="[demand_forecasting_data1].[Date].&amp;[2020-09-28T00:00:00]" c="9/28/2020"/>
        <s v="[demand_forecasting_data1].[Date].&amp;[2020-09-27T00:00:00]" c="9/27/2020"/>
        <s v="[demand_forecasting_data1].[Date].&amp;[2020-09-25T00:00:00]" c="9/25/2020"/>
        <s v="[demand_forecasting_data1].[Date].&amp;[2020-09-22T00:00:00]" c="9/22/2020"/>
        <s v="[demand_forecasting_data1].[Date].&amp;[2020-09-26T00:00:00]" c="9/26/2020"/>
        <s v="[demand_forecasting_data1].[Date].&amp;[2020-09-24T00:00:00]" c="9/24/2020"/>
        <s v="[demand_forecasting_data1].[Date].&amp;[2020-09-29T00:00:00]" c="9/29/2020"/>
        <s v="[demand_forecasting_data1].[Date].&amp;[2020-09-30T00:00:00]" c="9/30/2020"/>
        <s v="[demand_forecasting_data1].[Date].&amp;[2020-10-05T00:00:00]" c="10/5/2020"/>
        <s v="[demand_forecasting_data1].[Date].&amp;[2020-10-02T00:00:00]" c="10/2/2020"/>
        <s v="[demand_forecasting_data1].[Date].&amp;[2020-10-01T00:00:00]" c="10/1/2020"/>
        <s v="[demand_forecasting_data1].[Date].&amp;[2020-10-04T00:00:00]" c="10/4/2020"/>
        <s v="[demand_forecasting_data1].[Date].&amp;[2020-10-03T00:00:00]" c="10/3/2020"/>
        <s v="[demand_forecasting_data1].[Date].&amp;[2020-10-09T00:00:00]" c="10/9/2020"/>
        <s v="[demand_forecasting_data1].[Date].&amp;[2020-10-08T00:00:00]" c="10/8/2020"/>
        <s v="[demand_forecasting_data1].[Date].&amp;[2020-10-06T00:00:00]" c="10/6/2020"/>
        <s v="[demand_forecasting_data1].[Date].&amp;[2020-10-10T00:00:00]" c="10/10/2020"/>
        <s v="[demand_forecasting_data1].[Date].&amp;[2020-10-12T00:00:00]" c="10/12/2020"/>
        <s v="[demand_forecasting_data1].[Date].&amp;[2020-10-11T00:00:00]" c="10/11/2020"/>
        <s v="[demand_forecasting_data1].[Date].&amp;[2020-10-07T00:00:00]" c="10/7/2020"/>
        <s v="[demand_forecasting_data1].[Date].&amp;[2020-10-15T00:00:00]" c="10/15/2020"/>
        <s v="[demand_forecasting_data1].[Date].&amp;[2020-10-19T00:00:00]" c="10/19/2020"/>
        <s v="[demand_forecasting_data1].[Date].&amp;[2020-10-18T00:00:00]" c="10/18/2020"/>
        <s v="[demand_forecasting_data1].[Date].&amp;[2020-10-16T00:00:00]" c="10/16/2020"/>
        <s v="[demand_forecasting_data1].[Date].&amp;[2020-10-17T00:00:00]" c="10/17/2020"/>
        <s v="[demand_forecasting_data1].[Date].&amp;[2020-10-14T00:00:00]" c="10/14/2020"/>
        <s v="[demand_forecasting_data1].[Date].&amp;[2020-10-13T00:00:00]" c="10/13/2020"/>
        <s v="[demand_forecasting_data1].[Date].&amp;[2020-10-24T00:00:00]" c="10/24/2020"/>
        <s v="[demand_forecasting_data1].[Date].&amp;[2020-10-21T00:00:00]" c="10/21/2020"/>
        <s v="[demand_forecasting_data1].[Date].&amp;[2020-10-25T00:00:00]" c="10/25/2020"/>
        <s v="[demand_forecasting_data1].[Date].&amp;[2020-10-23T00:00:00]" c="10/23/2020"/>
        <s v="[demand_forecasting_data1].[Date].&amp;[2020-10-22T00:00:00]" c="10/22/2020"/>
        <s v="[demand_forecasting_data1].[Date].&amp;[2020-10-20T00:00:00]" c="10/20/2020"/>
        <s v="[demand_forecasting_data1].[Date].&amp;[2020-10-26T00:00:00]" c="10/26/2020"/>
        <s v="[demand_forecasting_data1].[Date].&amp;[2020-10-28T00:00:00]" c="10/28/2020"/>
        <s v="[demand_forecasting_data1].[Date].&amp;[2020-10-30T00:00:00]" c="10/30/2020"/>
        <s v="[demand_forecasting_data1].[Date].&amp;[2020-10-29T00:00:00]" c="10/29/2020"/>
        <s v="[demand_forecasting_data1].[Date].&amp;[2020-10-31T00:00:00]" c="10/31/2020"/>
        <s v="[demand_forecasting_data1].[Date].&amp;[2020-11-02T00:00:00]" c="11/2/2020"/>
        <s v="[demand_forecasting_data1].[Date].&amp;[2020-10-27T00:00:00]" c="10/27/2020"/>
        <s v="[demand_forecasting_data1].[Date].&amp;[2020-11-01T00:00:00]" c="11/1/2020"/>
        <s v="[demand_forecasting_data1].[Date].&amp;[2020-11-04T00:00:00]" c="11/4/2020"/>
        <s v="[demand_forecasting_data1].[Date].&amp;[2020-11-03T00:00:00]" c="11/3/2020"/>
        <s v="[demand_forecasting_data1].[Date].&amp;[2020-11-09T00:00:00]" c="11/9/2020"/>
        <s v="[demand_forecasting_data1].[Date].&amp;[2020-11-06T00:00:00]" c="11/6/2020"/>
        <s v="[demand_forecasting_data1].[Date].&amp;[2020-11-07T00:00:00]" c="11/7/2020"/>
        <s v="[demand_forecasting_data1].[Date].&amp;[2020-11-08T00:00:00]" c="11/8/2020"/>
        <s v="[demand_forecasting_data1].[Date].&amp;[2020-11-05T00:00:00]" c="11/5/2020"/>
        <s v="[demand_forecasting_data1].[Date].&amp;[2020-11-12T00:00:00]" c="11/12/2020"/>
        <s v="[demand_forecasting_data1].[Date].&amp;[2020-11-11T00:00:00]" c="11/11/2020"/>
        <s v="[demand_forecasting_data1].[Date].&amp;[2020-11-16T00:00:00]" c="11/16/2020"/>
        <s v="[demand_forecasting_data1].[Date].&amp;[2020-11-15T00:00:00]" c="11/15/2020"/>
        <s v="[demand_forecasting_data1].[Date].&amp;[2020-11-13T00:00:00]" c="11/13/2020"/>
        <s v="[demand_forecasting_data1].[Date].&amp;[2020-11-14T00:00:00]" c="11/14/2020"/>
        <s v="[demand_forecasting_data1].[Date].&amp;[2020-11-10T00:00:00]" c="11/10/2020"/>
        <s v="[demand_forecasting_data1].[Date].&amp;[2020-11-18T00:00:00]" c="11/18/2020"/>
        <s v="[demand_forecasting_data1].[Date].&amp;[2020-11-19T00:00:00]" c="11/19/2020"/>
        <s v="[demand_forecasting_data1].[Date].&amp;[2020-11-22T00:00:00]" c="11/22/2020"/>
        <s v="[demand_forecasting_data1].[Date].&amp;[2020-11-20T00:00:00]" c="11/20/2020"/>
        <s v="[demand_forecasting_data1].[Date].&amp;[2020-11-21T00:00:00]" c="11/21/2020"/>
        <s v="[demand_forecasting_data1].[Date].&amp;[2020-11-23T00:00:00]" c="11/23/2020"/>
        <s v="[demand_forecasting_data1].[Date].&amp;[2020-11-17T00:00:00]" c="11/17/2020"/>
        <s v="[demand_forecasting_data1].[Date].&amp;[2020-11-26T00:00:00]" c="11/26/2020"/>
        <s v="[demand_forecasting_data1].[Date].&amp;[2020-11-24T00:00:00]" c="11/24/2020"/>
        <s v="[demand_forecasting_data1].[Date].&amp;[2020-11-25T00:00:00]" c="11/25/2020"/>
        <s v="[demand_forecasting_data1].[Date].&amp;[2020-11-27T00:00:00]" c="11/27/2020"/>
        <s v="[demand_forecasting_data1].[Date].&amp;[2020-11-28T00:00:00]" c="11/28/2020"/>
        <s v="[demand_forecasting_data1].[Date].&amp;[2020-11-29T00:00:00]" c="11/29/2020"/>
        <s v="[demand_forecasting_data1].[Date].&amp;[2020-11-30T00:00:00]" c="11/30/2020"/>
        <s v="[demand_forecasting_data1].[Date].&amp;[2020-12-04T00:00:00]" c="12/4/2020"/>
        <s v="[demand_forecasting_data1].[Date].&amp;[2020-12-03T00:00:00]" c="12/3/2020"/>
        <s v="[demand_forecasting_data1].[Date].&amp;[2020-12-05T00:00:00]" c="12/5/2020"/>
        <s v="[demand_forecasting_data1].[Date].&amp;[2020-12-02T00:00:00]" c="12/2/2020"/>
        <s v="[demand_forecasting_data1].[Date].&amp;[2020-12-01T00:00:00]" c="12/1/2020"/>
        <s v="[demand_forecasting_data1].[Date].&amp;[2020-12-07T00:00:00]" c="12/7/2020"/>
        <s v="[demand_forecasting_data1].[Date].&amp;[2020-12-06T00:00:00]" c="12/6/2020"/>
        <s v="[demand_forecasting_data1].[Date].&amp;[2020-12-11T00:00:00]" c="12/11/2020"/>
        <s v="[demand_forecasting_data1].[Date].&amp;[2020-12-09T00:00:00]" c="12/9/2020"/>
        <s v="[demand_forecasting_data1].[Date].&amp;[2020-12-14T00:00:00]" c="12/14/2020"/>
        <s v="[demand_forecasting_data1].[Date].&amp;[2020-12-10T00:00:00]" c="12/10/2020"/>
        <s v="[demand_forecasting_data1].[Date].&amp;[2020-12-12T00:00:00]" c="12/12/2020"/>
        <s v="[demand_forecasting_data1].[Date].&amp;[2020-12-08T00:00:00]" c="12/8/2020"/>
        <s v="[demand_forecasting_data1].[Date].&amp;[2020-12-13T00:00:00]" c="12/13/2020"/>
        <s v="[demand_forecasting_data1].[Date].&amp;[2020-12-17T00:00:00]" c="12/17/2020"/>
        <s v="[demand_forecasting_data1].[Date].&amp;[2020-12-18T00:00:00]" c="12/18/2020"/>
        <s v="[demand_forecasting_data1].[Date].&amp;[2020-12-15T00:00:00]" c="12/15/2020"/>
        <s v="[demand_forecasting_data1].[Date].&amp;[2020-12-19T00:00:00]" c="12/19/2020"/>
        <s v="[demand_forecasting_data1].[Date].&amp;[2020-12-21T00:00:00]" c="12/21/2020"/>
        <s v="[demand_forecasting_data1].[Date].&amp;[2020-12-16T00:00:00]" c="12/16/2020"/>
        <s v="[demand_forecasting_data1].[Date].&amp;[2020-12-20T00:00:00]" c="12/20/2020"/>
        <s v="[demand_forecasting_data1].[Date].&amp;[2020-12-23T00:00:00]" c="12/23/2020"/>
        <s v="[demand_forecasting_data1].[Date].&amp;[2020-12-28T00:00:00]" c="12/28/2020"/>
        <s v="[demand_forecasting_data1].[Date].&amp;[2020-12-26T00:00:00]" c="12/26/2020"/>
        <s v="[demand_forecasting_data1].[Date].&amp;[2020-12-22T00:00:00]" c="12/22/2020"/>
        <s v="[demand_forecasting_data1].[Date].&amp;[2020-12-24T00:00:00]" c="12/24/2020"/>
        <s v="[demand_forecasting_data1].[Date].&amp;[2020-12-25T00:00:00]" c="12/25/2020"/>
        <s v="[demand_forecasting_data1].[Date].&amp;[2020-12-27T00:00:00]" c="12/27/2020"/>
        <s v="[demand_forecasting_data1].[Date].&amp;[2021-01-02T00:00:00]" c="1/2/2021"/>
        <s v="[demand_forecasting_data1].[Date].&amp;[2021-01-01T00:00:00]" c="1/1/2021"/>
        <s v="[demand_forecasting_data1].[Date].&amp;[2020-12-29T00:00:00]" c="12/29/2020"/>
        <s v="[demand_forecasting_data1].[Date].&amp;[2021-01-04T00:00:00]" c="1/4/2021"/>
        <s v="[demand_forecasting_data1].[Date].&amp;[2020-12-31T00:00:00]" c="12/31/2020"/>
        <s v="[demand_forecasting_data1].[Date].&amp;[2020-12-30T00:00:00]" c="12/30/2020"/>
        <s v="[demand_forecasting_data1].[Date].&amp;[2021-01-03T00:00:00]" c="1/3/2021"/>
        <s v="[demand_forecasting_data1].[Date].&amp;[2021-01-09T00:00:00]" c="1/9/2021"/>
        <s v="[demand_forecasting_data1].[Date].&amp;[2021-01-05T00:00:00]" c="1/5/2021"/>
        <s v="[demand_forecasting_data1].[Date].&amp;[2021-01-07T00:00:00]" c="1/7/2021"/>
        <s v="[demand_forecasting_data1].[Date].&amp;[2021-01-06T00:00:00]" c="1/6/2021"/>
        <s v="[demand_forecasting_data1].[Date].&amp;[2021-01-10T00:00:00]" c="1/10/2021"/>
        <s v="[demand_forecasting_data1].[Date].&amp;[2021-01-08T00:00:00]" c="1/8/2021"/>
        <s v="[demand_forecasting_data1].[Date].&amp;[2021-01-11T00:00:00]" c="1/11/2021"/>
        <s v="[demand_forecasting_data1].[Date].&amp;[2021-01-14T00:00:00]" c="1/14/2021"/>
        <s v="[demand_forecasting_data1].[Date].&amp;[2021-01-12T00:00:00]" c="1/12/2021"/>
        <s v="[demand_forecasting_data1].[Date].&amp;[2021-01-17T00:00:00]" c="1/17/2021"/>
        <s v="[demand_forecasting_data1].[Date].&amp;[2021-01-18T00:00:00]" c="1/18/2021"/>
        <s v="[demand_forecasting_data1].[Date].&amp;[2021-01-15T00:00:00]" c="1/15/2021"/>
        <s v="[demand_forecasting_data1].[Date].&amp;[2021-01-13T00:00:00]" c="1/13/2021"/>
        <s v="[demand_forecasting_data1].[Date].&amp;[2021-01-16T00:00:00]" c="1/16/2021"/>
        <s v="[demand_forecasting_data1].[Date].&amp;[2021-01-25T00:00:00]" c="1/25/2021"/>
        <s v="[demand_forecasting_data1].[Date].&amp;[2021-01-24T00:00:00]" c="1/24/2021"/>
        <s v="[demand_forecasting_data1].[Date].&amp;[2021-01-20T00:00:00]" c="1/20/2021"/>
        <s v="[demand_forecasting_data1].[Date].&amp;[2021-01-21T00:00:00]" c="1/21/2021"/>
        <s v="[demand_forecasting_data1].[Date].&amp;[2021-01-19T00:00:00]" c="1/19/2021"/>
        <s v="[demand_forecasting_data1].[Date].&amp;[2021-01-22T00:00:00]" c="1/22/2021"/>
        <s v="[demand_forecasting_data1].[Date].&amp;[2021-01-23T00:00:00]" c="1/23/2021"/>
        <s v="[demand_forecasting_data1].[Date].&amp;[2021-01-28T00:00:00]" c="1/28/2021"/>
        <s v="[demand_forecasting_data1].[Date].&amp;[2021-01-29T00:00:00]" c="1/29/2021"/>
        <s v="[demand_forecasting_data1].[Date].&amp;[2021-01-30T00:00:00]" c="1/30/2021"/>
        <s v="[demand_forecasting_data1].[Date].&amp;[2021-02-01T00:00:00]" c="2/1/2021"/>
        <s v="[demand_forecasting_data1].[Date].&amp;[2021-01-31T00:00:00]" c="1/31/2021"/>
        <s v="[demand_forecasting_data1].[Date].&amp;[2021-01-27T00:00:00]" c="1/27/2021"/>
        <s v="[demand_forecasting_data1].[Date].&amp;[2021-01-26T00:00:00]" c="1/26/2021"/>
        <s v="[demand_forecasting_data1].[Date].&amp;[2021-02-04T00:00:00]" c="2/4/2021"/>
        <s v="[demand_forecasting_data1].[Date].&amp;[2021-02-07T00:00:00]" c="2/7/2021"/>
        <s v="[demand_forecasting_data1].[Date].&amp;[2021-02-08T00:00:00]" c="2/8/2021"/>
        <s v="[demand_forecasting_data1].[Date].&amp;[2021-02-06T00:00:00]" c="2/6/2021"/>
        <s v="[demand_forecasting_data1].[Date].&amp;[2021-02-05T00:00:00]" c="2/5/2021"/>
        <s v="[demand_forecasting_data1].[Date].&amp;[2021-02-03T00:00:00]" c="2/3/2021"/>
        <s v="[demand_forecasting_data1].[Date].&amp;[2021-02-02T00:00:00]" c="2/2/2021"/>
        <s v="[demand_forecasting_data1].[Date].&amp;[2021-02-11T00:00:00]" c="2/11/2021"/>
        <s v="[demand_forecasting_data1].[Date].&amp;[2021-02-12T00:00:00]" c="2/12/2021"/>
        <s v="[demand_forecasting_data1].[Date].&amp;[2021-02-15T00:00:00]" c="2/15/2021"/>
        <s v="[demand_forecasting_data1].[Date].&amp;[2021-02-13T00:00:00]" c="2/13/2021"/>
        <s v="[demand_forecasting_data1].[Date].&amp;[2021-02-14T00:00:00]" c="2/14/2021"/>
        <s v="[demand_forecasting_data1].[Date].&amp;[2021-02-09T00:00:00]" c="2/9/2021"/>
        <s v="[demand_forecasting_data1].[Date].&amp;[2021-02-10T00:00:00]" c="2/10/2021"/>
        <s v="[demand_forecasting_data1].[Date].&amp;[2021-02-18T00:00:00]" c="2/18/2021"/>
        <s v="[demand_forecasting_data1].[Date].&amp;[2021-02-17T00:00:00]" c="2/17/2021"/>
        <s v="[demand_forecasting_data1].[Date].&amp;[2021-02-22T00:00:00]" c="2/22/2021"/>
        <s v="[demand_forecasting_data1].[Date].&amp;[2021-02-19T00:00:00]" c="2/19/2021"/>
        <s v="[demand_forecasting_data1].[Date].&amp;[2021-02-20T00:00:00]" c="2/20/2021"/>
        <s v="[demand_forecasting_data1].[Date].&amp;[2021-02-16T00:00:00]" c="2/16/2021"/>
        <s v="[demand_forecasting_data1].[Date].&amp;[2021-02-21T00:00:00]" c="2/21/2021"/>
        <s v="[demand_forecasting_data1].[Date].&amp;[2021-02-27T00:00:00]" c="2/27/2021"/>
        <s v="[demand_forecasting_data1].[Date].&amp;[2021-02-24T00:00:00]" c="2/24/2021"/>
        <s v="[demand_forecasting_data1].[Date].&amp;[2021-02-26T00:00:00]" c="2/26/2021"/>
        <s v="[demand_forecasting_data1].[Date].&amp;[2021-03-01T00:00:00]" c="3/1/2021"/>
        <s v="[demand_forecasting_data1].[Date].&amp;[2021-02-25T00:00:00]" c="2/25/2021"/>
        <s v="[demand_forecasting_data1].[Date].&amp;[2021-02-28T00:00:00]" c="2/28/2021"/>
        <s v="[demand_forecasting_data1].[Date].&amp;[2021-02-23T00:00:00]" c="2/23/2021"/>
        <s v="[demand_forecasting_data1].[Date].&amp;[2021-03-02T00:00:00]" c="3/2/2021"/>
        <s v="[demand_forecasting_data1].[Date].&amp;[2021-03-04T00:00:00]" c="3/4/2021"/>
        <s v="[demand_forecasting_data1].[Date].&amp;[2021-03-07T00:00:00]" c="3/7/2021"/>
        <s v="[demand_forecasting_data1].[Date].&amp;[2021-03-05T00:00:00]" c="3/5/2021"/>
        <s v="[demand_forecasting_data1].[Date].&amp;[2021-03-03T00:00:00]" c="3/3/2021"/>
        <s v="[demand_forecasting_data1].[Date].&amp;[2021-03-06T00:00:00]" c="3/6/2021"/>
        <s v="[demand_forecasting_data1].[Date].&amp;[2021-03-08T00:00:00]" c="3/8/2021"/>
        <s v="[demand_forecasting_data1].[Date].&amp;[2021-03-10T00:00:00]" c="3/10/2021"/>
        <s v="[demand_forecasting_data1].[Date].&amp;[2021-03-11T00:00:00]" c="3/11/2021"/>
        <s v="[demand_forecasting_data1].[Date].&amp;[2021-03-15T00:00:00]" c="3/15/2021"/>
        <s v="[demand_forecasting_data1].[Date].&amp;[2021-03-13T00:00:00]" c="3/13/2021"/>
        <s v="[demand_forecasting_data1].[Date].&amp;[2021-03-09T00:00:00]" c="3/9/2021"/>
        <s v="[demand_forecasting_data1].[Date].&amp;[2021-03-12T00:00:00]" c="3/12/2021"/>
        <s v="[demand_forecasting_data1].[Date].&amp;[2021-03-14T00:00:00]" c="3/14/2021"/>
        <s v="[demand_forecasting_data1].[Date].&amp;[2021-03-18T00:00:00]" c="3/18/2021"/>
        <s v="[demand_forecasting_data1].[Date].&amp;[2021-03-22T00:00:00]" c="3/22/2021"/>
        <s v="[demand_forecasting_data1].[Date].&amp;[2021-03-19T00:00:00]" c="3/19/2021"/>
        <s v="[demand_forecasting_data1].[Date].&amp;[2021-03-20T00:00:00]" c="3/20/2021"/>
        <s v="[demand_forecasting_data1].[Date].&amp;[2021-03-21T00:00:00]" c="3/21/2021"/>
        <s v="[demand_forecasting_data1].[Date].&amp;[2021-03-17T00:00:00]" c="3/17/2021"/>
        <s v="[demand_forecasting_data1].[Date].&amp;[2021-03-16T00:00:00]" c="3/16/2021"/>
        <s v="[demand_forecasting_data1].[Date].&amp;[2021-03-26T00:00:00]" c="3/26/2021"/>
        <s v="[demand_forecasting_data1].[Date].&amp;[2021-03-28T00:00:00]" c="3/28/2021"/>
        <s v="[demand_forecasting_data1].[Date].&amp;[2021-03-25T00:00:00]" c="3/25/2021"/>
        <s v="[demand_forecasting_data1].[Date].&amp;[2021-03-27T00:00:00]" c="3/27/2021"/>
        <s v="[demand_forecasting_data1].[Date].&amp;[2021-03-29T00:00:00]" c="3/29/2021"/>
        <s v="[demand_forecasting_data1].[Date].&amp;[2021-03-24T00:00:00]" c="3/24/2021"/>
        <s v="[demand_forecasting_data1].[Date].&amp;[2021-03-23T00:00:00]" c="3/23/2021"/>
        <s v="[demand_forecasting_data1].[Date].&amp;[2021-04-04T00:00:00]" c="4/4/2021"/>
        <s v="[demand_forecasting_data1].[Date].&amp;[2021-04-02T00:00:00]" c="4/2/2021"/>
        <s v="[demand_forecasting_data1].[Date].&amp;[2021-03-31T00:00:00]" c="3/31/2021"/>
        <s v="[demand_forecasting_data1].[Date].&amp;[2021-04-03T00:00:00]" c="4/3/2021"/>
        <s v="[demand_forecasting_data1].[Date].&amp;[2021-03-30T00:00:00]" c="3/30/2021"/>
        <s v="[demand_forecasting_data1].[Date].&amp;[2021-04-05T00:00:00]" c="4/5/2021"/>
        <s v="[demand_forecasting_data1].[Date].&amp;[2021-04-01T00:00:00]" c="4/1/2021"/>
        <s v="[demand_forecasting_data1].[Date].&amp;[2021-04-08T00:00:00]" c="4/8/2021"/>
        <s v="[demand_forecasting_data1].[Date].&amp;[2021-04-12T00:00:00]" c="4/12/2021"/>
        <s v="[demand_forecasting_data1].[Date].&amp;[2021-04-11T00:00:00]" c="4/11/2021"/>
        <s v="[demand_forecasting_data1].[Date].&amp;[2021-04-09T00:00:00]" c="4/9/2021"/>
        <s v="[demand_forecasting_data1].[Date].&amp;[2021-04-07T00:00:00]" c="4/7/2021"/>
        <s v="[demand_forecasting_data1].[Date].&amp;[2021-04-10T00:00:00]" c="4/10/2021"/>
        <s v="[demand_forecasting_data1].[Date].&amp;[2021-04-06T00:00:00]" c="4/6/2021"/>
        <s v="[demand_forecasting_data1].[Date].&amp;[2021-04-17T00:00:00]" c="4/17/2021"/>
        <s v="[demand_forecasting_data1].[Date].&amp;[2021-04-19T00:00:00]" c="4/19/2021"/>
        <s v="[demand_forecasting_data1].[Date].&amp;[2021-04-14T00:00:00]" c="4/14/2021"/>
        <s v="[demand_forecasting_data1].[Date].&amp;[2021-04-15T00:00:00]" c="4/15/2021"/>
        <s v="[demand_forecasting_data1].[Date].&amp;[2021-04-13T00:00:00]" c="4/13/2021"/>
        <s v="[demand_forecasting_data1].[Date].&amp;[2021-04-18T00:00:00]" c="4/18/2021"/>
        <s v="[demand_forecasting_data1].[Date].&amp;[2021-04-16T00:00:00]" c="4/16/2021"/>
        <s v="[demand_forecasting_data1].[Date].&amp;[2021-04-22T00:00:00]" c="4/22/2021"/>
        <s v="[demand_forecasting_data1].[Date].&amp;[2021-04-26T00:00:00]" c="4/26/2021"/>
        <s v="[demand_forecasting_data1].[Date].&amp;[2021-04-25T00:00:00]" c="4/25/2021"/>
        <s v="[demand_forecasting_data1].[Date].&amp;[2021-04-21T00:00:00]" c="4/21/2021"/>
        <s v="[demand_forecasting_data1].[Date].&amp;[2021-04-23T00:00:00]" c="4/23/2021"/>
        <s v="[demand_forecasting_data1].[Date].&amp;[2021-04-24T00:00:00]" c="4/24/2021"/>
        <s v="[demand_forecasting_data1].[Date].&amp;[2021-04-20T00:00:00]" c="4/20/2021"/>
        <s v="[demand_forecasting_data1].[Date].&amp;[2021-04-30T00:00:00]" c="4/30/2021"/>
        <s v="[demand_forecasting_data1].[Date].&amp;[2021-05-01T00:00:00]" c="5/1/2021"/>
        <s v="[demand_forecasting_data1].[Date].&amp;[2021-05-03T00:00:00]" c="5/3/2021"/>
        <s v="[demand_forecasting_data1].[Date].&amp;[2021-04-27T00:00:00]" c="4/27/2021"/>
        <s v="[demand_forecasting_data1].[Date].&amp;[2021-05-02T00:00:00]" c="5/2/2021"/>
        <s v="[demand_forecasting_data1].[Date].&amp;[2021-04-28T00:00:00]" c="4/28/2021"/>
        <s v="[demand_forecasting_data1].[Date].&amp;[2021-04-29T00:00:00]" c="4/29/2021"/>
        <s v="[demand_forecasting_data1].[Date].&amp;[2021-05-08T00:00:00]" c="5/8/2021"/>
        <s v="[demand_forecasting_data1].[Date].&amp;[2021-05-09T00:00:00]" c="5/9/2021"/>
        <s v="[demand_forecasting_data1].[Date].&amp;[2021-05-04T00:00:00]" c="5/4/2021"/>
        <s v="[demand_forecasting_data1].[Date].&amp;[2021-05-06T00:00:00]" c="5/6/2021"/>
        <s v="[demand_forecasting_data1].[Date].&amp;[2021-05-05T00:00:00]" c="5/5/2021"/>
        <s v="[demand_forecasting_data1].[Date].&amp;[2021-05-07T00:00:00]" c="5/7/2021"/>
        <s v="[demand_forecasting_data1].[Date].&amp;[2021-05-10T00:00:00]" c="5/10/2021"/>
        <s v="[demand_forecasting_data1].[Date].&amp;[2021-05-13T00:00:00]" c="5/13/2021"/>
        <s v="[demand_forecasting_data1].[Date].&amp;[2021-05-17T00:00:00]" c="5/17/2021"/>
        <s v="[demand_forecasting_data1].[Date].&amp;[2021-05-15T00:00:00]" c="5/15/2021"/>
        <s v="[demand_forecasting_data1].[Date].&amp;[2021-05-11T00:00:00]" c="5/11/2021"/>
        <s v="[demand_forecasting_data1].[Date].&amp;[2021-05-12T00:00:00]" c="5/12/2021"/>
        <s v="[demand_forecasting_data1].[Date].&amp;[2021-05-14T00:00:00]" c="5/14/2021"/>
        <s v="[demand_forecasting_data1].[Date].&amp;[2021-05-16T00:00:00]" c="5/16/2021"/>
        <s v="[demand_forecasting_data1].[Date].&amp;[2021-05-20T00:00:00]" c="5/20/2021"/>
        <s v="[demand_forecasting_data1].[Date].&amp;[2021-05-21T00:00:00]" c="5/21/2021"/>
        <s v="[demand_forecasting_data1].[Date].&amp;[2021-05-24T00:00:00]" c="5/24/2021"/>
        <s v="[demand_forecasting_data1].[Date].&amp;[2021-05-23T00:00:00]" c="5/23/2021"/>
        <s v="[demand_forecasting_data1].[Date].&amp;[2021-05-18T00:00:00]" c="5/18/2021"/>
        <s v="[demand_forecasting_data1].[Date].&amp;[2021-05-22T00:00:00]" c="5/22/2021"/>
        <s v="[demand_forecasting_data1].[Date].&amp;[2021-05-19T00:00:00]" c="5/19/2021"/>
        <s v="[demand_forecasting_data1].[Date].&amp;[2021-05-27T00:00:00]" c="5/27/2021"/>
        <s v="[demand_forecasting_data1].[Date].&amp;[2021-05-30T00:00:00]" c="5/30/2021"/>
        <s v="[demand_forecasting_data1].[Date].&amp;[2021-05-31T00:00:00]" c="5/31/2021"/>
        <s v="[demand_forecasting_data1].[Date].&amp;[2021-05-29T00:00:00]" c="5/29/2021"/>
        <s v="[demand_forecasting_data1].[Date].&amp;[2021-05-25T00:00:00]" c="5/25/2021"/>
        <s v="[demand_forecasting_data1].[Date].&amp;[2021-05-28T00:00:00]" c="5/28/2021"/>
        <s v="[demand_forecasting_data1].[Date].&amp;[2021-05-26T00:00:00]" c="5/26/2021"/>
        <s v="[demand_forecasting_data1].[Date].&amp;[2021-06-03T00:00:00]" c="6/3/2021"/>
        <s v="[demand_forecasting_data1].[Date].&amp;[2021-06-07T00:00:00]" c="6/7/2021"/>
        <s v="[demand_forecasting_data1].[Date].&amp;[2021-06-02T00:00:00]" c="6/2/2021"/>
        <s v="[demand_forecasting_data1].[Date].&amp;[2021-06-06T00:00:00]" c="6/6/2021"/>
        <s v="[demand_forecasting_data1].[Date].&amp;[2021-06-05T00:00:00]" c="6/5/2021"/>
        <s v="[demand_forecasting_data1].[Date].&amp;[2021-06-04T00:00:00]" c="6/4/2021"/>
        <s v="[demand_forecasting_data1].[Date].&amp;[2021-06-01T00:00:00]" c="6/1/2021"/>
        <s v="[demand_forecasting_data1].[Date].&amp;[2021-06-10T00:00:00]" c="6/10/2021"/>
        <s v="[demand_forecasting_data1].[Date].&amp;[2021-06-08T00:00:00]" c="6/8/2021"/>
        <s v="[demand_forecasting_data1].[Date].&amp;[2021-06-14T00:00:00]" c="6/14/2021"/>
        <s v="[demand_forecasting_data1].[Date].&amp;[2021-06-09T00:00:00]" c="6/9/2021"/>
        <s v="[demand_forecasting_data1].[Date].&amp;[2021-06-13T00:00:00]" c="6/13/2021"/>
        <s v="[demand_forecasting_data1].[Date].&amp;[2021-06-11T00:00:00]" c="6/11/2021"/>
        <s v="[demand_forecasting_data1].[Date].&amp;[2021-06-12T00:00:00]" c="6/12/2021"/>
        <s v="[demand_forecasting_data1].[Date].&amp;[2021-06-18T00:00:00]" c="6/18/2021"/>
        <s v="[demand_forecasting_data1].[Date].&amp;[2021-06-19T00:00:00]" c="6/19/2021"/>
        <s v="[demand_forecasting_data1].[Date].&amp;[2021-06-20T00:00:00]" c="6/20/2021"/>
        <s v="[demand_forecasting_data1].[Date].&amp;[2021-06-21T00:00:00]" c="6/21/2021"/>
        <s v="[demand_forecasting_data1].[Date].&amp;[2021-06-16T00:00:00]" c="6/16/2021"/>
        <s v="[demand_forecasting_data1].[Date].&amp;[2021-06-17T00:00:00]" c="6/17/2021"/>
        <s v="[demand_forecasting_data1].[Date].&amp;[2021-06-15T00:00:00]" c="6/15/2021"/>
        <s v="[demand_forecasting_data1].[Date].&amp;[2021-06-26T00:00:00]" c="6/26/2021"/>
        <s v="[demand_forecasting_data1].[Date].&amp;[2021-06-28T00:00:00]" c="6/28/2021"/>
        <s v="[demand_forecasting_data1].[Date].&amp;[2021-06-22T00:00:00]" c="6/22/2021"/>
        <s v="[demand_forecasting_data1].[Date].&amp;[2021-06-23T00:00:00]" c="6/23/2021"/>
        <s v="[demand_forecasting_data1].[Date].&amp;[2021-06-25T00:00:00]" c="6/25/2021"/>
        <s v="[demand_forecasting_data1].[Date].&amp;[2021-06-27T00:00:00]" c="6/27/2021"/>
        <s v="[demand_forecasting_data1].[Date].&amp;[2021-06-24T00:00:00]" c="6/24/2021"/>
        <s v="[demand_forecasting_data1].[Date].&amp;[2021-06-29T00:00:00]" c="6/29/2021"/>
        <s v="[demand_forecasting_data1].[Date].&amp;[2021-07-03T00:00:00]" c="7/3/2021"/>
        <s v="[demand_forecasting_data1].[Date].&amp;[2021-07-04T00:00:00]" c="7/4/2021"/>
        <s v="[demand_forecasting_data1].[Date].&amp;[2021-06-30T00:00:00]" c="6/30/2021"/>
        <s v="[demand_forecasting_data1].[Date].&amp;[2021-07-01T00:00:00]" c="7/1/2021"/>
        <s v="[demand_forecasting_data1].[Date].&amp;[2021-07-05T00:00:00]" c="7/5/2021"/>
        <s v="[demand_forecasting_data1].[Date].&amp;[2021-07-02T00:00:00]" c="7/2/2021"/>
        <s v="[demand_forecasting_data1].[Date].&amp;[2021-07-07T00:00:00]" c="7/7/2021"/>
        <s v="[demand_forecasting_data1].[Date].&amp;[2021-07-12T00:00:00]" c="7/12/2021"/>
        <s v="[demand_forecasting_data1].[Date].&amp;[2021-07-09T00:00:00]" c="7/9/2021"/>
        <s v="[demand_forecasting_data1].[Date].&amp;[2021-07-08T00:00:00]" c="7/8/2021"/>
        <s v="[demand_forecasting_data1].[Date].&amp;[2021-07-06T00:00:00]" c="7/6/2021"/>
        <s v="[demand_forecasting_data1].[Date].&amp;[2021-07-11T00:00:00]" c="7/11/2021"/>
        <s v="[demand_forecasting_data1].[Date].&amp;[2021-07-10T00:00:00]" c="7/10/2021"/>
        <s v="[demand_forecasting_data1].[Date].&amp;[2021-07-14T00:00:00]" c="7/14/2021"/>
        <s v="[demand_forecasting_data1].[Date].&amp;[2021-07-15T00:00:00]" c="7/15/2021"/>
        <s v="[demand_forecasting_data1].[Date].&amp;[2021-07-13T00:00:00]" c="7/13/2021"/>
        <s v="[demand_forecasting_data1].[Date].&amp;[2021-07-19T00:00:00]" c="7/19/2021"/>
        <s v="[demand_forecasting_data1].[Date].&amp;[2021-07-16T00:00:00]" c="7/16/2021"/>
        <s v="[demand_forecasting_data1].[Date].&amp;[2021-07-17T00:00:00]" c="7/17/2021"/>
        <s v="[demand_forecasting_data1].[Date].&amp;[2021-07-18T00:00:00]" c="7/18/2021"/>
        <s v="[demand_forecasting_data1].[Date].&amp;[2021-07-26T00:00:00]" c="7/26/2021"/>
        <s v="[demand_forecasting_data1].[Date].&amp;[2021-07-22T00:00:00]" c="7/22/2021"/>
        <s v="[demand_forecasting_data1].[Date].&amp;[2021-07-24T00:00:00]" c="7/24/2021"/>
        <s v="[demand_forecasting_data1].[Date].&amp;[2021-07-23T00:00:00]" c="7/23/2021"/>
        <s v="[demand_forecasting_data1].[Date].&amp;[2021-07-25T00:00:00]" c="7/25/2021"/>
        <s v="[demand_forecasting_data1].[Date].&amp;[2021-07-21T00:00:00]" c="7/21/2021"/>
        <s v="[demand_forecasting_data1].[Date].&amp;[2021-07-20T00:00:00]" c="7/20/2021"/>
        <s v="[demand_forecasting_data1].[Date].&amp;[2021-08-01T00:00:00]" c="8/1/2021"/>
        <s v="[demand_forecasting_data1].[Date].&amp;[2021-07-28T00:00:00]" c="7/28/2021"/>
        <s v="[demand_forecasting_data1].[Date].&amp;[2021-07-29T00:00:00]" c="7/29/2021"/>
        <s v="[demand_forecasting_data1].[Date].&amp;[2021-07-31T00:00:00]" c="7/31/2021"/>
        <s v="[demand_forecasting_data1].[Date].&amp;[2021-07-27T00:00:00]" c="7/27/2021"/>
        <s v="[demand_forecasting_data1].[Date].&amp;[2021-08-02T00:00:00]" c="8/2/2021"/>
        <s v="[demand_forecasting_data1].[Date].&amp;[2021-07-30T00:00:00]" c="7/30/2021"/>
        <s v="[demand_forecasting_data1].[Date].&amp;[2021-08-06T00:00:00]" c="8/6/2021"/>
        <s v="[demand_forecasting_data1].[Date].&amp;[2021-08-04T00:00:00]" c="8/4/2021"/>
        <s v="[demand_forecasting_data1].[Date].&amp;[2021-08-07T00:00:00]" c="8/7/2021"/>
        <s v="[demand_forecasting_data1].[Date].&amp;[2021-08-03T00:00:00]" c="8/3/2021"/>
        <s v="[demand_forecasting_data1].[Date].&amp;[2021-08-08T00:00:00]" c="8/8/2021"/>
        <s v="[demand_forecasting_data1].[Date].&amp;[2021-08-09T00:00:00]" c="8/9/2021"/>
        <s v="[demand_forecasting_data1].[Date].&amp;[2021-08-05T00:00:00]" c="8/5/2021"/>
        <s v="[demand_forecasting_data1].[Date].&amp;[2021-08-16T00:00:00]" c="8/16/2021"/>
        <s v="[demand_forecasting_data1].[Date].&amp;[2021-08-12T00:00:00]" c="8/12/2021"/>
        <s v="[demand_forecasting_data1].[Date].&amp;[2021-08-13T00:00:00]" c="8/13/2021"/>
        <s v="[demand_forecasting_data1].[Date].&amp;[2021-08-15T00:00:00]" c="8/15/2021"/>
        <s v="[demand_forecasting_data1].[Date].&amp;[2021-08-11T00:00:00]" c="8/11/2021"/>
        <s v="[demand_forecasting_data1].[Date].&amp;[2021-08-10T00:00:00]" c="8/10/2021"/>
        <s v="[demand_forecasting_data1].[Date].&amp;[2021-08-14T00:00:00]" c="8/14/2021"/>
        <s v="[demand_forecasting_data1].[Date].&amp;[2021-08-20T00:00:00]" c="8/20/2021"/>
        <s v="[demand_forecasting_data1].[Date].&amp;[2021-08-23T00:00:00]" c="8/23/2021"/>
        <s v="[demand_forecasting_data1].[Date].&amp;[2021-08-19T00:00:00]" c="8/19/2021"/>
        <s v="[demand_forecasting_data1].[Date].&amp;[2021-08-21T00:00:00]" c="8/21/2021"/>
        <s v="[demand_forecasting_data1].[Date].&amp;[2021-08-22T00:00:00]" c="8/22/2021"/>
        <s v="[demand_forecasting_data1].[Date].&amp;[2021-08-18T00:00:00]" c="8/18/2021"/>
        <s v="[demand_forecasting_data1].[Date].&amp;[2021-08-26T00:00:00]" c="8/26/2021"/>
        <s v="[demand_forecasting_data1].[Date].&amp;[2021-08-29T00:00:00]" c="8/29/2021"/>
        <s v="[demand_forecasting_data1].[Date].&amp;[2021-08-24T00:00:00]" c="8/24/2021"/>
        <s v="[demand_forecasting_data1].[Date].&amp;[2021-08-30T00:00:00]" c="8/30/2021"/>
        <s v="[demand_forecasting_data1].[Date].&amp;[2021-08-25T00:00:00]" c="8/25/2021"/>
        <s v="[demand_forecasting_data1].[Date].&amp;[2021-08-28T00:00:00]" c="8/28/2021"/>
        <s v="[demand_forecasting_data1].[Date].&amp;[2021-08-27T00:00:00]" c="8/27/2021"/>
        <s v="[demand_forecasting_data1].[Date].&amp;[2021-09-04T00:00:00]" c="9/4/2021"/>
        <s v="[demand_forecasting_data1].[Date].&amp;[2021-09-03T00:00:00]" c="9/3/2021"/>
        <s v="[demand_forecasting_data1].[Date].&amp;[2021-08-31T00:00:00]" c="8/31/2021"/>
        <s v="[demand_forecasting_data1].[Date].&amp;[2021-09-05T00:00:00]" c="9/5/2021"/>
        <s v="[demand_forecasting_data1].[Date].&amp;[2021-09-02T00:00:00]" c="9/2/2021"/>
        <s v="[demand_forecasting_data1].[Date].&amp;[2021-09-01T00:00:00]" c="9/1/2021"/>
        <s v="[demand_forecasting_data1].[Date].&amp;[2021-09-06T00:00:00]" c="9/6/2021"/>
        <s v="[demand_forecasting_data1].[Date].&amp;[2021-09-09T00:00:00]" c="9/9/2021"/>
        <s v="[demand_forecasting_data1].[Date].&amp;[2021-09-10T00:00:00]" c="9/10/2021"/>
        <s v="[demand_forecasting_data1].[Date].&amp;[2021-09-11T00:00:00]" c="9/11/2021"/>
        <s v="[demand_forecasting_data1].[Date].&amp;[2021-09-07T00:00:00]" c="9/7/2021"/>
        <s v="[demand_forecasting_data1].[Date].&amp;[2021-09-08T00:00:00]" c="9/8/2021"/>
        <s v="[demand_forecasting_data1].[Date].&amp;[2021-09-12T00:00:00]" c="9/12/2021"/>
        <s v="[demand_forecasting_data1].[Date].&amp;[2021-09-13T00:00:00]" c="9/13/2021"/>
        <s v="[demand_forecasting_data1].[Date].&amp;[2021-09-19T00:00:00]" c="9/19/2021"/>
        <s v="[demand_forecasting_data1].[Date].&amp;[2021-09-20T00:00:00]" c="9/20/2021"/>
        <s v="[demand_forecasting_data1].[Date].&amp;[2021-09-18T00:00:00]" c="9/18/2021"/>
        <s v="[demand_forecasting_data1].[Date].&amp;[2021-09-17T00:00:00]" c="9/17/2021"/>
        <s v="[demand_forecasting_data1].[Date].&amp;[2021-09-15T00:00:00]" c="9/15/2021"/>
        <s v="[demand_forecasting_data1].[Date].&amp;[2021-09-14T00:00:00]" c="9/14/2021"/>
        <s v="[demand_forecasting_data1].[Date].&amp;[2021-09-16T00:00:00]" c="9/16/2021"/>
        <s v="[demand_forecasting_data1].[Date].&amp;[2021-09-26T00:00:00]" c="9/26/2021"/>
        <s v="[demand_forecasting_data1].[Date].&amp;[2021-09-25T00:00:00]" c="9/25/2021"/>
        <s v="[demand_forecasting_data1].[Date].&amp;[2021-09-23T00:00:00]" c="9/23/2021"/>
        <s v="[demand_forecasting_data1].[Date].&amp;[2021-09-24T00:00:00]" c="9/24/2021"/>
        <s v="[demand_forecasting_data1].[Date].&amp;[2021-09-21T00:00:00]" c="9/21/2021"/>
        <s v="[demand_forecasting_data1].[Date].&amp;[2021-09-27T00:00:00]" c="9/27/2021"/>
        <s v="[demand_forecasting_data1].[Date].&amp;[2021-09-22T00:00:00]" c="9/22/2021"/>
        <s v="[demand_forecasting_data1].[Date].&amp;[2021-10-01T00:00:00]" c="10/1/2021"/>
        <s v="[demand_forecasting_data1].[Date].&amp;[2021-10-02T00:00:00]" c="10/2/2021"/>
        <s v="[demand_forecasting_data1].[Date].&amp;[2021-09-29T00:00:00]" c="9/29/2021"/>
        <s v="[demand_forecasting_data1].[Date].&amp;[2021-10-04T00:00:00]" c="10/4/2021"/>
        <s v="[demand_forecasting_data1].[Date].&amp;[2021-10-03T00:00:00]" c="10/3/2021"/>
        <s v="[demand_forecasting_data1].[Date].&amp;[2021-09-30T00:00:00]" c="9/30/2021"/>
        <s v="[demand_forecasting_data1].[Date].&amp;[2021-09-28T00:00:00]" c="9/28/2021"/>
        <s v="[demand_forecasting_data1].[Date].&amp;[2021-10-08T00:00:00]" c="10/8/2021"/>
        <s v="[demand_forecasting_data1].[Date].&amp;[2021-10-10T00:00:00]" c="10/10/2021"/>
        <s v="[demand_forecasting_data1].[Date].&amp;[2021-10-07T00:00:00]" c="10/7/2021"/>
        <s v="[demand_forecasting_data1].[Date].&amp;[2021-10-11T00:00:00]" c="10/11/2021"/>
        <s v="[demand_forecasting_data1].[Date].&amp;[2021-10-09T00:00:00]" c="10/9/2021"/>
        <s v="[demand_forecasting_data1].[Date].&amp;[2021-10-06T00:00:00]" c="10/6/2021"/>
        <s v="[demand_forecasting_data1].[Date].&amp;[2021-10-05T00:00:00]" c="10/5/2021"/>
        <s v="[demand_forecasting_data1].[Date].&amp;[2021-10-15T00:00:00]" c="10/15/2021"/>
        <s v="[demand_forecasting_data1].[Date].&amp;[2021-10-18T00:00:00]" c="10/18/2021"/>
        <s v="[demand_forecasting_data1].[Date].&amp;[2021-10-17T00:00:00]" c="10/17/2021"/>
        <s v="[demand_forecasting_data1].[Date].&amp;[2021-10-13T00:00:00]" c="10/13/2021"/>
        <s v="[demand_forecasting_data1].[Date].&amp;[2021-10-16T00:00:00]" c="10/16/2021"/>
        <s v="[demand_forecasting_data1].[Date].&amp;[2021-10-12T00:00:00]" c="10/12/2021"/>
        <s v="[demand_forecasting_data1].[Date].&amp;[2021-10-14T00:00:00]" c="10/14/2021"/>
        <s v="[demand_forecasting_data1].[Date].&amp;[2021-10-25T00:00:00]" c="10/25/2021"/>
        <s v="[demand_forecasting_data1].[Date].&amp;[2021-10-22T00:00:00]" c="10/22/2021"/>
        <s v="[demand_forecasting_data1].[Date].&amp;[2021-10-19T00:00:00]" c="10/19/2021"/>
        <s v="[demand_forecasting_data1].[Date].&amp;[2021-10-20T00:00:00]" c="10/20/2021"/>
        <s v="[demand_forecasting_data1].[Date].&amp;[2021-10-21T00:00:00]" c="10/21/2021"/>
        <s v="[demand_forecasting_data1].[Date].&amp;[2021-10-23T00:00:00]" c="10/23/2021"/>
        <s v="[demand_forecasting_data1].[Date].&amp;[2021-10-24T00:00:00]" c="10/24/2021"/>
        <s v="[demand_forecasting_data1].[Date].&amp;[2021-10-31T00:00:00]" c="10/31/2021"/>
        <s v="[demand_forecasting_data1].[Date].&amp;[2021-10-27T00:00:00]" c="10/27/2021"/>
        <s v="[demand_forecasting_data1].[Date].&amp;[2021-10-29T00:00:00]" c="10/29/2021"/>
        <s v="[demand_forecasting_data1].[Date].&amp;[2021-10-26T00:00:00]" c="10/26/2021"/>
        <s v="[demand_forecasting_data1].[Date].&amp;[2021-10-28T00:00:00]" c="10/28/2021"/>
        <s v="[demand_forecasting_data1].[Date].&amp;[2021-11-01T00:00:00]" c="11/1/2021"/>
        <s v="[demand_forecasting_data1].[Date].&amp;[2021-10-30T00:00:00]" c="10/30/2021"/>
        <s v="[demand_forecasting_data1].[Date].&amp;[2021-11-08T00:00:00]" c="11/8/2021"/>
        <s v="[demand_forecasting_data1].[Date].&amp;[2021-11-06T00:00:00]" c="11/6/2021"/>
        <s v="[demand_forecasting_data1].[Date].&amp;[2021-11-02T00:00:00]" c="11/2/2021"/>
        <s v="[demand_forecasting_data1].[Date].&amp;[2021-11-03T00:00:00]" c="11/3/2021"/>
        <s v="[demand_forecasting_data1].[Date].&amp;[2021-11-07T00:00:00]" c="11/7/2021"/>
        <s v="[demand_forecasting_data1].[Date].&amp;[2021-11-05T00:00:00]" c="11/5/2021"/>
        <s v="[demand_forecasting_data1].[Date].&amp;[2021-11-04T00:00:00]" c="11/4/2021"/>
        <s v="[demand_forecasting_data1].[Date].&amp;[2021-11-11T00:00:00]" c="11/11/2021"/>
        <s v="[demand_forecasting_data1].[Date].&amp;[2021-11-09T00:00:00]" c="11/9/2021"/>
        <s v="[demand_forecasting_data1].[Date].&amp;[2021-11-15T00:00:00]" c="11/15/2021"/>
        <s v="[demand_forecasting_data1].[Date].&amp;[2021-11-13T00:00:00]" c="11/13/2021"/>
        <s v="[demand_forecasting_data1].[Date].&amp;[2021-11-10T00:00:00]" c="11/10/2021"/>
        <s v="[demand_forecasting_data1].[Date].&amp;[2021-11-14T00:00:00]" c="11/14/2021"/>
        <s v="[demand_forecasting_data1].[Date].&amp;[2021-11-12T00:00:00]" c="11/12/2021"/>
        <s v="[demand_forecasting_data1].[Date].&amp;[2021-11-19T00:00:00]" c="11/19/2021"/>
        <s v="[demand_forecasting_data1].[Date].&amp;[2021-11-20T00:00:00]" c="11/20/2021"/>
        <s v="[demand_forecasting_data1].[Date].&amp;[2021-11-16T00:00:00]" c="11/16/2021"/>
        <s v="[demand_forecasting_data1].[Date].&amp;[2021-11-21T00:00:00]" c="11/21/2021"/>
        <s v="[demand_forecasting_data1].[Date].&amp;[2021-11-17T00:00:00]" c="11/17/2021"/>
        <s v="[demand_forecasting_data1].[Date].&amp;[2021-11-22T00:00:00]" c="11/22/2021"/>
        <s v="[demand_forecasting_data1].[Date].&amp;[2021-11-18T00:00:00]" c="11/18/2021"/>
        <s v="[demand_forecasting_data1].[Date].&amp;[2021-11-23T00:00:00]" c="11/23/2021"/>
        <s v="[demand_forecasting_data1].[Date].&amp;[2021-11-27T00:00:00]" c="11/27/2021"/>
        <s v="[demand_forecasting_data1].[Date].&amp;[2021-11-25T00:00:00]" c="11/25/2021"/>
        <s v="[demand_forecasting_data1].[Date].&amp;[2021-11-24T00:00:00]" c="11/24/2021"/>
        <s v="[demand_forecasting_data1].[Date].&amp;[2021-11-28T00:00:00]" c="11/28/2021"/>
        <s v="[demand_forecasting_data1].[Date].&amp;[2021-11-29T00:00:00]" c="11/29/2021"/>
        <s v="[demand_forecasting_data1].[Date].&amp;[2021-11-26T00:00:00]" c="11/26/2021"/>
        <s v="[demand_forecasting_data1].[Date].&amp;[2021-11-30T00:00:00]" c="11/30/2021"/>
        <s v="[demand_forecasting_data1].[Date].&amp;[2021-12-03T00:00:00]" c="12/3/2021"/>
        <s v="[demand_forecasting_data1].[Date].&amp;[2021-12-02T00:00:00]" c="12/2/2021"/>
        <s v="[demand_forecasting_data1].[Date].&amp;[2021-12-06T00:00:00]" c="12/6/2021"/>
        <s v="[demand_forecasting_data1].[Date].&amp;[2021-12-05T00:00:00]" c="12/5/2021"/>
        <s v="[demand_forecasting_data1].[Date].&amp;[2021-12-04T00:00:00]" c="12/4/2021"/>
        <s v="[demand_forecasting_data1].[Date].&amp;[2021-12-01T00:00:00]" c="12/1/2021"/>
        <s v="[demand_forecasting_data1].[Date].&amp;[2021-12-11T00:00:00]" c="12/11/2021"/>
        <s v="[demand_forecasting_data1].[Date].&amp;[2021-12-08T00:00:00]" c="12/8/2021"/>
        <s v="[demand_forecasting_data1].[Date].&amp;[2021-12-12T00:00:00]" c="12/12/2021"/>
        <s v="[demand_forecasting_data1].[Date].&amp;[2021-12-13T00:00:00]" c="12/13/2021"/>
        <s v="[demand_forecasting_data1].[Date].&amp;[2021-12-09T00:00:00]" c="12/9/2021"/>
        <s v="[demand_forecasting_data1].[Date].&amp;[2021-12-07T00:00:00]" c="12/7/2021"/>
        <s v="[demand_forecasting_data1].[Date].&amp;[2021-12-10T00:00:00]" c="12/10/2021"/>
        <s v="[demand_forecasting_data1].[Date].&amp;[2021-12-17T00:00:00]" c="12/17/2021"/>
        <s v="[demand_forecasting_data1].[Date].&amp;[2021-12-18T00:00:00]" c="12/18/2021"/>
        <s v="[demand_forecasting_data1].[Date].&amp;[2021-12-20T00:00:00]" c="12/20/2021"/>
        <s v="[demand_forecasting_data1].[Date].&amp;[2021-12-16T00:00:00]" c="12/16/2021"/>
        <s v="[demand_forecasting_data1].[Date].&amp;[2021-12-15T00:00:00]" c="12/15/2021"/>
        <s v="[demand_forecasting_data1].[Date].&amp;[2021-12-19T00:00:00]" c="12/19/2021"/>
        <s v="[demand_forecasting_data1].[Date].&amp;[2021-12-14T00:00:00]" c="12/14/2021"/>
        <s v="[demand_forecasting_data1].[Date].&amp;[2021-12-25T00:00:00]" c="12/25/2021"/>
        <s v="[demand_forecasting_data1].[Date].&amp;[2021-12-26T00:00:00]" c="12/26/2021"/>
        <s v="[demand_forecasting_data1].[Date].&amp;[2021-12-23T00:00:00]" c="12/23/2021"/>
        <s v="[demand_forecasting_data1].[Date].&amp;[2021-12-22T00:00:00]" c="12/22/2021"/>
        <s v="[demand_forecasting_data1].[Date].&amp;[2021-12-21T00:00:00]" c="12/21/2021"/>
        <s v="[demand_forecasting_data1].[Date].&amp;[2021-12-27T00:00:00]" c="12/27/2021"/>
        <s v="[demand_forecasting_data1].[Date].&amp;[2021-12-24T00:00:00]" c="12/24/2021"/>
      </sharedItems>
    </cacheField>
  </cacheFields>
  <cacheHierarchies count="51">
    <cacheHierarchy uniqueName="[delivery_data].[Material]" caption="Material" attribute="1" defaultMemberUniqueName="[delivery_data].[Material].[All]" allUniqueName="[delivery_data].[Material].[All]" dimensionUniqueName="[delivery_data]" displayFolder="" count="2" memberValueDatatype="130" unbalanced="0"/>
    <cacheHierarchy uniqueName="[delivery_data].[Delivery Date]" caption="Delivery Date" attribute="1" time="1" defaultMemberUniqueName="[delivery_data].[Delivery Date].[All]" allUniqueName="[delivery_data].[Delivery Date].[All]" dimensionUniqueName="[delivery_data]" displayFolder="" count="2" memberValueDatatype="7" unbalanced="0"/>
    <cacheHierarchy uniqueName="[delivery_data].[Ship To]" caption="Ship To" attribute="1" defaultMemberUniqueName="[delivery_data].[Ship To].[All]" allUniqueName="[delivery_data].[Ship To].[All]" dimensionUniqueName="[delivery_data]" displayFolder="" count="2" memberValueDatatype="130" unbalanced="0"/>
    <cacheHierarchy uniqueName="[delivery_data].[Delivered Car]" caption="Delivered Car" attribute="1" defaultMemberUniqueName="[delivery_data].[Delivered Car].[All]" allUniqueName="[delivery_data].[Delivered Car].[All]" dimensionUniqueName="[delivery_data]" displayFolder="" count="2" memberValueDatatype="20" unbalanced="0"/>
    <cacheHierarchy uniqueName="[delivery_data].[WC]" caption="WC" attribute="1" defaultMemberUniqueName="[delivery_data].[WC].[All]" allUniqueName="[delivery_data].[WC].[All]" dimensionUniqueName="[delivery_data]" displayFolder="" count="2" memberValueDatatype="130" unbalanced="0"/>
    <cacheHierarchy uniqueName="[demand_forecasting_data1].[Date]" caption="Date" attribute="1" time="1" defaultMemberUniqueName="[demand_forecasting_data1].[Date].[All]" allUniqueName="[demand_forecasting_data1].[Date].[All]" dimensionUniqueName="[demand_forecasting_data1]" displayFolder="" count="2" memberValueDatatype="7" unbalanced="0">
      <fieldsUsage count="2">
        <fieldUsage x="-1"/>
        <fieldUsage x="4"/>
      </fieldsUsage>
    </cacheHierarchy>
    <cacheHierarchy uniqueName="[demand_forecasting_data1].[Product_ID]" caption="Product_ID" attribute="1" defaultMemberUniqueName="[demand_forecasting_data1].[Product_ID].[All]" allUniqueName="[demand_forecasting_data1].[Product_ID].[All]" dimensionUniqueName="[demand_forecasting_data1]" displayFolder="" count="2" memberValueDatatype="130" unbalanced="0">
      <fieldsUsage count="2">
        <fieldUsage x="-1"/>
        <fieldUsage x="3"/>
      </fieldsUsage>
    </cacheHierarchy>
    <cacheHierarchy uniqueName="[demand_forecasting_data1].[Base_Sales]" caption="Base_Sales" attribute="1" defaultMemberUniqueName="[demand_forecasting_data1].[Base_Sales].[All]" allUniqueName="[demand_forecasting_data1].[Base_Sales].[All]" dimensionUniqueName="[demand_forecasting_data1]" displayFolder="" count="2" memberValueDatatype="20" unbalanced="0"/>
    <cacheHierarchy uniqueName="[demand_forecasting_data1].[Marketing_Campaign]" caption="Marketing_Campaign" attribute="1" defaultMemberUniqueName="[demand_forecasting_data1].[Marketing_Campaign].[All]" allUniqueName="[demand_forecasting_data1].[Marketing_Campaign].[All]" dimensionUniqueName="[demand_forecasting_data1]" displayFolder="" count="2" memberValueDatatype="130" unbalanced="0"/>
    <cacheHierarchy uniqueName="[demand_forecasting_data1].[Marketing_Effect]" caption="Marketing_Effect" attribute="1" defaultMemberUniqueName="[demand_forecasting_data1].[Marketing_Effect].[All]" allUniqueName="[demand_forecasting_data1].[Marketing_Effect].[All]" dimensionUniqueName="[demand_forecasting_data1]" displayFolder="" count="2" memberValueDatatype="5" unbalanced="0"/>
    <cacheHierarchy uniqueName="[demand_forecasting_data1].[Seasonal_Trend]" caption="Seasonal_Trend" attribute="1" defaultMemberUniqueName="[demand_forecasting_data1].[Seasonal_Trend].[All]" allUniqueName="[demand_forecasting_data1].[Seasonal_Trend].[All]" dimensionUniqueName="[demand_forecasting_data1]" displayFolder="" count="2" memberValueDatatype="130" unbalanced="0"/>
    <cacheHierarchy uniqueName="[demand_forecasting_data1].[Seasonal_Effect]" caption="Seasonal_Effect" attribute="1" defaultMemberUniqueName="[demand_forecasting_data1].[Seasonal_Effect].[All]" allUniqueName="[demand_forecasting_data1].[Seasonal_Effect].[All]" dimensionUniqueName="[demand_forecasting_data1]" displayFolder="" count="2" memberValueDatatype="5" unbalanced="0"/>
    <cacheHierarchy uniqueName="[demand_forecasting_data1].[Price]" caption="Price" attribute="1" defaultMemberUniqueName="[demand_forecasting_data1].[Price].[All]" allUniqueName="[demand_forecasting_data1].[Price].[All]" dimensionUniqueName="[demand_forecasting_data1]" displayFolder="" count="2" memberValueDatatype="5" unbalanced="0"/>
    <cacheHierarchy uniqueName="[demand_forecasting_data1].[Discount]" caption="Discount" attribute="1" defaultMemberUniqueName="[demand_forecasting_data1].[Discount].[All]" allUniqueName="[demand_forecasting_data1].[Discount].[All]" dimensionUniqueName="[demand_forecasting_data1]" displayFolder="" count="2" memberValueDatatype="5" unbalanced="0"/>
    <cacheHierarchy uniqueName="[demand_forecasting_data1].[Competitor_Price]" caption="Competitor_Price" attribute="1" defaultMemberUniqueName="[demand_forecasting_data1].[Competitor_Price].[All]" allUniqueName="[demand_forecasting_data1].[Competitor_Price].[All]" dimensionUniqueName="[demand_forecasting_data1]" displayFolder="" count="2" memberValueDatatype="5" unbalanced="0"/>
    <cacheHierarchy uniqueName="[demand_forecasting_data1].[Stock_Availability]" caption="Stock_Availability" attribute="1" defaultMemberUniqueName="[demand_forecasting_data1].[Stock_Availability].[All]" allUniqueName="[demand_forecasting_data1].[Stock_Availability].[All]" dimensionUniqueName="[demand_forecasting_data1]" displayFolder="" count="2" memberValueDatatype="20" unbalanced="0"/>
    <cacheHierarchy uniqueName="[demand_forecasting_data1].[Public_Holiday]" caption="Public_Holiday" attribute="1" defaultMemberUniqueName="[demand_forecasting_data1].[Public_Holiday].[All]" allUniqueName="[demand_forecasting_data1].[Public_Holiday].[All]" dimensionUniqueName="[demand_forecasting_data1]" displayFolder="" count="2" memberValueDatatype="11" unbalanced="0"/>
    <cacheHierarchy uniqueName="[demand_forecasting_data1].[PH True/False]" caption="PH True/False" attribute="1" defaultMemberUniqueName="[demand_forecasting_data1].[PH True/False].[All]" allUniqueName="[demand_forecasting_data1].[PH True/False].[All]" dimensionUniqueName="[demand_forecasting_data1]" displayFolder="" count="2" memberValueDatatype="20" unbalanced="0"/>
    <cacheHierarchy uniqueName="[demand_forecasting_data1].[Demand]" caption="Demand" attribute="1" defaultMemberUniqueName="[demand_forecasting_data1].[Demand].[All]" allUniqueName="[demand_forecasting_data1].[Demand].[All]" dimensionUniqueName="[demand_forecasting_data1]" displayFolder="" count="2" memberValueDatatype="20" unbalanced="0"/>
    <cacheHierarchy uniqueName="[demand_forecasting_data1].[Year]" caption="Year" attribute="1" defaultMemberUniqueName="[demand_forecasting_data1].[Year].[All]" allUniqueName="[demand_forecasting_data1].[Year].[All]" dimensionUniqueName="[demand_forecasting_data1]" displayFolder="" count="2" memberValueDatatype="20" unbalanced="0">
      <fieldsUsage count="2">
        <fieldUsage x="-1"/>
        <fieldUsage x="0"/>
      </fieldsUsage>
    </cacheHierarchy>
    <cacheHierarchy uniqueName="[demand_forecasting_data1].[Month]" caption="Month" attribute="1" defaultMemberUniqueName="[demand_forecasting_data1].[Month].[All]" allUniqueName="[demand_forecasting_data1].[Month].[All]" dimensionUniqueName="[demand_forecasting_data1]" displayFolder="" count="2" memberValueDatatype="20" unbalanced="0"/>
    <cacheHierarchy uniqueName="[demand_forecasting_data1].[Month Name]" caption="Month Name" attribute="1" defaultMemberUniqueName="[demand_forecasting_data1].[Month Name].[All]" allUniqueName="[demand_forecasting_data1].[Month Name].[All]" dimensionUniqueName="[demand_forecasting_data1]" displayFolder="" count="2" memberValueDatatype="130" unbalanced="0">
      <fieldsUsage count="2">
        <fieldUsage x="-1"/>
        <fieldUsage x="1"/>
      </fieldsUsage>
    </cacheHierarchy>
    <cacheHierarchy uniqueName="[demand_forecasting_data1].[Week of Year]" caption="Week of Year" attribute="1" defaultMemberUniqueName="[demand_forecasting_data1].[Week of Year].[All]" allUniqueName="[demand_forecasting_data1].[Week of Year].[All]" dimensionUniqueName="[demand_forecasting_data1]" displayFolder="" count="2" memberValueDatatype="20" unbalanced="0"/>
    <cacheHierarchy uniqueName="[demand_forecasting_data1].[Day Name]" caption="Day Name" attribute="1" defaultMemberUniqueName="[demand_forecasting_data1].[Day Name].[All]" allUniqueName="[demand_forecasting_data1].[Day Name].[All]" dimensionUniqueName="[demand_forecasting_data1]" displayFolder="" count="2" memberValueDatatype="130" unbalanced="0"/>
    <cacheHierarchy uniqueName="[demand_forecasting_data1].[Date (Year)]" caption="Date (Year)" attribute="1" defaultMemberUniqueName="[demand_forecasting_data1].[Date (Year)].[All]" allUniqueName="[demand_forecasting_data1].[Date (Year)].[All]" dimensionUniqueName="[demand_forecasting_data1]" displayFolder="" count="2" memberValueDatatype="130" unbalanced="0"/>
    <cacheHierarchy uniqueName="[demand_forecasting_data1].[Date (Quarter)]" caption="Date (Quarter)" attribute="1" defaultMemberUniqueName="[demand_forecasting_data1].[Date (Quarter)].[All]" allUniqueName="[demand_forecasting_data1].[Date (Quarter)].[All]" dimensionUniqueName="[demand_forecasting_data1]" displayFolder="" count="2" memberValueDatatype="130" unbalanced="0"/>
    <cacheHierarchy uniqueName="[demand_forecasting_data1].[Date (Month)]" caption="Date (Month)" attribute="1" defaultMemberUniqueName="[demand_forecasting_data1].[Date (Month)].[All]" allUniqueName="[demand_forecasting_data1].[Date (Month)].[All]" dimensionUniqueName="[demand_forecasting_data1]" displayFolder="" count="2" memberValueDatatype="130" unbalanced="0"/>
    <cacheHierarchy uniqueName="[dim_table].[DC WW Ref]" caption="DC WW Ref" attribute="1" defaultMemberUniqueName="[dim_table].[DC WW Ref].[All]" allUniqueName="[dim_table].[DC WW Ref].[All]" dimensionUniqueName="[dim_table]" displayFolder="" count="2" memberValueDatatype="130" unbalanced="0"/>
    <cacheHierarchy uniqueName="[dim_table].[BEC SKU]" caption="BEC SKU" attribute="1" defaultMemberUniqueName="[dim_table].[BEC SKU].[All]" allUniqueName="[dim_table].[BEC SKU].[All]" dimensionUniqueName="[dim_table]" displayFolder="" count="2" memberValueDatatype="130" unbalanced="0"/>
    <cacheHierarchy uniqueName="[dim_table].[Flag 1 to Force]" caption="Flag 1 to Force" attribute="1" defaultMemberUniqueName="[dim_table].[Flag 1 to Force].[All]" allUniqueName="[dim_table].[Flag 1 to Force].[All]" dimensionUniqueName="[dim_table]" displayFolder="" count="2" memberValueDatatype="20" unbalanced="0"/>
    <cacheHierarchy uniqueName="[Measures]" caption="Measures" attribute="1" keyAttribute="1" defaultMemberUniqueName="[Measures].[__No measures defined]" dimensionUniqueName="[Measures]" displayFolder="" measures="1" count="1" memberValueDatatype="130" unbalanced="0">
      <fieldsUsage count="1">
        <fieldUsage x="2"/>
      </fieldsUsage>
    </cacheHierarchy>
    <cacheHierarchy uniqueName="[planned_orders_report].[Planned Orders]" caption="Planned Orders" attribute="1" defaultMemberUniqueName="[planned_orders_report].[Planned Orders].[All]" allUniqueName="[planned_orders_report].[Planned Orders].[All]" dimensionUniqueName="[planned_orders_report]" displayFolder="" count="2" memberValueDatatype="20" unbalanced="0"/>
    <cacheHierarchy uniqueName="[planned_orders_report].[Version Dec Code]" caption="Version Dec Code" attribute="1" defaultMemberUniqueName="[planned_orders_report].[Version Dec Code].[All]" allUniqueName="[planned_orders_report].[Version Dec Code].[All]" dimensionUniqueName="[planned_orders_report]" displayFolder="" count="2" memberValueDatatype="130" unbalanced="0"/>
    <cacheHierarchy uniqueName="[planned_orders_report].[DC Description]" caption="DC Description" attribute="1" defaultMemberUniqueName="[planned_orders_report].[DC Description].[All]" allUniqueName="[planned_orders_report].[DC Description].[All]" dimensionUniqueName="[planned_orders_report]" displayFolder="" count="2" memberValueDatatype="130" unbalanced="0"/>
    <cacheHierarchy uniqueName="[planned_orders_report].[Article Code]" caption="Article Code" attribute="1" defaultMemberUniqueName="[planned_orders_report].[Article Code].[All]" allUniqueName="[planned_orders_report].[Article Code].[All]" dimensionUniqueName="[planned_orders_report]" displayFolder="" count="2" memberValueDatatype="130" unbalanced="0"/>
    <cacheHierarchy uniqueName="[planned_orders_report].[Article Description]" caption="Article Description" attribute="1" defaultMemberUniqueName="[planned_orders_report].[Article Description].[All]" allUniqueName="[planned_orders_report].[Article Description].[All]" dimensionUniqueName="[planned_orders_report]" displayFolder="" count="2" memberValueDatatype="130" unbalanced="0"/>
    <cacheHierarchy uniqueName="[planned_orders_report].[Delivery Date]" caption="Delivery Date" attribute="1" time="1" defaultMemberUniqueName="[planned_orders_report].[Delivery Date].[All]" allUniqueName="[planned_orders_report].[Delivery Date].[All]" dimensionUniqueName="[planned_orders_report]" displayFolder="" count="2" memberValueDatatype="7" unbalanced="0"/>
    <cacheHierarchy uniqueName="[planned_orders_report].[Planned Orders Each]" caption="Planned Orders Each" attribute="1" defaultMemberUniqueName="[planned_orders_report].[Planned Orders Each].[All]" allUniqueName="[planned_orders_report].[Planned Orders Each].[All]" dimensionUniqueName="[planned_orders_report]" displayFolder="" count="2" memberValueDatatype="20" unbalanced="0"/>
    <cacheHierarchy uniqueName="[planned_orders_report].[DC WW Ref Num]" caption="DC WW Ref Num" attribute="1" defaultMemberUniqueName="[planned_orders_report].[DC WW Ref Num].[All]" allUniqueName="[planned_orders_report].[DC WW Ref Num].[All]" dimensionUniqueName="[planned_orders_report]" displayFolder="" count="2" memberValueDatatype="130" unbalanced="0"/>
    <cacheHierarchy uniqueName="[planned_orders_report].[BEC Ref Num]" caption="BEC Ref Num" attribute="1" defaultMemberUniqueName="[planned_orders_report].[BEC Ref Num].[All]" allUniqueName="[planned_orders_report].[BEC Ref Num].[All]" dimensionUniqueName="[planned_orders_report]" displayFolder="" count="2" memberValueDatatype="20" unbalanced="0"/>
    <cacheHierarchy uniqueName="[planned_orders_report].[Eachcar/Eachcar]" caption="Eachcar/Eachcar" attribute="1" defaultMemberUniqueName="[planned_orders_report].[Eachcar/Eachcar].[All]" allUniqueName="[planned_orders_report].[Eachcar/Eachcar].[All]" dimensionUniqueName="[planned_orders_report]" displayFolder="" count="2" memberValueDatatype="20" unbalanced="0"/>
    <cacheHierarchy uniqueName="[demand_forecasting_data1].[Date (Month Index)]" caption="Date (Month Index)" attribute="1" defaultMemberUniqueName="[demand_forecasting_data1].[Date (Month Index)].[All]" allUniqueName="[demand_forecasting_data1].[Date (Month Index)].[All]" dimensionUniqueName="[demand_forecasting_data1]" displayFolder="" count="2" memberValueDatatype="20" unbalanced="0" hidden="1"/>
    <cacheHierarchy uniqueName="[Measures].[Sum of Demand]" caption="Sum of Demand" measure="1" displayFolder="" measureGroup="demand_forecasting_data1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eleverd]" caption="Deleverd" measure="1" displayFolder="" measureGroup="delivery_data" count="0"/>
    <cacheHierarchy uniqueName="[Measures].[forecast]" caption="forecast" measure="1" displayFolder="" measureGroup="demand_forecasting_data1" count="0"/>
    <cacheHierarchy uniqueName="[Measures].[Demand2]" caption="Demand2" measure="1" displayFolder="" measureGroup="demand_forecasting_data1" count="0"/>
    <cacheHierarchy uniqueName="[Measures].[__XL_Count demand_forecasting_data1]" caption="__XL_Count demand_forecasting_data1" measure="1" displayFolder="" measureGroup="demand_forecasting_data1" count="0" hidden="1"/>
    <cacheHierarchy uniqueName="[Measures].[__XL_Count delivery_data]" caption="__XL_Count delivery_data" measure="1" displayFolder="" measureGroup="delivery_data" count="0" hidden="1"/>
    <cacheHierarchy uniqueName="[Measures].[__XL_Count dim_table]" caption="__XL_Count dim_table" measure="1" displayFolder="" measureGroup="dim_table" count="0" hidden="1"/>
    <cacheHierarchy uniqueName="[Measures].[__XL_Count planned_orders_report]" caption="__XL_Count planned_orders_report" measure="1" displayFolder="" measureGroup="planned_orders_report" count="0" hidden="1"/>
    <cacheHierarchy uniqueName="[Measures].[__No measures defined]" caption="__No measures defined" measure="1" displayFolder="" count="0" hidden="1"/>
  </cacheHierarchies>
  <kpis count="0"/>
  <tupleCache>
    <entries count="5640">
      <n v="10190611" in="0">
        <tpls c="4">
          <tpl fld="3" item="1"/>
          <tpl fld="0" item="1"/>
          <tpl fld="1" item="6"/>
          <tpl fld="2" item="1"/>
        </tpls>
      </n>
      <n v="10720337" in="0">
        <tpls c="4">
          <tpl fld="3" item="1"/>
          <tpl fld="0" item="0"/>
          <tpl fld="1" item="10"/>
          <tpl fld="2" item="1"/>
        </tpls>
      </n>
      <n v="8789517" in="0">
        <tpls c="4">
          <tpl fld="3" item="2"/>
          <tpl fld="0" item="2"/>
          <tpl fld="1" item="9"/>
          <tpl fld="2" item="1"/>
        </tpls>
      </n>
      <n v="9073931" in="0">
        <tpls c="4">
          <tpl fld="3" item="2"/>
          <tpl fld="0" item="0"/>
          <tpl fld="1" item="3"/>
          <tpl fld="2" item="1"/>
        </tpls>
      </n>
      <n v="8813818" in="0">
        <tpls c="4">
          <tpl fld="3" item="0"/>
          <tpl fld="0" item="0"/>
          <tpl fld="1" item="5"/>
          <tpl fld="2" item="1"/>
        </tpls>
      </n>
      <n v="10204767" in="0">
        <tpls c="4">
          <tpl fld="3" item="0"/>
          <tpl fld="0" item="2"/>
          <tpl fld="1" item="0"/>
          <tpl fld="2" item="1"/>
        </tpls>
      </n>
      <n v="8508624" in="0">
        <tpls c="4">
          <tpl fld="3" item="1"/>
          <tpl fld="0" item="0"/>
          <tpl fld="1" item="5"/>
          <tpl fld="2" item="1"/>
        </tpls>
      </n>
      <n v="10415261" in="0">
        <tpls c="4">
          <tpl fld="3" item="1"/>
          <tpl fld="0" item="1"/>
          <tpl fld="1" item="0"/>
          <tpl fld="2" item="1"/>
        </tpls>
      </n>
      <n v="8721052" in="0">
        <tpls c="4">
          <tpl fld="3" item="2"/>
          <tpl fld="0" item="1"/>
          <tpl fld="1" item="0"/>
          <tpl fld="2" item="1"/>
        </tpls>
      </n>
      <n v="8512966" in="0">
        <tpls c="4">
          <tpl fld="3" item="1"/>
          <tpl fld="0" item="2"/>
          <tpl fld="1" item="1"/>
          <tpl fld="2" item="1"/>
        </tpls>
      </n>
      <n v="8645956" in="0">
        <tpls c="4">
          <tpl fld="3" item="1"/>
          <tpl fld="0" item="1"/>
          <tpl fld="1" item="4"/>
          <tpl fld="2" item="1"/>
        </tpls>
      </n>
      <n v="9360074" in="0">
        <tpls c="4">
          <tpl fld="3" item="1"/>
          <tpl fld="0" item="0"/>
          <tpl fld="1" item="3"/>
          <tpl fld="2" item="1"/>
        </tpls>
      </n>
      <n v="9425933" in="0">
        <tpls c="4">
          <tpl fld="3" item="2"/>
          <tpl fld="0" item="1"/>
          <tpl fld="1" item="4"/>
          <tpl fld="2" item="1"/>
        </tpls>
      </n>
      <n v="9576221" in="0">
        <tpls c="4">
          <tpl fld="3" item="2"/>
          <tpl fld="0" item="2"/>
          <tpl fld="1" item="8"/>
          <tpl fld="2" item="1"/>
        </tpls>
      </n>
      <n v="9350693" in="0">
        <tpls c="4">
          <tpl fld="3" item="0"/>
          <tpl fld="0" item="0"/>
          <tpl fld="1" item="7"/>
          <tpl fld="2" item="1"/>
        </tpls>
      </n>
      <n v="10240845" in="0">
        <tpls c="4">
          <tpl fld="3" item="0"/>
          <tpl fld="0" item="2"/>
          <tpl fld="1" item="9"/>
          <tpl fld="2" item="1"/>
        </tpls>
      </n>
      <n v="10377368" in="0">
        <tpls c="4">
          <tpl fld="3" item="0"/>
          <tpl fld="0" item="0"/>
          <tpl fld="1" item="3"/>
          <tpl fld="2" item="1"/>
        </tpls>
      </n>
      <n v="8324083" in="0">
        <tpls c="4">
          <tpl fld="3" item="0"/>
          <tpl fld="0" item="1"/>
          <tpl fld="1" item="9"/>
          <tpl fld="2" item="1"/>
        </tpls>
      </n>
      <n v="10820064" in="0">
        <tpls c="4">
          <tpl fld="3" item="0"/>
          <tpl fld="0" item="2"/>
          <tpl fld="1" item="4"/>
          <tpl fld="2" item="1"/>
        </tpls>
      </n>
      <n v="10400197" in="0">
        <tpls c="4">
          <tpl fld="3" item="3"/>
          <tpl fld="0" item="1"/>
          <tpl fld="1" item="6"/>
          <tpl fld="2" item="1"/>
        </tpls>
      </n>
      <n v="8675242" in="0">
        <tpls c="4">
          <tpl fld="3" item="3"/>
          <tpl fld="0" item="2"/>
          <tpl fld="1" item="2"/>
          <tpl fld="2" item="1"/>
        </tpls>
      </n>
      <n v="9172048" in="0">
        <tpls c="4">
          <tpl fld="3" item="2"/>
          <tpl fld="0" item="1"/>
          <tpl fld="1" item="8"/>
          <tpl fld="2" item="1"/>
        </tpls>
      </n>
      <n v="8628938" in="0">
        <tpls c="4">
          <tpl fld="3" item="2"/>
          <tpl fld="0" item="2"/>
          <tpl fld="1" item="0"/>
          <tpl fld="2" item="1"/>
        </tpls>
      </n>
      <n v="10299109" in="0">
        <tpls c="4">
          <tpl fld="3" item="2"/>
          <tpl fld="0" item="2"/>
          <tpl fld="1" item="4"/>
          <tpl fld="2" item="1"/>
        </tpls>
      </n>
      <n v="9238222" in="0">
        <tpls c="4">
          <tpl fld="3" item="2"/>
          <tpl fld="0" item="0"/>
          <tpl fld="1" item="8"/>
          <tpl fld="2" item="1"/>
        </tpls>
      </n>
      <n v="8978364" in="0">
        <tpls c="4">
          <tpl fld="3" item="0"/>
          <tpl fld="0" item="1"/>
          <tpl fld="1" item="4"/>
          <tpl fld="2" item="1"/>
        </tpls>
      </n>
      <n v="9578930" in="0">
        <tpls c="4">
          <tpl fld="3" item="0"/>
          <tpl fld="0" item="1"/>
          <tpl fld="1" item="8"/>
          <tpl fld="2" item="1"/>
        </tpls>
      </n>
      <n v="9836355" in="0">
        <tpls c="4">
          <tpl fld="3" item="1"/>
          <tpl fld="0" item="1"/>
          <tpl fld="1" item="2"/>
          <tpl fld="2" item="1"/>
        </tpls>
      </n>
      <n v="8212483" in="0">
        <tpls c="4">
          <tpl fld="3" item="3"/>
          <tpl fld="0" item="2"/>
          <tpl fld="1" item="1"/>
          <tpl fld="2" item="1"/>
        </tpls>
      </n>
      <n v="10538996" in="0">
        <tpls c="4">
          <tpl fld="3" item="3"/>
          <tpl fld="0" item="0"/>
          <tpl fld="1" item="5"/>
          <tpl fld="2" item="1"/>
        </tpls>
      </n>
      <n v="8908140" in="0">
        <tpls c="4">
          <tpl fld="3" item="3"/>
          <tpl fld="0" item="0"/>
          <tpl fld="1" item="7"/>
          <tpl fld="2" item="1"/>
        </tpls>
      </n>
      <n v="8491666" in="0">
        <tpls c="4">
          <tpl fld="3" item="2"/>
          <tpl fld="0" item="1"/>
          <tpl fld="1" item="6"/>
          <tpl fld="2" item="1"/>
        </tpls>
      </n>
      <n v="8132672" in="0">
        <tpls c="4">
          <tpl fld="3" item="2"/>
          <tpl fld="0" item="2"/>
          <tpl fld="1" item="2"/>
          <tpl fld="2" item="1"/>
        </tpls>
      </n>
      <n v="9638174" in="0">
        <tpls c="4">
          <tpl fld="3" item="0"/>
          <tpl fld="0" item="2"/>
          <tpl fld="1" item="1"/>
          <tpl fld="2" item="1"/>
        </tpls>
      </n>
      <n v="9198037" in="0">
        <tpls c="4">
          <tpl fld="3" item="0"/>
          <tpl fld="0" item="1"/>
          <tpl fld="1" item="6"/>
          <tpl fld="2" item="1"/>
        </tpls>
      </n>
      <n v="9003724" in="0">
        <tpls c="4">
          <tpl fld="3" item="0"/>
          <tpl fld="0" item="0"/>
          <tpl fld="1" item="10"/>
          <tpl fld="2" item="1"/>
        </tpls>
      </n>
      <n v="9363986" in="0">
        <tpls c="4">
          <tpl fld="3" item="1"/>
          <tpl fld="0" item="0"/>
          <tpl fld="1" item="7"/>
          <tpl fld="2" item="1"/>
        </tpls>
      </n>
      <n v="10256640" in="0">
        <tpls c="4">
          <tpl fld="3" item="2"/>
          <tpl fld="0" item="1"/>
          <tpl fld="1" item="9"/>
          <tpl fld="2" item="1"/>
        </tpls>
      </n>
      <n v="9058358" in="0">
        <tpls c="4">
          <tpl fld="3" item="2"/>
          <tpl fld="0" item="2"/>
          <tpl fld="1" item="1"/>
          <tpl fld="2" item="1"/>
        </tpls>
      </n>
      <n v="10226397" in="0">
        <tpls c="4">
          <tpl fld="3" item="2"/>
          <tpl fld="0" item="0"/>
          <tpl fld="1" item="5"/>
          <tpl fld="2" item="1"/>
        </tpls>
      </n>
      <n v="9934086" in="0">
        <tpls c="4">
          <tpl fld="3" item="2"/>
          <tpl fld="0" item="0"/>
          <tpl fld="1" item="7"/>
          <tpl fld="2" item="1"/>
        </tpls>
      </n>
      <n v="8090426" in="0">
        <tpls c="4">
          <tpl fld="3" item="0"/>
          <tpl fld="0" item="2"/>
          <tpl fld="1" item="8"/>
          <tpl fld="2" item="1"/>
        </tpls>
      </n>
      <n v="9386820" in="0">
        <tpls c="4">
          <tpl fld="3" item="0"/>
          <tpl fld="0" item="1"/>
          <tpl fld="1" item="2"/>
          <tpl fld="2" item="1"/>
        </tpls>
      </n>
      <n v="8658269" in="0">
        <tpls c="4">
          <tpl fld="3" item="1"/>
          <tpl fld="0" item="2"/>
          <tpl fld="1" item="9"/>
          <tpl fld="2" item="1"/>
        </tpls>
      </n>
      <n v="10029423" in="0">
        <tpls c="4">
          <tpl fld="3" item="1"/>
          <tpl fld="0" item="1"/>
          <tpl fld="1" item="8"/>
          <tpl fld="2" item="1"/>
        </tpls>
      </n>
      <n v="9104079" in="0">
        <tpls c="4">
          <tpl fld="3" item="1"/>
          <tpl fld="0" item="1"/>
          <tpl fld="1" item="1"/>
          <tpl fld="2" item="1"/>
        </tpls>
      </n>
      <n v="10663673" in="0">
        <tpls c="4">
          <tpl fld="3" item="1"/>
          <tpl fld="0" item="1"/>
          <tpl fld="1" item="3"/>
          <tpl fld="2" item="1"/>
        </tpls>
      </n>
      <n v="8555826" in="0">
        <tpls c="4">
          <tpl fld="3" item="1"/>
          <tpl fld="0" item="2"/>
          <tpl fld="1" item="4"/>
          <tpl fld="2" item="1"/>
        </tpls>
      </n>
      <n v="11079605" in="0">
        <tpls c="4">
          <tpl fld="3" item="1"/>
          <tpl fld="0" item="2"/>
          <tpl fld="1" item="10"/>
          <tpl fld="2" item="1"/>
        </tpls>
      </n>
      <n v="8303253" in="0">
        <tpls c="4">
          <tpl fld="3" item="0"/>
          <tpl fld="0" item="1"/>
          <tpl fld="1" item="1"/>
          <tpl fld="2" item="1"/>
        </tpls>
      </n>
      <n v="9889784" in="0">
        <tpls c="4">
          <tpl fld="3" item="0"/>
          <tpl fld="0" item="1"/>
          <tpl fld="1" item="7"/>
          <tpl fld="2" item="1"/>
        </tpls>
      </n>
      <n v="9255199" in="0">
        <tpls c="4">
          <tpl fld="3" item="0"/>
          <tpl fld="0" item="2"/>
          <tpl fld="1" item="6"/>
          <tpl fld="2" item="1"/>
        </tpls>
      </n>
      <n v="8469982" in="0">
        <tpls c="4">
          <tpl fld="3" item="0"/>
          <tpl fld="0" item="0"/>
          <tpl fld="1" item="4"/>
          <tpl fld="2" item="1"/>
        </tpls>
      </n>
      <n v="9290662" in="0">
        <tpls c="4">
          <tpl fld="3" item="0"/>
          <tpl fld="0" item="1"/>
          <tpl fld="1" item="0"/>
          <tpl fld="2" item="1"/>
        </tpls>
      </n>
      <n v="9249821" in="0">
        <tpls c="4">
          <tpl fld="3" item="2"/>
          <tpl fld="0" item="0"/>
          <tpl fld="1" item="1"/>
          <tpl fld="2" item="1"/>
        </tpls>
      </n>
      <n v="8744301" in="0">
        <tpls c="4">
          <tpl fld="3" item="2"/>
          <tpl fld="0" item="2"/>
          <tpl fld="1" item="7"/>
          <tpl fld="2" item="1"/>
        </tpls>
      </n>
      <n v="9403038" in="0">
        <tpls c="4">
          <tpl fld="3" item="2"/>
          <tpl fld="0" item="2"/>
          <tpl fld="1" item="5"/>
          <tpl fld="2" item="1"/>
        </tpls>
      </n>
      <n v="10804757" in="0">
        <tpls c="4">
          <tpl fld="3" item="2"/>
          <tpl fld="0" item="1"/>
          <tpl fld="1" item="1"/>
          <tpl fld="2" item="1"/>
        </tpls>
      </n>
      <n v="9219066" in="0">
        <tpls c="4">
          <tpl fld="3" item="3"/>
          <tpl fld="0" item="0"/>
          <tpl fld="1" item="3"/>
          <tpl fld="2" item="1"/>
        </tpls>
      </n>
      <n v="9271366" in="0">
        <tpls c="4">
          <tpl fld="3" item="3"/>
          <tpl fld="0" item="2"/>
          <tpl fld="1" item="11"/>
          <tpl fld="2" item="1"/>
        </tpls>
      </n>
      <n v="8918700" in="0">
        <tpls c="4">
          <tpl fld="3" item="3"/>
          <tpl fld="0" item="2"/>
          <tpl fld="1" item="9"/>
          <tpl fld="2" item="1"/>
        </tpls>
      </n>
      <n v="8745439" in="0">
        <tpls c="4">
          <tpl fld="3" item="3"/>
          <tpl fld="0" item="1"/>
          <tpl fld="1" item="3"/>
          <tpl fld="2" item="1"/>
        </tpls>
      </n>
      <n v="10229740" in="0">
        <tpls c="4">
          <tpl fld="3" item="1"/>
          <tpl fld="0" item="2"/>
          <tpl fld="1" item="6"/>
          <tpl fld="2" item="1"/>
        </tpls>
      </n>
      <n v="7835118" in="0">
        <tpls c="4">
          <tpl fld="3" item="1"/>
          <tpl fld="0" item="0"/>
          <tpl fld="1" item="0"/>
          <tpl fld="2" item="1"/>
        </tpls>
      </n>
      <n v="9633216" in="0">
        <tpls c="4">
          <tpl fld="3" item="1"/>
          <tpl fld="0" item="1"/>
          <tpl fld="1" item="9"/>
          <tpl fld="2" item="1"/>
        </tpls>
      </n>
      <n v="9254296" in="0">
        <tpls c="4">
          <tpl fld="3" item="4"/>
          <tpl fld="0" item="1"/>
          <tpl fld="1" item="4"/>
          <tpl fld="2" item="1"/>
        </tpls>
      </n>
      <n v="8125396" in="0">
        <tpls c="4">
          <tpl fld="3" item="4"/>
          <tpl fld="0" item="0"/>
          <tpl fld="1" item="10"/>
          <tpl fld="2" item="1"/>
        </tpls>
      </n>
      <n v="10471654" in="0">
        <tpls c="4">
          <tpl fld="3" item="4"/>
          <tpl fld="0" item="1"/>
          <tpl fld="1" item="3"/>
          <tpl fld="2" item="1"/>
        </tpls>
      </n>
      <n v="8597518" in="0">
        <tpls c="4">
          <tpl fld="3" item="3"/>
          <tpl fld="0" item="1"/>
          <tpl fld="1" item="9"/>
          <tpl fld="2" item="1"/>
        </tpls>
      </n>
      <n v="8705678" in="0">
        <tpls c="4">
          <tpl fld="3" item="1"/>
          <tpl fld="0" item="1"/>
          <tpl fld="1" item="5"/>
          <tpl fld="2" item="1"/>
        </tpls>
      </n>
      <n v="9974795" in="0">
        <tpls c="4">
          <tpl fld="3" item="0"/>
          <tpl fld="0" item="0"/>
          <tpl fld="1" item="6"/>
          <tpl fld="2" item="1"/>
        </tpls>
      </n>
      <n v="9393576" in="0">
        <tpls c="4">
          <tpl fld="3" item="0"/>
          <tpl fld="0" item="2"/>
          <tpl fld="1" item="2"/>
          <tpl fld="2" item="1"/>
        </tpls>
      </n>
      <n v="9564922" in="0">
        <tpls c="4">
          <tpl fld="3" item="0"/>
          <tpl fld="0" item="0"/>
          <tpl fld="1" item="8"/>
          <tpl fld="2" item="1"/>
        </tpls>
      </n>
      <n v="9327448" in="0">
        <tpls c="4">
          <tpl fld="3" item="0"/>
          <tpl fld="0" item="0"/>
          <tpl fld="1" item="9"/>
          <tpl fld="2" item="1"/>
        </tpls>
      </n>
      <n v="7976616" in="0">
        <tpls c="4">
          <tpl fld="3" item="2"/>
          <tpl fld="0" item="0"/>
          <tpl fld="1" item="10"/>
          <tpl fld="2" item="1"/>
        </tpls>
      </n>
      <n v="9426641" in="0">
        <tpls c="4">
          <tpl fld="3" item="2"/>
          <tpl fld="0" item="0"/>
          <tpl fld="1" item="2"/>
          <tpl fld="2" item="1"/>
        </tpls>
      </n>
      <n v="9223094" in="0">
        <tpls c="4">
          <tpl fld="3" item="2"/>
          <tpl fld="0" item="2"/>
          <tpl fld="1" item="6"/>
          <tpl fld="2" item="1"/>
        </tpls>
      </n>
      <n v="9816446" in="0">
        <tpls c="4">
          <tpl fld="3" item="2"/>
          <tpl fld="0" item="1"/>
          <tpl fld="1" item="10"/>
          <tpl fld="2" item="1"/>
        </tpls>
      </n>
      <n v="7834507" in="0">
        <tpls c="4">
          <tpl fld="3" item="2"/>
          <tpl fld="0" item="1"/>
          <tpl fld="1" item="2"/>
          <tpl fld="2" item="1"/>
        </tpls>
      </n>
      <n v="10617345" in="0">
        <tpls c="4">
          <tpl fld="3" item="3"/>
          <tpl fld="0" item="0"/>
          <tpl fld="1" item="1"/>
          <tpl fld="2" item="1"/>
        </tpls>
      </n>
      <n v="8841651" in="0">
        <tpls c="4">
          <tpl fld="3" item="3"/>
          <tpl fld="0" item="2"/>
          <tpl fld="1" item="7"/>
          <tpl fld="2" item="1"/>
        </tpls>
      </n>
      <n v="8990540" in="0">
        <tpls c="4">
          <tpl fld="3" item="3"/>
          <tpl fld="0" item="2"/>
          <tpl fld="1" item="5"/>
          <tpl fld="2" item="1"/>
        </tpls>
      </n>
      <n v="9828179" in="0">
        <tpls c="4">
          <tpl fld="3" item="3"/>
          <tpl fld="0" item="1"/>
          <tpl fld="1" item="1"/>
          <tpl fld="2" item="1"/>
        </tpls>
      </n>
      <n v="10548138" in="0">
        <tpls c="4">
          <tpl fld="3" item="1"/>
          <tpl fld="0" item="0"/>
          <tpl fld="1" item="8"/>
          <tpl fld="2" item="1"/>
        </tpls>
      </n>
      <n v="9018604" in="0">
        <tpls c="4">
          <tpl fld="3" item="1"/>
          <tpl fld="0" item="2"/>
          <tpl fld="1" item="8"/>
          <tpl fld="2" item="1"/>
        </tpls>
      </n>
      <n v="9913492" in="0">
        <tpls c="4">
          <tpl fld="3" item="1"/>
          <tpl fld="0" item="2"/>
          <tpl fld="1" item="0"/>
          <tpl fld="2" item="1"/>
        </tpls>
      </n>
      <n v="9915354" in="0">
        <tpls c="4">
          <tpl fld="3" item="4"/>
          <tpl fld="0" item="2"/>
          <tpl fld="1" item="8"/>
          <tpl fld="2" item="1"/>
        </tpls>
      </n>
      <n v="9842138" in="0">
        <tpls c="4">
          <tpl fld="3" item="4"/>
          <tpl fld="0" item="1"/>
          <tpl fld="1" item="1"/>
          <tpl fld="2" item="1"/>
        </tpls>
      </n>
      <n v="9101487" in="0">
        <tpls c="4">
          <tpl fld="3" item="4"/>
          <tpl fld="0" item="0"/>
          <tpl fld="1" item="8"/>
          <tpl fld="2" item="1"/>
        </tpls>
      </n>
      <n v="9815135" in="0">
        <tpls c="4">
          <tpl fld="3" item="3"/>
          <tpl fld="0" item="1"/>
          <tpl fld="1" item="0"/>
          <tpl fld="2" item="1"/>
        </tpls>
      </n>
      <n v="9079555" in="0">
        <tpls c="4">
          <tpl fld="3" item="1"/>
          <tpl fld="0" item="1"/>
          <tpl fld="1" item="7"/>
          <tpl fld="2" item="1"/>
        </tpls>
      </n>
      <n v="8441032" in="0">
        <tpls c="4">
          <tpl fld="3" item="1"/>
          <tpl fld="0" item="2"/>
          <tpl fld="1" item="2"/>
          <tpl fld="2" item="1"/>
        </tpls>
      </n>
      <n v="9284638" in="0">
        <tpls c="4">
          <tpl fld="3" item="3"/>
          <tpl fld="0" item="0"/>
          <tpl fld="1" item="10"/>
          <tpl fld="2" item="1"/>
        </tpls>
      </n>
      <n v="9650393" in="0">
        <tpls c="4">
          <tpl fld="3" item="3"/>
          <tpl fld="0" item="0"/>
          <tpl fld="1" item="2"/>
          <tpl fld="2" item="1"/>
        </tpls>
      </n>
      <n v="8331050" in="0">
        <tpls c="4">
          <tpl fld="3" item="3"/>
          <tpl fld="0" item="2"/>
          <tpl fld="1" item="6"/>
          <tpl fld="2" item="1"/>
        </tpls>
      </n>
      <n v="8782794" in="0">
        <tpls c="4">
          <tpl fld="3" item="3"/>
          <tpl fld="0" item="1"/>
          <tpl fld="1" item="10"/>
          <tpl fld="2" item="1"/>
        </tpls>
      </n>
      <n v="9309380" in="0">
        <tpls c="4">
          <tpl fld="3" item="3"/>
          <tpl fld="0" item="1"/>
          <tpl fld="1" item="2"/>
          <tpl fld="2" item="1"/>
        </tpls>
      </n>
      <n v="9591804" in="0">
        <tpls c="4">
          <tpl fld="3" item="3"/>
          <tpl fld="0" item="1"/>
          <tpl fld="1" item="5"/>
          <tpl fld="2" item="1"/>
        </tpls>
      </n>
      <n v="8743100" in="0">
        <tpls c="4">
          <tpl fld="3" item="3"/>
          <tpl fld="0" item="0"/>
          <tpl fld="1" item="4"/>
          <tpl fld="2" item="1"/>
        </tpls>
      </n>
      <n v="11310234" in="0">
        <tpls c="4">
          <tpl fld="3" item="3"/>
          <tpl fld="0" item="0"/>
          <tpl fld="1" item="0"/>
          <tpl fld="2" item="1"/>
        </tpls>
      </n>
      <n v="10060872" in="0">
        <tpls c="4">
          <tpl fld="3" item="3"/>
          <tpl fld="0" item="2"/>
          <tpl fld="1" item="8"/>
          <tpl fld="2" item="1"/>
        </tpls>
      </n>
      <n v="8666869" in="0">
        <tpls c="4">
          <tpl fld="3" item="3"/>
          <tpl fld="0" item="1"/>
          <tpl fld="1" item="4"/>
          <tpl fld="2" item="1"/>
        </tpls>
      </n>
      <n v="9368536" in="0">
        <tpls c="4">
          <tpl fld="3" item="3"/>
          <tpl fld="0" item="0"/>
          <tpl fld="1" item="8"/>
          <tpl fld="2" item="1"/>
        </tpls>
      </n>
      <n v="8935271" in="0">
        <tpls c="4">
          <tpl fld="3" item="3"/>
          <tpl fld="0" item="2"/>
          <tpl fld="1" item="4"/>
          <tpl fld="2" item="1"/>
        </tpls>
      </n>
      <n v="7686778" in="0">
        <tpls c="4">
          <tpl fld="3" item="3"/>
          <tpl fld="0" item="2"/>
          <tpl fld="1" item="0"/>
          <tpl fld="2" item="1"/>
        </tpls>
      </n>
      <n v="9804254" in="0">
        <tpls c="4">
          <tpl fld="3" item="3"/>
          <tpl fld="0" item="1"/>
          <tpl fld="1" item="8"/>
          <tpl fld="2" item="1"/>
        </tpls>
      </n>
      <n v="11301258" in="0">
        <tpls c="4">
          <tpl fld="3" item="2"/>
          <tpl fld="0" item="0"/>
          <tpl fld="1" item="0"/>
          <tpl fld="2" item="1"/>
        </tpls>
      </n>
      <n v="9365190" in="0">
        <tpls c="4">
          <tpl fld="3" item="0"/>
          <tpl fld="0" item="0"/>
          <tpl fld="1" item="0"/>
          <tpl fld="2" item="1"/>
        </tpls>
      </n>
      <n v="7052322" in="0">
        <tpls c="4">
          <tpl fld="3" item="2"/>
          <tpl fld="0" item="2"/>
          <tpl fld="1" item="10"/>
          <tpl fld="2" item="1"/>
        </tpls>
      </n>
      <n v="9842298" in="0">
        <tpls c="4">
          <tpl fld="3" item="0"/>
          <tpl fld="0" item="2"/>
          <tpl fld="1" item="10"/>
          <tpl fld="2" item="1"/>
        </tpls>
      </n>
      <n v="9585130" in="0">
        <tpls c="4">
          <tpl fld="3" item="3"/>
          <tpl fld="0" item="2"/>
          <tpl fld="1" item="10"/>
          <tpl fld="2" item="1"/>
        </tpls>
      </n>
      <n v="8929906" in="0">
        <tpls c="4">
          <tpl fld="3" item="0"/>
          <tpl fld="0" item="1"/>
          <tpl fld="1" item="11"/>
          <tpl fld="2" item="1"/>
        </tpls>
      </n>
      <n v="10148783" in="0">
        <tpls c="4">
          <tpl fld="3" item="3"/>
          <tpl fld="0" item="1"/>
          <tpl fld="1" item="11"/>
          <tpl fld="2" item="1"/>
        </tpls>
      </n>
      <n v="9874704" in="0">
        <tpls c="4">
          <tpl fld="3" item="2"/>
          <tpl fld="0" item="1"/>
          <tpl fld="1" item="11"/>
          <tpl fld="2" item="1"/>
        </tpls>
      </n>
      <n v="10459120" in="0">
        <tpls c="4">
          <tpl fld="3" item="1"/>
          <tpl fld="0" item="1"/>
          <tpl fld="1" item="11"/>
          <tpl fld="2" item="1"/>
        </tpls>
      </n>
      <n v="9021335" in="0">
        <tpls c="4">
          <tpl fld="3" item="2"/>
          <tpl fld="0" item="0"/>
          <tpl fld="1" item="4"/>
          <tpl fld="2" item="1"/>
        </tpls>
      </n>
      <n v="7771671" in="0">
        <tpls c="4">
          <tpl fld="3" item="1"/>
          <tpl fld="0" item="0"/>
          <tpl fld="1" item="4"/>
          <tpl fld="2" item="1"/>
        </tpls>
      </n>
      <n v="8089573" in="0">
        <tpls c="4">
          <tpl fld="3" item="0"/>
          <tpl fld="0" item="2"/>
          <tpl fld="1" item="7"/>
          <tpl fld="2" item="1"/>
        </tpls>
      </n>
      <n v="8051777" in="0">
        <tpls c="4">
          <tpl fld="3" item="1"/>
          <tpl fld="0" item="2"/>
          <tpl fld="1" item="7"/>
          <tpl fld="2" item="1"/>
        </tpls>
      </n>
      <n v="9432479" in="0">
        <tpls c="4">
          <tpl fld="3" item="2"/>
          <tpl fld="0" item="0"/>
          <tpl fld="1" item="6"/>
          <tpl fld="2" item="1"/>
        </tpls>
      </n>
      <n v="8745886" in="0">
        <tpls c="4">
          <tpl fld="3" item="3"/>
          <tpl fld="0" item="0"/>
          <tpl fld="1" item="6"/>
          <tpl fld="2" item="1"/>
        </tpls>
      </n>
      <n v="10620869" in="0">
        <tpls c="4">
          <tpl fld="3" item="1"/>
          <tpl fld="0" item="0"/>
          <tpl fld="1" item="6"/>
          <tpl fld="2" item="1"/>
        </tpls>
      </n>
      <n v="9126557" in="0">
        <tpls c="4">
          <tpl fld="3" item="3"/>
          <tpl fld="0" item="2"/>
          <tpl fld="1" item="3"/>
          <tpl fld="2" item="1"/>
        </tpls>
      </n>
      <n v="10100015" in="0">
        <tpls c="4">
          <tpl fld="3" item="0"/>
          <tpl fld="0" item="2"/>
          <tpl fld="1" item="3"/>
          <tpl fld="2" item="1"/>
        </tpls>
      </n>
      <n v="9580216" in="0">
        <tpls c="4">
          <tpl fld="3" item="1"/>
          <tpl fld="0" item="2"/>
          <tpl fld="1" item="3"/>
          <tpl fld="2" item="1"/>
        </tpls>
      </n>
      <n v="10805741" in="0">
        <tpls c="4">
          <tpl fld="3" item="2"/>
          <tpl fld="0" item="2"/>
          <tpl fld="1" item="3"/>
          <tpl fld="2" item="1"/>
        </tpls>
      </n>
      <n v="10010206" in="0">
        <tpls c="4">
          <tpl fld="3" item="0"/>
          <tpl fld="0" item="1"/>
          <tpl fld="1" item="3"/>
          <tpl fld="2" item="1"/>
        </tpls>
      </n>
      <n v="10011883" in="0">
        <tpls c="4">
          <tpl fld="3" item="2"/>
          <tpl fld="0" item="1"/>
          <tpl fld="1" item="3"/>
          <tpl fld="2" item="1"/>
        </tpls>
      </n>
      <n v="9606991" in="0">
        <tpls c="4">
          <tpl fld="3" item="0"/>
          <tpl fld="0" item="0"/>
          <tpl fld="1" item="2"/>
          <tpl fld="2" item="1"/>
        </tpls>
      </n>
      <n v="9491626" in="0">
        <tpls c="4">
          <tpl fld="3" item="1"/>
          <tpl fld="0" item="0"/>
          <tpl fld="1" item="2"/>
          <tpl fld="2" item="1"/>
        </tpls>
      </n>
      <n v="10388387" in="0">
        <tpls c="4">
          <tpl fld="3" item="1"/>
          <tpl fld="0" item="1"/>
          <tpl fld="1" item="10"/>
          <tpl fld="2" item="1"/>
        </tpls>
      </n>
      <n v="9499566" in="0">
        <tpls c="4">
          <tpl fld="3" item="0"/>
          <tpl fld="0" item="1"/>
          <tpl fld="1" item="10"/>
          <tpl fld="2" item="1"/>
        </tpls>
      </n>
      <n v="8823190" in="0">
        <tpls c="4">
          <tpl fld="3" item="0"/>
          <tpl fld="0" item="1"/>
          <tpl fld="1" item="5"/>
          <tpl fld="2" item="1"/>
        </tpls>
      </n>
      <n v="9819082" in="0">
        <tpls c="4">
          <tpl fld="3" item="2"/>
          <tpl fld="0" item="1"/>
          <tpl fld="1" item="5"/>
          <tpl fld="2" item="1"/>
        </tpls>
      </n>
      <n v="9174503" in="0">
        <tpls c="4">
          <tpl fld="3" item="3"/>
          <tpl fld="0" item="0"/>
          <tpl fld="1" item="9"/>
          <tpl fld="2" item="1"/>
        </tpls>
      </n>
      <n v="10010368" in="0">
        <tpls c="4">
          <tpl fld="3" item="1"/>
          <tpl fld="0" item="0"/>
          <tpl fld="1" item="9"/>
          <tpl fld="2" item="1"/>
        </tpls>
      </n>
      <n v="9916731" in="0">
        <tpls c="4">
          <tpl fld="3" item="2"/>
          <tpl fld="0" item="0"/>
          <tpl fld="1" item="9"/>
          <tpl fld="2" item="1"/>
        </tpls>
      </n>
      <n v="9922562" in="0">
        <tpls c="4">
          <tpl fld="3" item="0"/>
          <tpl fld="0" item="2"/>
          <tpl fld="1" item="11"/>
          <tpl fld="2" item="1"/>
        </tpls>
      </n>
      <n v="9786098" in="0">
        <tpls c="4">
          <tpl fld="3" item="2"/>
          <tpl fld="0" item="2"/>
          <tpl fld="1" item="11"/>
          <tpl fld="2" item="1"/>
        </tpls>
      </n>
      <n v="9499114" in="0">
        <tpls c="4">
          <tpl fld="3" item="1"/>
          <tpl fld="0" item="2"/>
          <tpl fld="1" item="11"/>
          <tpl fld="2" item="1"/>
        </tpls>
      </n>
      <n v="10056387" in="0">
        <tpls c="4">
          <tpl fld="3" item="1"/>
          <tpl fld="0" item="0"/>
          <tpl fld="1" item="1"/>
          <tpl fld="2" item="1"/>
        </tpls>
      </n>
      <n v="9825454" in="0">
        <tpls c="4">
          <tpl fld="3" item="0"/>
          <tpl fld="0" item="0"/>
          <tpl fld="1" item="1"/>
          <tpl fld="2" item="1"/>
        </tpls>
      </n>
      <n v="9948661" in="0">
        <tpls c="4">
          <tpl fld="3" item="2"/>
          <tpl fld="0" item="1"/>
          <tpl fld="1" item="7"/>
          <tpl fld="2" item="1"/>
        </tpls>
      </n>
      <n v="7986897" in="0">
        <tpls c="4">
          <tpl fld="3" item="3"/>
          <tpl fld="0" item="1"/>
          <tpl fld="1" item="7"/>
          <tpl fld="2" item="1"/>
        </tpls>
      </n>
      <n v="9769502" in="0">
        <tpls c="4">
          <tpl fld="3" item="3"/>
          <tpl fld="0" item="0"/>
          <tpl fld="1" item="11"/>
          <tpl fld="2" item="1"/>
        </tpls>
      </n>
      <n v="10587470" in="0">
        <tpls c="4">
          <tpl fld="3" item="1"/>
          <tpl fld="0" item="0"/>
          <tpl fld="1" item="11"/>
          <tpl fld="2" item="1"/>
        </tpls>
      </n>
      <n v="8712704" in="0">
        <tpls c="4">
          <tpl fld="3" item="0"/>
          <tpl fld="0" item="0"/>
          <tpl fld="1" item="11"/>
          <tpl fld="2" item="1"/>
        </tpls>
      </n>
      <n v="9010323" in="0">
        <tpls c="4">
          <tpl fld="3" item="2"/>
          <tpl fld="0" item="0"/>
          <tpl fld="1" item="11"/>
          <tpl fld="2" item="1"/>
        </tpls>
      </n>
      <n v="9281728" in="0">
        <tpls c="4">
          <tpl fld="3" item="0"/>
          <tpl fld="0" item="2"/>
          <tpl fld="1" item="5"/>
          <tpl fld="2" item="1"/>
        </tpls>
      </n>
      <n v="9378012" in="0">
        <tpls c="4">
          <tpl fld="3" item="1"/>
          <tpl fld="0" item="2"/>
          <tpl fld="1" item="5"/>
          <tpl fld="2" item="1"/>
        </tpls>
      </n>
      <n v="9101209" in="0">
        <tpls c="4">
          <tpl fld="3" item="4"/>
          <tpl fld="0" item="2"/>
          <tpl fld="1" item="3"/>
          <tpl fld="2" item="1"/>
        </tpls>
      </n>
      <n v="9172804" in="0">
        <tpls c="4">
          <tpl fld="3" item="4"/>
          <tpl fld="0" item="1"/>
          <tpl fld="1" item="2"/>
          <tpl fld="2" item="1"/>
        </tpls>
      </n>
      <n v="9457498" in="0">
        <tpls c="4">
          <tpl fld="3" item="4"/>
          <tpl fld="0" item="0"/>
          <tpl fld="1" item="1"/>
          <tpl fld="2" item="1"/>
        </tpls>
      </n>
      <n v="8854559" in="0">
        <tpls c="4">
          <tpl fld="3" item="4"/>
          <tpl fld="0" item="1"/>
          <tpl fld="1" item="6"/>
          <tpl fld="2" item="1"/>
        </tpls>
      </n>
      <n v="9555174" in="0">
        <tpls c="4">
          <tpl fld="3" item="4"/>
          <tpl fld="0" item="1"/>
          <tpl fld="1" item="7"/>
          <tpl fld="2" item="1"/>
        </tpls>
      </n>
      <n v="9969940" in="0">
        <tpls c="4">
          <tpl fld="3" item="4"/>
          <tpl fld="0" item="0"/>
          <tpl fld="1" item="9"/>
          <tpl fld="2" item="1"/>
        </tpls>
      </n>
      <n v="9564176" in="0">
        <tpls c="4">
          <tpl fld="3" item="4"/>
          <tpl fld="0" item="1"/>
          <tpl fld="1" item="10"/>
          <tpl fld="2" item="1"/>
        </tpls>
      </n>
      <n v="9303992" in="0">
        <tpls c="4">
          <tpl fld="3" item="4"/>
          <tpl fld="0" item="2"/>
          <tpl fld="1" item="2"/>
          <tpl fld="2" item="1"/>
        </tpls>
      </n>
      <n v="9179111" in="0">
        <tpls c="4">
          <tpl fld="3" item="4"/>
          <tpl fld="0" item="2"/>
          <tpl fld="1" item="9"/>
          <tpl fld="2" item="1"/>
        </tpls>
      </n>
      <n v="9320084" in="0">
        <tpls c="4">
          <tpl fld="3" item="4"/>
          <tpl fld="0" item="2"/>
          <tpl fld="1" item="1"/>
          <tpl fld="2" item="1"/>
        </tpls>
      </n>
      <n v="6498277" in="0">
        <tpls c="4">
          <tpl fld="3" item="4"/>
          <tpl fld="0" item="0"/>
          <tpl fld="1" item="11"/>
          <tpl fld="2" item="1"/>
        </tpls>
      </n>
      <n v="11755366" in="0">
        <tpls c="4">
          <tpl fld="3" item="4"/>
          <tpl fld="0" item="2"/>
          <tpl fld="1" item="6"/>
          <tpl fld="2" item="1"/>
        </tpls>
      </n>
      <n v="9800571" in="0">
        <tpls c="4">
          <tpl fld="3" item="4"/>
          <tpl fld="0" item="2"/>
          <tpl fld="1" item="11"/>
          <tpl fld="2" item="1"/>
        </tpls>
      </n>
      <n v="10937398" in="0">
        <tpls c="4">
          <tpl fld="3" item="4"/>
          <tpl fld="0" item="1"/>
          <tpl fld="1" item="8"/>
          <tpl fld="2" item="1"/>
        </tpls>
      </n>
      <n v="9128909" in="0">
        <tpls c="4">
          <tpl fld="3" item="4"/>
          <tpl fld="0" item="0"/>
          <tpl fld="1" item="5"/>
          <tpl fld="2" item="1"/>
        </tpls>
      </n>
      <n v="9445799" in="0">
        <tpls c="4">
          <tpl fld="3" item="4"/>
          <tpl fld="0" item="2"/>
          <tpl fld="1" item="0"/>
          <tpl fld="2" item="1"/>
        </tpls>
      </n>
      <n v="7921311" in="0">
        <tpls c="4">
          <tpl fld="3" item="4"/>
          <tpl fld="0" item="1"/>
          <tpl fld="1" item="9"/>
          <tpl fld="2" item="1"/>
        </tpls>
      </n>
      <n v="10614098" in="0">
        <tpls c="4">
          <tpl fld="3" item="4"/>
          <tpl fld="0" item="0"/>
          <tpl fld="1" item="0"/>
          <tpl fld="2" item="1"/>
        </tpls>
      </n>
      <n v="10393360" in="0">
        <tpls c="4">
          <tpl fld="3" item="4"/>
          <tpl fld="0" item="2"/>
          <tpl fld="1" item="5"/>
          <tpl fld="2" item="1"/>
        </tpls>
      </n>
      <n v="9121402" in="0">
        <tpls c="4">
          <tpl fld="3" item="4"/>
          <tpl fld="0" item="0"/>
          <tpl fld="1" item="6"/>
          <tpl fld="2" item="1"/>
        </tpls>
      </n>
      <n v="7525461" in="0">
        <tpls c="4">
          <tpl fld="3" item="4"/>
          <tpl fld="0" item="1"/>
          <tpl fld="1" item="11"/>
          <tpl fld="2" item="1"/>
        </tpls>
      </n>
      <n v="10005816" in="0">
        <tpls c="4">
          <tpl fld="3" item="4"/>
          <tpl fld="0" item="0"/>
          <tpl fld="1" item="4"/>
          <tpl fld="2" item="1"/>
        </tpls>
      </n>
      <n v="9304624" in="0">
        <tpls c="4">
          <tpl fld="3" item="4"/>
          <tpl fld="0" item="2"/>
          <tpl fld="1" item="7"/>
          <tpl fld="2" item="1"/>
        </tpls>
      </n>
      <n v="9660521" in="0">
        <tpls c="4">
          <tpl fld="3" item="4"/>
          <tpl fld="0" item="2"/>
          <tpl fld="1" item="10"/>
          <tpl fld="2" item="1"/>
        </tpls>
      </n>
      <n v="9695753" in="0">
        <tpls c="4">
          <tpl fld="3" item="4"/>
          <tpl fld="0" item="1"/>
          <tpl fld="1" item="5"/>
          <tpl fld="2" item="1"/>
        </tpls>
      </n>
      <n v="8663944" in="0">
        <tpls c="4">
          <tpl fld="3" item="4"/>
          <tpl fld="0" item="1"/>
          <tpl fld="1" item="0"/>
          <tpl fld="2" item="1"/>
        </tpls>
      </n>
      <n v="9254955" in="0">
        <tpls c="4">
          <tpl fld="3" item="4"/>
          <tpl fld="0" item="0"/>
          <tpl fld="1" item="2"/>
          <tpl fld="2" item="1"/>
        </tpls>
      </n>
      <n v="8689743" in="0">
        <tpls c="4">
          <tpl fld="3" item="4"/>
          <tpl fld="0" item="2"/>
          <tpl fld="1" item="4"/>
          <tpl fld="2" item="1"/>
        </tpls>
      </n>
      <n v="8940663" in="0">
        <tpls c="4">
          <tpl fld="3" item="4"/>
          <tpl fld="0" item="0"/>
          <tpl fld="1" item="3"/>
          <tpl fld="2" item="1"/>
        </tpls>
      </n>
      <n v="9222189" in="0">
        <tpls c="4">
          <tpl fld="3" item="4"/>
          <tpl fld="0" item="0"/>
          <tpl fld="1" item="7"/>
          <tpl fld="2" item="1"/>
        </tpls>
      </n>
      <n v="241725" in="0">
        <tpls c="3">
          <tpl fld="4" item="0"/>
          <tpl fld="3" item="0"/>
          <tpl fld="2" item="0"/>
        </tpls>
      </n>
      <n v="130787" in="0">
        <tpls c="3">
          <tpl fld="4" item="1"/>
          <tpl fld="3" item="0"/>
          <tpl fld="2" item="0"/>
        </tpls>
      </n>
      <n v="382718" in="0">
        <tpls c="3">
          <tpl fld="4" item="2"/>
          <tpl fld="3" item="1"/>
          <tpl fld="2" item="0"/>
        </tpls>
      </n>
      <n v="465742" in="0">
        <tpls c="3">
          <tpl fld="4" item="3"/>
          <tpl fld="3" item="1"/>
          <tpl fld="2" item="0"/>
        </tpls>
      </n>
      <n v="475011" in="0">
        <tpls c="3">
          <tpl fld="4" item="1"/>
          <tpl fld="3" item="1"/>
          <tpl fld="2" item="0"/>
        </tpls>
      </n>
      <n v="332759" in="0">
        <tpls c="3">
          <tpl fld="4" item="4"/>
          <tpl fld="3" item="0"/>
          <tpl fld="2" item="0"/>
        </tpls>
      </n>
      <n v="314123" in="0">
        <tpls c="3">
          <tpl fld="4" item="0"/>
          <tpl fld="3" item="1"/>
          <tpl fld="2" item="0"/>
        </tpls>
      </n>
      <n v="112533" in="0">
        <tpls c="3">
          <tpl fld="4" item="5"/>
          <tpl fld="3" item="1"/>
          <tpl fld="2" item="0"/>
        </tpls>
      </n>
      <n v="202196" in="0">
        <tpls c="3">
          <tpl fld="4" item="6"/>
          <tpl fld="3" item="1"/>
          <tpl fld="2" item="0"/>
        </tpls>
      </n>
      <n v="388121" in="0">
        <tpls c="3">
          <tpl fld="4" item="2"/>
          <tpl fld="3" item="0"/>
          <tpl fld="2" item="0"/>
        </tpls>
      </n>
      <n v="143975" in="0">
        <tpls c="3">
          <tpl fld="4" item="7"/>
          <tpl fld="3" item="0"/>
          <tpl fld="2" item="0"/>
        </tpls>
      </n>
      <n v="805061" in="0">
        <tpls c="3">
          <tpl fld="4" item="7"/>
          <tpl fld="3" item="1"/>
          <tpl fld="2" item="0"/>
        </tpls>
      </n>
      <n v="240617" in="0">
        <tpls c="3">
          <tpl fld="4" item="4"/>
          <tpl fld="3" item="1"/>
          <tpl fld="2" item="0"/>
        </tpls>
      </n>
      <n v="248478" in="0">
        <tpls c="3">
          <tpl fld="4" item="6"/>
          <tpl fld="3" item="0"/>
          <tpl fld="2" item="0"/>
        </tpls>
      </n>
      <n v="667592" in="0">
        <tpls c="3">
          <tpl fld="4" item="3"/>
          <tpl fld="3" item="0"/>
          <tpl fld="2" item="0"/>
        </tpls>
      </n>
      <n v="171546" in="0">
        <tpls c="3">
          <tpl fld="4" item="6"/>
          <tpl fld="3" item="2"/>
          <tpl fld="2" item="0"/>
        </tpls>
      </n>
      <n v="231464" in="0">
        <tpls c="3">
          <tpl fld="4" item="8"/>
          <tpl fld="3" item="3"/>
          <tpl fld="2" item="0"/>
        </tpls>
      </n>
      <n v="507521" in="0">
        <tpls c="3">
          <tpl fld="4" item="9"/>
          <tpl fld="3" item="0"/>
          <tpl fld="2" item="0"/>
        </tpls>
      </n>
      <n v="82755" in="0">
        <tpls c="3">
          <tpl fld="4" item="1"/>
          <tpl fld="3" item="4"/>
          <tpl fld="2" item="0"/>
        </tpls>
      </n>
      <n v="364012" in="0">
        <tpls c="3">
          <tpl fld="4" item="9"/>
          <tpl fld="3" item="4"/>
          <tpl fld="2" item="0"/>
        </tpls>
      </n>
      <n v="301742" in="0">
        <tpls c="3">
          <tpl fld="4" item="0"/>
          <tpl fld="3" item="3"/>
          <tpl fld="2" item="0"/>
        </tpls>
      </n>
      <n v="158926" in="0">
        <tpls c="3">
          <tpl fld="4" item="3"/>
          <tpl fld="3" item="4"/>
          <tpl fld="2" item="0"/>
        </tpls>
      </n>
      <n v="302066" in="0">
        <tpls c="3">
          <tpl fld="4" item="2"/>
          <tpl fld="3" item="4"/>
          <tpl fld="2" item="0"/>
        </tpls>
      </n>
      <n v="553830" in="0">
        <tpls c="3">
          <tpl fld="4" item="4"/>
          <tpl fld="3" item="3"/>
          <tpl fld="2" item="0"/>
        </tpls>
      </n>
      <n v="40570" in="0">
        <tpls c="3">
          <tpl fld="4" item="3"/>
          <tpl fld="3" item="2"/>
          <tpl fld="2" item="0"/>
        </tpls>
      </n>
      <n v="191801" in="0">
        <tpls c="3">
          <tpl fld="4" item="10"/>
          <tpl fld="3" item="0"/>
          <tpl fld="2" item="0"/>
        </tpls>
      </n>
      <n v="449599" in="0">
        <tpls c="3">
          <tpl fld="4" item="11"/>
          <tpl fld="3" item="1"/>
          <tpl fld="2" item="0"/>
        </tpls>
      </n>
      <n v="264013" in="0">
        <tpls c="3">
          <tpl fld="4" item="12"/>
          <tpl fld="3" item="3"/>
          <tpl fld="2" item="0"/>
        </tpls>
      </n>
      <n v="36297" in="0">
        <tpls c="3">
          <tpl fld="4" item="11"/>
          <tpl fld="3" item="0"/>
          <tpl fld="2" item="0"/>
        </tpls>
      </n>
      <n v="254291" in="0">
        <tpls c="3">
          <tpl fld="4" item="11"/>
          <tpl fld="3" item="4"/>
          <tpl fld="2" item="0"/>
        </tpls>
      </n>
      <n v="138011" in="0">
        <tpls c="3">
          <tpl fld="4" item="10"/>
          <tpl fld="3" item="2"/>
          <tpl fld="2" item="0"/>
        </tpls>
      </n>
      <n v="389760" in="0">
        <tpls c="3">
          <tpl fld="4" item="12"/>
          <tpl fld="3" item="0"/>
          <tpl fld="2" item="0"/>
        </tpls>
      </n>
      <n v="431873" in="0">
        <tpls c="3">
          <tpl fld="4" item="13"/>
          <tpl fld="3" item="0"/>
          <tpl fld="2" item="0"/>
        </tpls>
      </n>
      <n v="134076" in="0">
        <tpls c="3">
          <tpl fld="4" item="13"/>
          <tpl fld="3" item="2"/>
          <tpl fld="2" item="0"/>
        </tpls>
      </n>
      <n v="155977" in="0">
        <tpls c="3">
          <tpl fld="4" item="9"/>
          <tpl fld="3" item="1"/>
          <tpl fld="2" item="0"/>
        </tpls>
      </n>
      <n v="158111" in="0">
        <tpls c="3">
          <tpl fld="4" item="14"/>
          <tpl fld="3" item="1"/>
          <tpl fld="2" item="0"/>
        </tpls>
      </n>
      <n v="135592" in="0">
        <tpls c="3">
          <tpl fld="4" item="11"/>
          <tpl fld="3" item="3"/>
          <tpl fld="2" item="0"/>
        </tpls>
      </n>
      <n v="160115" in="0">
        <tpls c="3">
          <tpl fld="4" item="4"/>
          <tpl fld="3" item="2"/>
          <tpl fld="2" item="0"/>
        </tpls>
      </n>
      <n v="303069" in="0">
        <tpls c="3">
          <tpl fld="4" item="7"/>
          <tpl fld="3" item="2"/>
          <tpl fld="2" item="0"/>
        </tpls>
      </n>
      <n v="168152" in="0">
        <tpls c="3">
          <tpl fld="4" item="2"/>
          <tpl fld="3" item="3"/>
          <tpl fld="2" item="0"/>
        </tpls>
      </n>
      <n v="155313" in="0">
        <tpls c="3">
          <tpl fld="4" item="10"/>
          <tpl fld="3" item="3"/>
          <tpl fld="2" item="0"/>
        </tpls>
      </n>
      <n v="276613" in="0">
        <tpls c="3">
          <tpl fld="4" item="8"/>
          <tpl fld="3" item="0"/>
          <tpl fld="2" item="0"/>
        </tpls>
      </n>
      <n v="224195" in="0">
        <tpls c="3">
          <tpl fld="4" item="10"/>
          <tpl fld="3" item="4"/>
          <tpl fld="2" item="0"/>
        </tpls>
      </n>
      <n v="299387" in="0">
        <tpls c="3">
          <tpl fld="4" item="6"/>
          <tpl fld="3" item="4"/>
          <tpl fld="2" item="0"/>
        </tpls>
      </n>
      <n v="316132" in="0">
        <tpls c="3">
          <tpl fld="4" item="2"/>
          <tpl fld="3" item="2"/>
          <tpl fld="2" item="0"/>
        </tpls>
      </n>
      <n v="362813" in="0">
        <tpls c="3">
          <tpl fld="4" item="1"/>
          <tpl fld="3" item="2"/>
          <tpl fld="2" item="0"/>
        </tpls>
      </n>
      <n v="296591" in="0">
        <tpls c="3">
          <tpl fld="4" item="11"/>
          <tpl fld="3" item="2"/>
          <tpl fld="2" item="0"/>
        </tpls>
      </n>
      <n v="225290" in="0">
        <tpls c="3">
          <tpl fld="4" item="9"/>
          <tpl fld="3" item="3"/>
          <tpl fld="2" item="0"/>
        </tpls>
      </n>
      <n v="573119" in="0">
        <tpls c="3">
          <tpl fld="4" item="13"/>
          <tpl fld="3" item="1"/>
          <tpl fld="2" item="0"/>
        </tpls>
      </n>
      <n v="308408" in="0">
        <tpls c="3">
          <tpl fld="4" item="14"/>
          <tpl fld="3" item="4"/>
          <tpl fld="2" item="0"/>
        </tpls>
      </n>
      <n v="523268" in="0">
        <tpls c="3">
          <tpl fld="4" item="14"/>
          <tpl fld="3" item="0"/>
          <tpl fld="2" item="0"/>
        </tpls>
      </n>
      <n v="363091" in="0">
        <tpls c="3">
          <tpl fld="4" item="14"/>
          <tpl fld="3" item="3"/>
          <tpl fld="2" item="0"/>
        </tpls>
      </n>
      <n v="54229" in="0">
        <tpls c="3">
          <tpl fld="4" item="14"/>
          <tpl fld="3" item="2"/>
          <tpl fld="2" item="0"/>
        </tpls>
      </n>
      <n v="239781" in="0">
        <tpls c="3">
          <tpl fld="4" item="8"/>
          <tpl fld="3" item="1"/>
          <tpl fld="2" item="0"/>
        </tpls>
      </n>
      <n v="435788" in="0">
        <tpls c="3">
          <tpl fld="4" item="7"/>
          <tpl fld="3" item="3"/>
          <tpl fld="2" item="0"/>
        </tpls>
      </n>
      <n v="375166" in="0">
        <tpls c="3">
          <tpl fld="4" item="13"/>
          <tpl fld="3" item="4"/>
          <tpl fld="2" item="0"/>
        </tpls>
      </n>
      <n v="57814" in="0">
        <tpls c="3">
          <tpl fld="4" item="0"/>
          <tpl fld="3" item="4"/>
          <tpl fld="2" item="0"/>
        </tpls>
      </n>
      <n v="314856" in="0">
        <tpls c="3">
          <tpl fld="4" item="13"/>
          <tpl fld="3" item="3"/>
          <tpl fld="2" item="0"/>
        </tpls>
      </n>
      <n v="126753" in="0">
        <tpls c="3">
          <tpl fld="4" item="4"/>
          <tpl fld="3" item="4"/>
          <tpl fld="2" item="0"/>
        </tpls>
      </n>
      <n v="166189" in="0">
        <tpls c="3">
          <tpl fld="4" item="0"/>
          <tpl fld="3" item="2"/>
          <tpl fld="2" item="0"/>
        </tpls>
      </n>
      <n v="519425" in="0">
        <tpls c="3">
          <tpl fld="4" item="10"/>
          <tpl fld="3" item="1"/>
          <tpl fld="2" item="0"/>
        </tpls>
      </n>
      <n v="421288" in="0">
        <tpls c="3">
          <tpl fld="4" item="1"/>
          <tpl fld="3" item="3"/>
          <tpl fld="2" item="0"/>
        </tpls>
      </n>
      <n v="207259" in="0">
        <tpls c="3">
          <tpl fld="4" item="6"/>
          <tpl fld="3" item="3"/>
          <tpl fld="2" item="0"/>
        </tpls>
      </n>
      <n v="140564" in="0">
        <tpls c="3">
          <tpl fld="4" item="8"/>
          <tpl fld="3" item="2"/>
          <tpl fld="2" item="0"/>
        </tpls>
      </n>
      <n v="158487" in="0">
        <tpls c="3">
          <tpl fld="4" item="12"/>
          <tpl fld="3" item="2"/>
          <tpl fld="2" item="0"/>
        </tpls>
      </n>
      <n v="555609" in="0">
        <tpls c="3">
          <tpl fld="4" item="3"/>
          <tpl fld="3" item="3"/>
          <tpl fld="2" item="0"/>
        </tpls>
      </n>
      <n v="150875" in="0">
        <tpls c="3">
          <tpl fld="4" item="12"/>
          <tpl fld="3" item="1"/>
          <tpl fld="2" item="0"/>
        </tpls>
      </n>
      <n v="145789" in="0">
        <tpls c="3">
          <tpl fld="4" item="7"/>
          <tpl fld="3" item="4"/>
          <tpl fld="2" item="0"/>
        </tpls>
      </n>
      <n v="436269" in="0">
        <tpls c="3">
          <tpl fld="4" item="9"/>
          <tpl fld="3" item="2"/>
          <tpl fld="2" item="0"/>
        </tpls>
      </n>
      <n v="71715" in="0">
        <tpls c="3">
          <tpl fld="4" item="12"/>
          <tpl fld="3" item="4"/>
          <tpl fld="2" item="0"/>
        </tpls>
      </n>
      <n v="294787" in="0">
        <tpls c="3">
          <tpl fld="4" item="8"/>
          <tpl fld="3" item="4"/>
          <tpl fld="2" item="0"/>
        </tpls>
      </n>
      <n v="186896" in="0">
        <tpls c="3">
          <tpl fld="4" item="15"/>
          <tpl fld="3" item="2"/>
          <tpl fld="2" item="0"/>
        </tpls>
      </n>
      <n v="386934" in="0">
        <tpls c="3">
          <tpl fld="4" item="16"/>
          <tpl fld="3" item="0"/>
          <tpl fld="2" item="0"/>
        </tpls>
      </n>
      <n v="294962" in="0">
        <tpls c="3">
          <tpl fld="4" item="17"/>
          <tpl fld="3" item="0"/>
          <tpl fld="2" item="0"/>
        </tpls>
      </n>
      <n v="316888" in="0">
        <tpls c="3">
          <tpl fld="4" item="18"/>
          <tpl fld="3" item="1"/>
          <tpl fld="2" item="0"/>
        </tpls>
      </n>
      <n v="382802" in="0">
        <tpls c="3">
          <tpl fld="4" item="19"/>
          <tpl fld="3" item="1"/>
          <tpl fld="2" item="0"/>
        </tpls>
      </n>
      <n v="286770" in="0">
        <tpls c="3">
          <tpl fld="4" item="15"/>
          <tpl fld="3" item="4"/>
          <tpl fld="2" item="0"/>
        </tpls>
      </n>
      <n v="510501" in="0">
        <tpls c="3">
          <tpl fld="4" item="17"/>
          <tpl fld="3" item="3"/>
          <tpl fld="2" item="0"/>
        </tpls>
      </n>
      <n v="127446" in="0">
        <tpls c="3">
          <tpl fld="4" item="20"/>
          <tpl fld="3" item="0"/>
          <tpl fld="2" item="0"/>
        </tpls>
      </n>
      <n v="263185" in="0">
        <tpls c="3">
          <tpl fld="4" item="19"/>
          <tpl fld="3" item="4"/>
          <tpl fld="2" item="0"/>
        </tpls>
      </n>
      <n v="259844" in="0">
        <tpls c="3">
          <tpl fld="4" item="16"/>
          <tpl fld="3" item="1"/>
          <tpl fld="2" item="0"/>
        </tpls>
      </n>
      <n v="331328" in="0">
        <tpls c="3">
          <tpl fld="4" item="17"/>
          <tpl fld="3" item="2"/>
          <tpl fld="2" item="0"/>
        </tpls>
      </n>
      <n v="181474" in="0">
        <tpls c="3">
          <tpl fld="4" item="19"/>
          <tpl fld="3" item="0"/>
          <tpl fld="2" item="0"/>
        </tpls>
      </n>
      <n v="330499" in="0">
        <tpls c="3">
          <tpl fld="4" item="18"/>
          <tpl fld="3" item="4"/>
          <tpl fld="2" item="0"/>
        </tpls>
      </n>
      <n v="243988" in="0">
        <tpls c="3">
          <tpl fld="4" item="20"/>
          <tpl fld="3" item="1"/>
          <tpl fld="2" item="0"/>
        </tpls>
      </n>
      <n v="183726" in="0">
        <tpls c="3">
          <tpl fld="4" item="21"/>
          <tpl fld="3" item="0"/>
          <tpl fld="2" item="0"/>
        </tpls>
      </n>
      <n v="151763" in="0">
        <tpls c="3">
          <tpl fld="4" item="17"/>
          <tpl fld="3" item="4"/>
          <tpl fld="2" item="0"/>
        </tpls>
      </n>
      <n v="457574" in="0">
        <tpls c="3">
          <tpl fld="4" item="20"/>
          <tpl fld="3" item="2"/>
          <tpl fld="2" item="0"/>
        </tpls>
      </n>
      <n v="138911" in="0">
        <tpls c="3">
          <tpl fld="4" item="21"/>
          <tpl fld="3" item="4"/>
          <tpl fld="2" item="0"/>
        </tpls>
      </n>
      <n v="436087" in="0">
        <tpls c="3">
          <tpl fld="4" item="18"/>
          <tpl fld="3" item="2"/>
          <tpl fld="2" item="0"/>
        </tpls>
      </n>
      <n v="295541" in="0">
        <tpls c="3">
          <tpl fld="4" item="15"/>
          <tpl fld="3" item="0"/>
          <tpl fld="2" item="0"/>
        </tpls>
      </n>
      <n v="411695" in="0">
        <tpls c="3">
          <tpl fld="4" item="20"/>
          <tpl fld="3" item="4"/>
          <tpl fld="2" item="0"/>
        </tpls>
      </n>
      <n v="210233" in="0">
        <tpls c="3">
          <tpl fld="4" item="15"/>
          <tpl fld="3" item="1"/>
          <tpl fld="2" item="0"/>
        </tpls>
      </n>
      <n v="201250" in="0">
        <tpls c="3">
          <tpl fld="4" item="21"/>
          <tpl fld="3" item="2"/>
          <tpl fld="2" item="0"/>
        </tpls>
      </n>
      <n v="476983" in="0">
        <tpls c="3">
          <tpl fld="4" item="18"/>
          <tpl fld="3" item="3"/>
          <tpl fld="2" item="0"/>
        </tpls>
      </n>
      <n v="358164" in="0">
        <tpls c="3">
          <tpl fld="4" item="16"/>
          <tpl fld="3" item="4"/>
          <tpl fld="2" item="0"/>
        </tpls>
      </n>
      <n v="218179" in="0">
        <tpls c="3">
          <tpl fld="4" item="19"/>
          <tpl fld="3" item="2"/>
          <tpl fld="2" item="0"/>
        </tpls>
      </n>
      <n v="93628" in="0">
        <tpls c="3">
          <tpl fld="4" item="21"/>
          <tpl fld="3" item="3"/>
          <tpl fld="2" item="0"/>
        </tpls>
      </n>
      <n v="267651" in="0">
        <tpls c="3">
          <tpl fld="4" item="16"/>
          <tpl fld="3" item="2"/>
          <tpl fld="2" item="0"/>
        </tpls>
      </n>
      <n v="322577" in="0">
        <tpls c="3">
          <tpl fld="4" item="21"/>
          <tpl fld="3" item="1"/>
          <tpl fld="2" item="0"/>
        </tpls>
      </n>
      <n v="287771" in="0">
        <tpls c="3">
          <tpl fld="4" item="20"/>
          <tpl fld="3" item="3"/>
          <tpl fld="2" item="0"/>
        </tpls>
      </n>
      <n v="271169" in="0">
        <tpls c="3">
          <tpl fld="4" item="19"/>
          <tpl fld="3" item="3"/>
          <tpl fld="2" item="0"/>
        </tpls>
      </n>
      <n v="317959" in="0">
        <tpls c="3">
          <tpl fld="4" item="18"/>
          <tpl fld="3" item="0"/>
          <tpl fld="2" item="0"/>
        </tpls>
      </n>
      <n v="480751" in="0">
        <tpls c="3">
          <tpl fld="4" item="15"/>
          <tpl fld="3" item="3"/>
          <tpl fld="2" item="0"/>
        </tpls>
      </n>
      <n v="57065" in="0">
        <tpls c="3">
          <tpl fld="4" item="16"/>
          <tpl fld="3" item="3"/>
          <tpl fld="2" item="0"/>
        </tpls>
      </n>
      <n v="414696" in="0">
        <tpls c="3">
          <tpl fld="4" item="17"/>
          <tpl fld="3" item="1"/>
          <tpl fld="2" item="0"/>
        </tpls>
      </n>
      <n v="519762" in="0">
        <tpls c="3">
          <tpl fld="4" item="22"/>
          <tpl fld="3" item="0"/>
          <tpl fld="2" item="0"/>
        </tpls>
      </n>
      <n v="668808" in="0">
        <tpls c="3">
          <tpl fld="4" item="22"/>
          <tpl fld="3" item="3"/>
          <tpl fld="2" item="0"/>
        </tpls>
      </n>
      <n v="289945" in="0">
        <tpls c="3">
          <tpl fld="4" item="23"/>
          <tpl fld="3" item="0"/>
          <tpl fld="2" item="0"/>
        </tpls>
      </n>
      <n v="206394" in="0">
        <tpls c="3">
          <tpl fld="4" item="24"/>
          <tpl fld="3" item="3"/>
          <tpl fld="2" item="0"/>
        </tpls>
      </n>
      <n v="188080" in="0">
        <tpls c="3">
          <tpl fld="4" item="25"/>
          <tpl fld="3" item="2"/>
          <tpl fld="2" item="0"/>
        </tpls>
      </n>
      <n v="124787" in="0">
        <tpls c="3">
          <tpl fld="4" item="26"/>
          <tpl fld="3" item="3"/>
          <tpl fld="2" item="0"/>
        </tpls>
      </n>
      <n v="414022" in="0">
        <tpls c="3">
          <tpl fld="4" item="24"/>
          <tpl fld="3" item="0"/>
          <tpl fld="2" item="0"/>
        </tpls>
      </n>
      <n v="41003" in="0">
        <tpls c="3">
          <tpl fld="4" item="22"/>
          <tpl fld="3" item="4"/>
          <tpl fld="2" item="0"/>
        </tpls>
      </n>
      <n v="338723" in="0">
        <tpls c="3">
          <tpl fld="4" item="27"/>
          <tpl fld="3" item="3"/>
          <tpl fld="2" item="0"/>
        </tpls>
      </n>
      <n v="208625" in="0">
        <tpls c="3">
          <tpl fld="4" item="28"/>
          <tpl fld="3" item="0"/>
          <tpl fld="2" item="0"/>
        </tpls>
      </n>
      <n v="174883" in="0">
        <tpls c="3">
          <tpl fld="4" item="25"/>
          <tpl fld="3" item="3"/>
          <tpl fld="2" item="0"/>
        </tpls>
      </n>
      <n v="309955" in="0">
        <tpls c="3">
          <tpl fld="4" item="23"/>
          <tpl fld="3" item="4"/>
          <tpl fld="2" item="0"/>
        </tpls>
      </n>
      <n v="274791" in="0">
        <tpls c="3">
          <tpl fld="4" item="24"/>
          <tpl fld="3" item="1"/>
          <tpl fld="2" item="0"/>
        </tpls>
      </n>
      <n v="299109" in="0">
        <tpls c="3">
          <tpl fld="4" item="26"/>
          <tpl fld="3" item="2"/>
          <tpl fld="2" item="0"/>
        </tpls>
      </n>
      <n v="276702" in="0">
        <tpls c="3">
          <tpl fld="4" item="28"/>
          <tpl fld="3" item="3"/>
          <tpl fld="2" item="0"/>
        </tpls>
      </n>
      <n v="319242" in="0">
        <tpls c="3">
          <tpl fld="4" item="27"/>
          <tpl fld="3" item="1"/>
          <tpl fld="2" item="0"/>
        </tpls>
      </n>
      <n v="334879" in="0">
        <tpls c="3">
          <tpl fld="4" item="28"/>
          <tpl fld="3" item="4"/>
          <tpl fld="2" item="0"/>
        </tpls>
      </n>
      <n v="209258" in="0">
        <tpls c="3">
          <tpl fld="4" item="27"/>
          <tpl fld="3" item="0"/>
          <tpl fld="2" item="0"/>
        </tpls>
      </n>
      <n v="198054" in="0">
        <tpls c="3">
          <tpl fld="4" item="26"/>
          <tpl fld="3" item="0"/>
          <tpl fld="2" item="0"/>
        </tpls>
      </n>
      <n v="183228" in="0">
        <tpls c="3">
          <tpl fld="4" item="27"/>
          <tpl fld="3" item="2"/>
          <tpl fld="2" item="0"/>
        </tpls>
      </n>
      <n v="498106" in="0">
        <tpls c="3">
          <tpl fld="4" item="24"/>
          <tpl fld="3" item="4"/>
          <tpl fld="2" item="0"/>
        </tpls>
      </n>
      <n v="398798" in="0">
        <tpls c="3">
          <tpl fld="4" item="23"/>
          <tpl fld="3" item="3"/>
          <tpl fld="2" item="0"/>
        </tpls>
      </n>
      <n v="319913" in="0">
        <tpls c="3">
          <tpl fld="4" item="25"/>
          <tpl fld="3" item="4"/>
          <tpl fld="2" item="0"/>
        </tpls>
      </n>
      <n v="295850" in="0">
        <tpls c="3">
          <tpl fld="4" item="26"/>
          <tpl fld="3" item="1"/>
          <tpl fld="2" item="0"/>
        </tpls>
      </n>
      <n v="228838" in="0">
        <tpls c="3">
          <tpl fld="4" item="23"/>
          <tpl fld="3" item="1"/>
          <tpl fld="2" item="0"/>
        </tpls>
      </n>
      <n v="82933" in="0">
        <tpls c="3">
          <tpl fld="4" item="27"/>
          <tpl fld="3" item="4"/>
          <tpl fld="2" item="0"/>
        </tpls>
      </n>
      <n v="656781" in="0">
        <tpls c="3">
          <tpl fld="4" item="23"/>
          <tpl fld="3" item="2"/>
          <tpl fld="2" item="0"/>
        </tpls>
      </n>
      <n v="407755" in="0">
        <tpls c="3">
          <tpl fld="4" item="26"/>
          <tpl fld="3" item="4"/>
          <tpl fld="2" item="0"/>
        </tpls>
      </n>
      <n v="66285" in="0">
        <tpls c="3">
          <tpl fld="4" item="22"/>
          <tpl fld="3" item="1"/>
          <tpl fld="2" item="0"/>
        </tpls>
      </n>
      <n v="119510" in="0">
        <tpls c="3">
          <tpl fld="4" item="24"/>
          <tpl fld="3" item="2"/>
          <tpl fld="2" item="0"/>
        </tpls>
      </n>
      <n v="353930" in="0">
        <tpls c="3">
          <tpl fld="4" item="25"/>
          <tpl fld="3" item="0"/>
          <tpl fld="2" item="0"/>
        </tpls>
      </n>
      <n v="437236" in="0">
        <tpls c="3">
          <tpl fld="4" item="25"/>
          <tpl fld="3" item="1"/>
          <tpl fld="2" item="0"/>
        </tpls>
      </n>
      <n v="221589" in="0">
        <tpls c="3">
          <tpl fld="4" item="28"/>
          <tpl fld="3" item="2"/>
          <tpl fld="2" item="0"/>
        </tpls>
      </n>
      <n v="196348" in="0">
        <tpls c="3">
          <tpl fld="4" item="22"/>
          <tpl fld="3" item="2"/>
          <tpl fld="2" item="0"/>
        </tpls>
      </n>
      <n v="393813" in="0">
        <tpls c="3">
          <tpl fld="4" item="28"/>
          <tpl fld="3" item="1"/>
          <tpl fld="2" item="0"/>
        </tpls>
      </n>
      <n v="300909" in="0">
        <tpls c="3">
          <tpl fld="4" item="29"/>
          <tpl fld="3" item="0"/>
          <tpl fld="2" item="0"/>
        </tpls>
      </n>
      <n v="706748" in="0">
        <tpls c="3">
          <tpl fld="4" item="30"/>
          <tpl fld="3" item="1"/>
          <tpl fld="2" item="0"/>
        </tpls>
      </n>
      <n v="98538" in="0">
        <tpls c="3">
          <tpl fld="4" item="31"/>
          <tpl fld="3" item="2"/>
          <tpl fld="2" item="0"/>
        </tpls>
      </n>
      <n v="299194" in="0">
        <tpls c="3">
          <tpl fld="4" item="32"/>
          <tpl fld="3" item="0"/>
          <tpl fld="2" item="0"/>
        </tpls>
      </n>
      <n v="113720" in="0">
        <tpls c="3">
          <tpl fld="4" item="33"/>
          <tpl fld="3" item="3"/>
          <tpl fld="2" item="0"/>
        </tpls>
      </n>
      <n v="508034" in="0">
        <tpls c="3">
          <tpl fld="4" item="33"/>
          <tpl fld="3" item="1"/>
          <tpl fld="2" item="0"/>
        </tpls>
      </n>
      <n v="206117" in="0">
        <tpls c="3">
          <tpl fld="4" item="34"/>
          <tpl fld="3" item="1"/>
          <tpl fld="2" item="0"/>
        </tpls>
      </n>
      <n v="322000" in="0">
        <tpls c="3">
          <tpl fld="4" item="35"/>
          <tpl fld="3" item="1"/>
          <tpl fld="2" item="0"/>
        </tpls>
      </n>
      <n v="452104" in="0">
        <tpls c="3">
          <tpl fld="4" item="33"/>
          <tpl fld="3" item="4"/>
          <tpl fld="2" item="0"/>
        </tpls>
      </n>
      <n v="160387" in="0">
        <tpls c="3">
          <tpl fld="4" item="31"/>
          <tpl fld="3" item="0"/>
          <tpl fld="2" item="0"/>
        </tpls>
      </n>
      <n v="244497" in="0">
        <tpls c="3">
          <tpl fld="4" item="34"/>
          <tpl fld="3" item="2"/>
          <tpl fld="2" item="0"/>
        </tpls>
      </n>
      <n v="600969" in="0">
        <tpls c="3">
          <tpl fld="4" item="31"/>
          <tpl fld="3" item="4"/>
          <tpl fld="2" item="0"/>
        </tpls>
      </n>
      <n v="281484" in="0">
        <tpls c="3">
          <tpl fld="4" item="30"/>
          <tpl fld="3" item="3"/>
          <tpl fld="2" item="0"/>
        </tpls>
      </n>
      <n v="290211" in="0">
        <tpls c="3">
          <tpl fld="4" item="35"/>
          <tpl fld="3" item="2"/>
          <tpl fld="2" item="0"/>
        </tpls>
      </n>
      <n v="24214" in="0">
        <tpls c="3">
          <tpl fld="4" item="31"/>
          <tpl fld="3" item="3"/>
          <tpl fld="2" item="0"/>
        </tpls>
      </n>
      <n v="369019" in="0">
        <tpls c="3">
          <tpl fld="4" item="29"/>
          <tpl fld="3" item="3"/>
          <tpl fld="2" item="0"/>
        </tpls>
      </n>
      <n v="198553" in="0">
        <tpls c="3">
          <tpl fld="4" item="29"/>
          <tpl fld="3" item="1"/>
          <tpl fld="2" item="0"/>
        </tpls>
      </n>
      <n v="146074" in="0">
        <tpls c="3">
          <tpl fld="4" item="30"/>
          <tpl fld="3" item="4"/>
          <tpl fld="2" item="0"/>
        </tpls>
      </n>
      <n v="440210" in="0">
        <tpls c="3">
          <tpl fld="4" item="29"/>
          <tpl fld="3" item="2"/>
          <tpl fld="2" item="0"/>
        </tpls>
      </n>
      <n v="230191" in="0">
        <tpls c="3">
          <tpl fld="4" item="32"/>
          <tpl fld="3" item="4"/>
          <tpl fld="2" item="0"/>
        </tpls>
      </n>
      <n v="189597" in="0">
        <tpls c="3">
          <tpl fld="4" item="33"/>
          <tpl fld="3" item="0"/>
          <tpl fld="2" item="0"/>
        </tpls>
      </n>
      <n v="499124" in="0">
        <tpls c="3">
          <tpl fld="4" item="32"/>
          <tpl fld="3" item="2"/>
          <tpl fld="2" item="0"/>
        </tpls>
      </n>
      <n v="531531" in="0">
        <tpls c="3">
          <tpl fld="4" item="35"/>
          <tpl fld="3" item="3"/>
          <tpl fld="2" item="0"/>
        </tpls>
      </n>
      <n v="164872" in="0">
        <tpls c="3">
          <tpl fld="4" item="33"/>
          <tpl fld="3" item="2"/>
          <tpl fld="2" item="0"/>
        </tpls>
      </n>
      <n v="281034" in="0">
        <tpls c="3">
          <tpl fld="4" item="31"/>
          <tpl fld="3" item="1"/>
          <tpl fld="2" item="0"/>
        </tpls>
      </n>
      <n v="549448" in="0">
        <tpls c="3">
          <tpl fld="4" item="35"/>
          <tpl fld="3" item="0"/>
          <tpl fld="2" item="0"/>
        </tpls>
      </n>
      <n v="388703" in="0">
        <tpls c="3">
          <tpl fld="4" item="32"/>
          <tpl fld="3" item="3"/>
          <tpl fld="2" item="0"/>
        </tpls>
      </n>
      <n v="279711" in="0">
        <tpls c="3">
          <tpl fld="4" item="32"/>
          <tpl fld="3" item="1"/>
          <tpl fld="2" item="0"/>
        </tpls>
      </n>
      <n v="134315" in="0">
        <tpls c="3">
          <tpl fld="4" item="34"/>
          <tpl fld="3" item="0"/>
          <tpl fld="2" item="0"/>
        </tpls>
      </n>
      <n v="525623" in="0">
        <tpls c="3">
          <tpl fld="4" item="34"/>
          <tpl fld="3" item="4"/>
          <tpl fld="2" item="0"/>
        </tpls>
      </n>
      <n v="724976" in="0">
        <tpls c="3">
          <tpl fld="4" item="30"/>
          <tpl fld="3" item="2"/>
          <tpl fld="2" item="0"/>
        </tpls>
      </n>
      <n v="273081" in="0">
        <tpls c="3">
          <tpl fld="4" item="29"/>
          <tpl fld="3" item="4"/>
          <tpl fld="2" item="0"/>
        </tpls>
      </n>
      <n v="187604" in="0">
        <tpls c="3">
          <tpl fld="4" item="30"/>
          <tpl fld="3" item="0"/>
          <tpl fld="2" item="0"/>
        </tpls>
      </n>
      <n v="189184" in="0">
        <tpls c="3">
          <tpl fld="4" item="34"/>
          <tpl fld="3" item="3"/>
          <tpl fld="2" item="0"/>
        </tpls>
      </n>
      <n v="556974" in="0">
        <tpls c="3">
          <tpl fld="4" item="35"/>
          <tpl fld="3" item="4"/>
          <tpl fld="2" item="0"/>
        </tpls>
      </n>
      <n v="459527" in="0">
        <tpls c="3">
          <tpl fld="4" item="36"/>
          <tpl fld="3" item="1"/>
          <tpl fld="2" item="0"/>
        </tpls>
      </n>
      <n v="100946" in="0">
        <tpls c="3">
          <tpl fld="4" item="37"/>
          <tpl fld="3" item="1"/>
          <tpl fld="2" item="0"/>
        </tpls>
      </n>
      <n v="188764" in="0">
        <tpls c="3">
          <tpl fld="4" item="38"/>
          <tpl fld="3" item="0"/>
          <tpl fld="2" item="0"/>
        </tpls>
      </n>
      <n v="595834" in="0">
        <tpls c="3">
          <tpl fld="4" item="39"/>
          <tpl fld="3" item="2"/>
          <tpl fld="2" item="0"/>
        </tpls>
      </n>
      <n v="295839" in="0">
        <tpls c="3">
          <tpl fld="4" item="38"/>
          <tpl fld="3" item="2"/>
          <tpl fld="2" item="0"/>
        </tpls>
      </n>
      <n v="367946" in="0">
        <tpls c="3">
          <tpl fld="4" item="40"/>
          <tpl fld="3" item="1"/>
          <tpl fld="2" item="0"/>
        </tpls>
      </n>
      <n v="424349" in="0">
        <tpls c="3">
          <tpl fld="4" item="37"/>
          <tpl fld="3" item="4"/>
          <tpl fld="2" item="0"/>
        </tpls>
      </n>
      <n v="54197" in="0">
        <tpls c="3">
          <tpl fld="4" item="41"/>
          <tpl fld="3" item="2"/>
          <tpl fld="2" item="0"/>
        </tpls>
      </n>
      <n v="412537" in="0">
        <tpls c="3">
          <tpl fld="4" item="40"/>
          <tpl fld="3" item="2"/>
          <tpl fld="2" item="0"/>
        </tpls>
      </n>
      <n v="331220" in="0">
        <tpls c="3">
          <tpl fld="4" item="36"/>
          <tpl fld="3" item="3"/>
          <tpl fld="2" item="0"/>
        </tpls>
      </n>
      <n v="240420" in="0">
        <tpls c="3">
          <tpl fld="4" item="39"/>
          <tpl fld="3" item="0"/>
          <tpl fld="2" item="0"/>
        </tpls>
      </n>
      <n v="310930" in="0">
        <tpls c="3">
          <tpl fld="4" item="41"/>
          <tpl fld="3" item="3"/>
          <tpl fld="2" item="0"/>
        </tpls>
      </n>
      <n v="576038" in="0">
        <tpls c="3">
          <tpl fld="4" item="41"/>
          <tpl fld="3" item="0"/>
          <tpl fld="2" item="0"/>
        </tpls>
      </n>
      <n v="334488" in="0">
        <tpls c="3">
          <tpl fld="4" item="38"/>
          <tpl fld="3" item="3"/>
          <tpl fld="2" item="0"/>
        </tpls>
      </n>
      <n v="519884" in="0">
        <tpls c="3">
          <tpl fld="4" item="41"/>
          <tpl fld="3" item="4"/>
          <tpl fld="2" item="0"/>
        </tpls>
      </n>
      <n v="99529" in="0">
        <tpls c="3">
          <tpl fld="4" item="37"/>
          <tpl fld="3" item="3"/>
          <tpl fld="2" item="0"/>
        </tpls>
      </n>
      <n v="352665" in="0">
        <tpls c="3">
          <tpl fld="4" item="37"/>
          <tpl fld="3" item="2"/>
          <tpl fld="2" item="0"/>
        </tpls>
      </n>
      <n v="328785" in="0">
        <tpls c="3">
          <tpl fld="4" item="42"/>
          <tpl fld="3" item="0"/>
          <tpl fld="2" item="0"/>
        </tpls>
      </n>
      <n v="218085" in="0">
        <tpls c="3">
          <tpl fld="4" item="36"/>
          <tpl fld="3" item="4"/>
          <tpl fld="2" item="0"/>
        </tpls>
      </n>
      <n v="125291" in="0">
        <tpls c="3">
          <tpl fld="4" item="40"/>
          <tpl fld="3" item="4"/>
          <tpl fld="2" item="0"/>
        </tpls>
      </n>
      <n v="245141" in="0">
        <tpls c="3">
          <tpl fld="4" item="36"/>
          <tpl fld="3" item="2"/>
          <tpl fld="2" item="0"/>
        </tpls>
      </n>
      <n v="582731" in="0">
        <tpls c="3">
          <tpl fld="4" item="42"/>
          <tpl fld="3" item="1"/>
          <tpl fld="2" item="0"/>
        </tpls>
      </n>
      <n v="91271" in="0">
        <tpls c="3">
          <tpl fld="4" item="41"/>
          <tpl fld="3" item="1"/>
          <tpl fld="2" item="0"/>
        </tpls>
      </n>
      <n v="236903" in="0">
        <tpls c="3">
          <tpl fld="4" item="42"/>
          <tpl fld="3" item="4"/>
          <tpl fld="2" item="0"/>
        </tpls>
      </n>
      <n v="198965" in="0">
        <tpls c="3">
          <tpl fld="4" item="38"/>
          <tpl fld="3" item="1"/>
          <tpl fld="2" item="0"/>
        </tpls>
      </n>
      <n v="678446" in="0">
        <tpls c="3">
          <tpl fld="4" item="38"/>
          <tpl fld="3" item="4"/>
          <tpl fld="2" item="0"/>
        </tpls>
      </n>
      <n v="440432" in="0">
        <tpls c="3">
          <tpl fld="4" item="36"/>
          <tpl fld="3" item="0"/>
          <tpl fld="2" item="0"/>
        </tpls>
      </n>
      <n v="277709" in="0">
        <tpls c="3">
          <tpl fld="4" item="39"/>
          <tpl fld="3" item="1"/>
          <tpl fld="2" item="0"/>
        </tpls>
      </n>
      <n v="172561" in="0">
        <tpls c="3">
          <tpl fld="4" item="40"/>
          <tpl fld="3" item="0"/>
          <tpl fld="2" item="0"/>
        </tpls>
      </n>
      <n v="136196" in="0">
        <tpls c="3">
          <tpl fld="4" item="40"/>
          <tpl fld="3" item="3"/>
          <tpl fld="2" item="0"/>
        </tpls>
      </n>
      <n v="336317" in="0">
        <tpls c="3">
          <tpl fld="4" item="39"/>
          <tpl fld="3" item="3"/>
          <tpl fld="2" item="0"/>
        </tpls>
      </n>
      <n v="235222" in="0">
        <tpls c="3">
          <tpl fld="4" item="42"/>
          <tpl fld="3" item="3"/>
          <tpl fld="2" item="0"/>
        </tpls>
      </n>
      <n v="420570" in="0">
        <tpls c="3">
          <tpl fld="4" item="42"/>
          <tpl fld="3" item="2"/>
          <tpl fld="2" item="0"/>
        </tpls>
      </n>
      <n v="116346" in="0">
        <tpls c="3">
          <tpl fld="4" item="37"/>
          <tpl fld="3" item="0"/>
          <tpl fld="2" item="0"/>
        </tpls>
      </n>
      <n v="576658" in="0">
        <tpls c="3">
          <tpl fld="4" item="39"/>
          <tpl fld="3" item="4"/>
          <tpl fld="2" item="0"/>
        </tpls>
      </n>
      <n v="155527" in="0">
        <tpls c="3">
          <tpl fld="4" item="43"/>
          <tpl fld="3" item="4"/>
          <tpl fld="2" item="0"/>
        </tpls>
      </n>
      <n v="279258" in="0">
        <tpls c="3">
          <tpl fld="4" item="44"/>
          <tpl fld="3" item="3"/>
          <tpl fld="2" item="0"/>
        </tpls>
      </n>
      <n v="272786" in="0">
        <tpls c="3">
          <tpl fld="4" item="44"/>
          <tpl fld="3" item="1"/>
          <tpl fld="2" item="0"/>
        </tpls>
      </n>
      <n v="261752" in="0">
        <tpls c="3">
          <tpl fld="4" item="45"/>
          <tpl fld="3" item="3"/>
          <tpl fld="2" item="0"/>
        </tpls>
      </n>
      <n v="534189" in="0">
        <tpls c="3">
          <tpl fld="4" item="45"/>
          <tpl fld="3" item="1"/>
          <tpl fld="2" item="0"/>
        </tpls>
      </n>
      <n v="63440" in="0">
        <tpls c="3">
          <tpl fld="4" item="46"/>
          <tpl fld="3" item="4"/>
          <tpl fld="2" item="0"/>
        </tpls>
      </n>
      <n v="118309" in="0">
        <tpls c="3">
          <tpl fld="4" item="47"/>
          <tpl fld="3" item="0"/>
          <tpl fld="2" item="0"/>
        </tpls>
      </n>
      <n v="20129" in="0">
        <tpls c="3">
          <tpl fld="4" item="48"/>
          <tpl fld="3" item="2"/>
          <tpl fld="2" item="0"/>
        </tpls>
      </n>
      <n v="346366" in="0">
        <tpls c="3">
          <tpl fld="4" item="49"/>
          <tpl fld="3" item="3"/>
          <tpl fld="2" item="0"/>
        </tpls>
      </n>
      <n v="575276" in="0">
        <tpls c="3">
          <tpl fld="4" item="47"/>
          <tpl fld="3" item="2"/>
          <tpl fld="2" item="0"/>
        </tpls>
      </n>
      <n v="591638" in="0">
        <tpls c="3">
          <tpl fld="4" item="44"/>
          <tpl fld="3" item="0"/>
          <tpl fld="2" item="0"/>
        </tpls>
      </n>
      <n v="357386" in="0">
        <tpls c="3">
          <tpl fld="4" item="43"/>
          <tpl fld="3" item="0"/>
          <tpl fld="2" item="0"/>
        </tpls>
      </n>
      <n v="320933" in="0">
        <tpls c="3">
          <tpl fld="4" item="49"/>
          <tpl fld="3" item="0"/>
          <tpl fld="2" item="0"/>
        </tpls>
      </n>
      <n v="461919" in="0">
        <tpls c="3">
          <tpl fld="4" item="48"/>
          <tpl fld="3" item="4"/>
          <tpl fld="2" item="0"/>
        </tpls>
      </n>
      <n v="309264" in="0">
        <tpls c="3">
          <tpl fld="4" item="44"/>
          <tpl fld="3" item="4"/>
          <tpl fld="2" item="0"/>
        </tpls>
      </n>
      <n v="441813" in="0">
        <tpls c="3">
          <tpl fld="4" item="43"/>
          <tpl fld="3" item="3"/>
          <tpl fld="2" item="0"/>
        </tpls>
      </n>
      <n v="352900" in="0">
        <tpls c="3">
          <tpl fld="4" item="45"/>
          <tpl fld="3" item="2"/>
          <tpl fld="2" item="0"/>
        </tpls>
      </n>
      <n v="545448" in="0">
        <tpls c="3">
          <tpl fld="4" item="43"/>
          <tpl fld="3" item="2"/>
          <tpl fld="2" item="0"/>
        </tpls>
      </n>
      <n v="219477" in="0">
        <tpls c="3">
          <tpl fld="4" item="49"/>
          <tpl fld="3" item="4"/>
          <tpl fld="2" item="0"/>
        </tpls>
      </n>
      <n v="637269" in="0">
        <tpls c="3">
          <tpl fld="4" item="44"/>
          <tpl fld="3" item="2"/>
          <tpl fld="2" item="0"/>
        </tpls>
      </n>
      <n v="234819" in="0">
        <tpls c="3">
          <tpl fld="4" item="43"/>
          <tpl fld="3" item="1"/>
          <tpl fld="2" item="0"/>
        </tpls>
      </n>
      <n v="805829" in="0">
        <tpls c="3">
          <tpl fld="4" item="47"/>
          <tpl fld="3" item="4"/>
          <tpl fld="2" item="0"/>
        </tpls>
      </n>
      <n v="311388" in="0">
        <tpls c="3">
          <tpl fld="4" item="48"/>
          <tpl fld="3" item="3"/>
          <tpl fld="2" item="0"/>
        </tpls>
      </n>
      <n v="392870" in="0">
        <tpls c="3">
          <tpl fld="4" item="46"/>
          <tpl fld="3" item="0"/>
          <tpl fld="2" item="0"/>
        </tpls>
      </n>
      <n v="614315" in="0">
        <tpls c="3">
          <tpl fld="4" item="47"/>
          <tpl fld="3" item="1"/>
          <tpl fld="2" item="0"/>
        </tpls>
      </n>
      <n v="468309" in="0">
        <tpls c="3">
          <tpl fld="4" item="48"/>
          <tpl fld="3" item="0"/>
          <tpl fld="2" item="0"/>
        </tpls>
      </n>
      <n v="295394" in="0">
        <tpls c="3">
          <tpl fld="4" item="49"/>
          <tpl fld="3" item="2"/>
          <tpl fld="2" item="0"/>
        </tpls>
      </n>
      <n v="431801" in="0">
        <tpls c="3">
          <tpl fld="4" item="47"/>
          <tpl fld="3" item="3"/>
          <tpl fld="2" item="0"/>
        </tpls>
      </n>
      <n v="177623" in="0">
        <tpls c="3">
          <tpl fld="4" item="45"/>
          <tpl fld="3" item="4"/>
          <tpl fld="2" item="0"/>
        </tpls>
      </n>
      <n v="405464" in="0">
        <tpls c="3">
          <tpl fld="4" item="49"/>
          <tpl fld="3" item="1"/>
          <tpl fld="2" item="0"/>
        </tpls>
      </n>
      <n v="318430" in="0">
        <tpls c="3">
          <tpl fld="4" item="45"/>
          <tpl fld="3" item="0"/>
          <tpl fld="2" item="0"/>
        </tpls>
      </n>
      <n v="308302" in="0">
        <tpls c="3">
          <tpl fld="4" item="46"/>
          <tpl fld="3" item="1"/>
          <tpl fld="2" item="0"/>
        </tpls>
      </n>
      <n v="105605" in="0">
        <tpls c="3">
          <tpl fld="4" item="48"/>
          <tpl fld="3" item="1"/>
          <tpl fld="2" item="0"/>
        </tpls>
      </n>
      <n v="453064" in="0">
        <tpls c="3">
          <tpl fld="4" item="46"/>
          <tpl fld="3" item="2"/>
          <tpl fld="2" item="0"/>
        </tpls>
      </n>
      <n v="580890" in="0">
        <tpls c="3">
          <tpl fld="4" item="46"/>
          <tpl fld="3" item="3"/>
          <tpl fld="2" item="0"/>
        </tpls>
      </n>
      <n v="334286" in="0">
        <tpls c="3">
          <tpl fld="4" item="50"/>
          <tpl fld="3" item="3"/>
          <tpl fld="2" item="0"/>
        </tpls>
      </n>
      <n v="435511" in="0">
        <tpls c="3">
          <tpl fld="4" item="51"/>
          <tpl fld="3" item="0"/>
          <tpl fld="2" item="0"/>
        </tpls>
      </n>
      <n v="21438" in="0">
        <tpls c="3">
          <tpl fld="4" item="52"/>
          <tpl fld="3" item="3"/>
          <tpl fld="2" item="0"/>
        </tpls>
      </n>
      <n v="321906" in="0">
        <tpls c="3">
          <tpl fld="4" item="52"/>
          <tpl fld="3" item="4"/>
          <tpl fld="2" item="0"/>
        </tpls>
      </n>
      <n v="412383" in="0">
        <tpls c="3">
          <tpl fld="4" item="53"/>
          <tpl fld="3" item="3"/>
          <tpl fld="2" item="0"/>
        </tpls>
      </n>
      <n v="158627" in="0">
        <tpls c="3">
          <tpl fld="4" item="53"/>
          <tpl fld="3" item="2"/>
          <tpl fld="2" item="0"/>
        </tpls>
      </n>
      <n v="70886" in="0">
        <tpls c="3">
          <tpl fld="4" item="50"/>
          <tpl fld="3" item="4"/>
          <tpl fld="2" item="0"/>
        </tpls>
      </n>
      <n v="270526" in="0">
        <tpls c="3">
          <tpl fld="4" item="50"/>
          <tpl fld="3" item="2"/>
          <tpl fld="2" item="0"/>
        </tpls>
      </n>
      <n v="146827" in="0">
        <tpls c="3">
          <tpl fld="4" item="54"/>
          <tpl fld="3" item="2"/>
          <tpl fld="2" item="0"/>
        </tpls>
      </n>
      <n v="365913" in="0">
        <tpls c="3">
          <tpl fld="4" item="55"/>
          <tpl fld="3" item="4"/>
          <tpl fld="2" item="0"/>
        </tpls>
      </n>
      <n v="541990" in="0">
        <tpls c="3">
          <tpl fld="4" item="56"/>
          <tpl fld="3" item="3"/>
          <tpl fld="2" item="0"/>
        </tpls>
      </n>
      <n v="124250" in="0">
        <tpls c="3">
          <tpl fld="4" item="56"/>
          <tpl fld="3" item="1"/>
          <tpl fld="2" item="0"/>
        </tpls>
      </n>
      <n v="189965" in="0">
        <tpls c="3">
          <tpl fld="4" item="52"/>
          <tpl fld="3" item="2"/>
          <tpl fld="2" item="0"/>
        </tpls>
      </n>
      <n v="61510" in="0">
        <tpls c="3">
          <tpl fld="4" item="51"/>
          <tpl fld="3" item="4"/>
          <tpl fld="2" item="0"/>
        </tpls>
      </n>
      <n v="205083" in="0">
        <tpls c="3">
          <tpl fld="4" item="51"/>
          <tpl fld="3" item="3"/>
          <tpl fld="2" item="0"/>
        </tpls>
      </n>
      <n v="371457" in="0">
        <tpls c="3">
          <tpl fld="4" item="52"/>
          <tpl fld="3" item="0"/>
          <tpl fld="2" item="0"/>
        </tpls>
      </n>
      <n v="361645" in="0">
        <tpls c="3">
          <tpl fld="4" item="55"/>
          <tpl fld="3" item="1"/>
          <tpl fld="2" item="0"/>
        </tpls>
      </n>
      <n v="581298" in="0">
        <tpls c="3">
          <tpl fld="4" item="50"/>
          <tpl fld="3" item="1"/>
          <tpl fld="2" item="0"/>
        </tpls>
      </n>
      <n v="380374" in="0">
        <tpls c="3">
          <tpl fld="4" item="54"/>
          <tpl fld="3" item="0"/>
          <tpl fld="2" item="0"/>
        </tpls>
      </n>
      <n v="244285" in="0">
        <tpls c="3">
          <tpl fld="4" item="55"/>
          <tpl fld="3" item="2"/>
          <tpl fld="2" item="0"/>
        </tpls>
      </n>
      <n v="289739" in="0">
        <tpls c="3">
          <tpl fld="4" item="53"/>
          <tpl fld="3" item="0"/>
          <tpl fld="2" item="0"/>
        </tpls>
      </n>
      <n v="87066" in="0">
        <tpls c="3">
          <tpl fld="4" item="56"/>
          <tpl fld="3" item="0"/>
          <tpl fld="2" item="0"/>
        </tpls>
      </n>
      <n v="36020" in="0">
        <tpls c="3">
          <tpl fld="4" item="54"/>
          <tpl fld="3" item="1"/>
          <tpl fld="2" item="0"/>
        </tpls>
      </n>
      <n v="276550" in="0">
        <tpls c="3">
          <tpl fld="4" item="51"/>
          <tpl fld="3" item="2"/>
          <tpl fld="2" item="0"/>
        </tpls>
      </n>
      <n v="370871" in="0">
        <tpls c="3">
          <tpl fld="4" item="56"/>
          <tpl fld="3" item="4"/>
          <tpl fld="2" item="0"/>
        </tpls>
      </n>
      <n v="303082" in="0">
        <tpls c="3">
          <tpl fld="4" item="53"/>
          <tpl fld="3" item="4"/>
          <tpl fld="2" item="0"/>
        </tpls>
      </n>
      <n v="230322" in="0">
        <tpls c="3">
          <tpl fld="4" item="50"/>
          <tpl fld="3" item="0"/>
          <tpl fld="2" item="0"/>
        </tpls>
      </n>
      <n v="555547" in="0">
        <tpls c="3">
          <tpl fld="4" item="54"/>
          <tpl fld="3" item="4"/>
          <tpl fld="2" item="0"/>
        </tpls>
      </n>
      <n v="255100" in="0">
        <tpls c="3">
          <tpl fld="4" item="55"/>
          <tpl fld="3" item="3"/>
          <tpl fld="2" item="0"/>
        </tpls>
      </n>
      <n v="268247" in="0">
        <tpls c="3">
          <tpl fld="4" item="53"/>
          <tpl fld="3" item="1"/>
          <tpl fld="2" item="0"/>
        </tpls>
      </n>
      <n v="402011" in="0">
        <tpls c="3">
          <tpl fld="4" item="54"/>
          <tpl fld="3" item="3"/>
          <tpl fld="2" item="0"/>
        </tpls>
      </n>
      <n v="12694" in="0">
        <tpls c="3">
          <tpl fld="4" item="51"/>
          <tpl fld="3" item="1"/>
          <tpl fld="2" item="0"/>
        </tpls>
      </n>
      <n v="301208" in="0">
        <tpls c="3">
          <tpl fld="4" item="55"/>
          <tpl fld="3" item="0"/>
          <tpl fld="2" item="0"/>
        </tpls>
      </n>
      <n v="246162" in="0">
        <tpls c="3">
          <tpl fld="4" item="52"/>
          <tpl fld="3" item="1"/>
          <tpl fld="2" item="0"/>
        </tpls>
      </n>
      <n v="294130" in="0">
        <tpls c="3">
          <tpl fld="4" item="56"/>
          <tpl fld="3" item="2"/>
          <tpl fld="2" item="0"/>
        </tpls>
      </n>
      <n v="144087" in="0">
        <tpls c="3">
          <tpl fld="4" item="57"/>
          <tpl fld="3" item="0"/>
          <tpl fld="2" item="0"/>
        </tpls>
      </n>
      <n v="333020" in="0">
        <tpls c="3">
          <tpl fld="4" item="58"/>
          <tpl fld="3" item="1"/>
          <tpl fld="2" item="0"/>
        </tpls>
      </n>
      <n v="265880" in="0">
        <tpls c="3">
          <tpl fld="4" item="59"/>
          <tpl fld="3" item="4"/>
          <tpl fld="2" item="0"/>
        </tpls>
      </n>
      <n v="672449" in="0">
        <tpls c="3">
          <tpl fld="4" item="58"/>
          <tpl fld="3" item="2"/>
          <tpl fld="2" item="0"/>
        </tpls>
      </n>
      <n v="277243" in="0">
        <tpls c="3">
          <tpl fld="4" item="60"/>
          <tpl fld="3" item="3"/>
          <tpl fld="2" item="0"/>
        </tpls>
      </n>
      <n v="444758" in="0">
        <tpls c="3">
          <tpl fld="4" item="61"/>
          <tpl fld="3" item="2"/>
          <tpl fld="2" item="0"/>
        </tpls>
      </n>
      <n v="137505" in="0">
        <tpls c="3">
          <tpl fld="4" item="57"/>
          <tpl fld="3" item="3"/>
          <tpl fld="2" item="0"/>
        </tpls>
      </n>
      <n v="275071" in="0">
        <tpls c="3">
          <tpl fld="4" item="62"/>
          <tpl fld="3" item="4"/>
          <tpl fld="2" item="0"/>
        </tpls>
      </n>
      <n v="421506" in="0">
        <tpls c="3">
          <tpl fld="4" item="60"/>
          <tpl fld="3" item="1"/>
          <tpl fld="2" item="0"/>
        </tpls>
      </n>
      <n v="365610" in="0">
        <tpls c="3">
          <tpl fld="4" item="59"/>
          <tpl fld="3" item="1"/>
          <tpl fld="2" item="0"/>
        </tpls>
      </n>
      <n v="100747" in="0">
        <tpls c="3">
          <tpl fld="4" item="61"/>
          <tpl fld="3" item="1"/>
          <tpl fld="2" item="0"/>
        </tpls>
      </n>
      <n v="278691" in="0">
        <tpls c="3">
          <tpl fld="4" item="63"/>
          <tpl fld="3" item="2"/>
          <tpl fld="2" item="0"/>
        </tpls>
      </n>
      <n v="381987" in="0">
        <tpls c="3">
          <tpl fld="4" item="63"/>
          <tpl fld="3" item="4"/>
          <tpl fld="2" item="0"/>
        </tpls>
      </n>
      <n v="94165" in="0">
        <tpls c="3">
          <tpl fld="4" item="63"/>
          <tpl fld="3" item="0"/>
          <tpl fld="2" item="0"/>
        </tpls>
      </n>
      <n v="311701" in="0">
        <tpls c="3">
          <tpl fld="4" item="63"/>
          <tpl fld="3" item="1"/>
          <tpl fld="2" item="0"/>
        </tpls>
      </n>
      <n v="518749" in="0">
        <tpls c="3">
          <tpl fld="4" item="58"/>
          <tpl fld="3" item="0"/>
          <tpl fld="2" item="0"/>
        </tpls>
      </n>
      <n v="93034" in="0">
        <tpls c="3">
          <tpl fld="4" item="57"/>
          <tpl fld="3" item="1"/>
          <tpl fld="2" item="0"/>
        </tpls>
      </n>
      <n v="410035" in="0">
        <tpls c="3">
          <tpl fld="4" item="62"/>
          <tpl fld="3" item="3"/>
          <tpl fld="2" item="0"/>
        </tpls>
      </n>
      <n v="184415" in="0">
        <tpls c="3">
          <tpl fld="4" item="60"/>
          <tpl fld="3" item="0"/>
          <tpl fld="2" item="0"/>
        </tpls>
      </n>
      <n v="528473" in="0">
        <tpls c="3">
          <tpl fld="4" item="59"/>
          <tpl fld="3" item="3"/>
          <tpl fld="2" item="0"/>
        </tpls>
      </n>
      <n v="44136" in="0">
        <tpls c="3">
          <tpl fld="4" item="62"/>
          <tpl fld="3" item="0"/>
          <tpl fld="2" item="0"/>
        </tpls>
      </n>
      <n v="194894" in="0">
        <tpls c="3">
          <tpl fld="4" item="61"/>
          <tpl fld="3" item="0"/>
          <tpl fld="2" item="0"/>
        </tpls>
      </n>
      <n v="314654" in="0">
        <tpls c="3">
          <tpl fld="4" item="59"/>
          <tpl fld="3" item="0"/>
          <tpl fld="2" item="0"/>
        </tpls>
      </n>
      <n v="757198" in="0">
        <tpls c="3">
          <tpl fld="4" item="61"/>
          <tpl fld="3" item="4"/>
          <tpl fld="2" item="0"/>
        </tpls>
      </n>
      <n v="336836" in="0">
        <tpls c="3">
          <tpl fld="4" item="60"/>
          <tpl fld="3" item="2"/>
          <tpl fld="2" item="0"/>
        </tpls>
      </n>
      <n v="72089" in="0">
        <tpls c="3">
          <tpl fld="4" item="62"/>
          <tpl fld="3" item="2"/>
          <tpl fld="2" item="0"/>
        </tpls>
      </n>
      <n v="213705" in="0">
        <tpls c="3">
          <tpl fld="4" item="58"/>
          <tpl fld="3" item="4"/>
          <tpl fld="2" item="0"/>
        </tpls>
      </n>
      <n v="183006" in="0">
        <tpls c="3">
          <tpl fld="4" item="57"/>
          <tpl fld="3" item="4"/>
          <tpl fld="2" item="0"/>
        </tpls>
      </n>
      <n v="132630" in="0">
        <tpls c="3">
          <tpl fld="4" item="57"/>
          <tpl fld="3" item="2"/>
          <tpl fld="2" item="0"/>
        </tpls>
      </n>
      <n v="314448" in="0">
        <tpls c="3">
          <tpl fld="4" item="62"/>
          <tpl fld="3" item="1"/>
          <tpl fld="2" item="0"/>
        </tpls>
      </n>
      <n v="312606" in="0">
        <tpls c="3">
          <tpl fld="4" item="60"/>
          <tpl fld="3" item="4"/>
          <tpl fld="2" item="0"/>
        </tpls>
      </n>
      <n v="284834" in="0">
        <tpls c="3">
          <tpl fld="4" item="59"/>
          <tpl fld="3" item="2"/>
          <tpl fld="2" item="0"/>
        </tpls>
      </n>
      <n v="294258" in="0">
        <tpls c="3">
          <tpl fld="4" item="63"/>
          <tpl fld="3" item="3"/>
          <tpl fld="2" item="0"/>
        </tpls>
      </n>
      <n v="388409" in="0">
        <tpls c="3">
          <tpl fld="4" item="61"/>
          <tpl fld="3" item="3"/>
          <tpl fld="2" item="0"/>
        </tpls>
      </n>
      <n v="341371" in="0">
        <tpls c="3">
          <tpl fld="4" item="58"/>
          <tpl fld="3" item="3"/>
          <tpl fld="2" item="0"/>
        </tpls>
      </n>
      <n v="147778" in="0">
        <tpls c="3">
          <tpl fld="4" item="64"/>
          <tpl fld="3" item="0"/>
          <tpl fld="2" item="0"/>
        </tpls>
      </n>
      <n v="216940" in="0">
        <tpls c="3">
          <tpl fld="4" item="65"/>
          <tpl fld="3" item="4"/>
          <tpl fld="2" item="0"/>
        </tpls>
      </n>
      <n v="428390" in="0">
        <tpls c="3">
          <tpl fld="4" item="66"/>
          <tpl fld="3" item="0"/>
          <tpl fld="2" item="0"/>
        </tpls>
      </n>
      <n v="340400" in="0">
        <tpls c="3">
          <tpl fld="4" item="65"/>
          <tpl fld="3" item="1"/>
          <tpl fld="2" item="0"/>
        </tpls>
      </n>
      <n v="81753" in="0">
        <tpls c="3">
          <tpl fld="4" item="67"/>
          <tpl fld="3" item="0"/>
          <tpl fld="2" item="0"/>
        </tpls>
      </n>
      <n v="234090" in="0">
        <tpls c="3">
          <tpl fld="4" item="68"/>
          <tpl fld="3" item="1"/>
          <tpl fld="2" item="0"/>
        </tpls>
      </n>
      <n v="445467" in="0">
        <tpls c="3">
          <tpl fld="4" item="68"/>
          <tpl fld="3" item="3"/>
          <tpl fld="2" item="0"/>
        </tpls>
      </n>
      <n v="147562" in="0">
        <tpls c="3">
          <tpl fld="4" item="69"/>
          <tpl fld="3" item="4"/>
          <tpl fld="2" item="0"/>
        </tpls>
      </n>
      <n v="165162" in="0">
        <tpls c="3">
          <tpl fld="4" item="67"/>
          <tpl fld="3" item="3"/>
          <tpl fld="2" item="0"/>
        </tpls>
      </n>
      <n v="297289" in="0">
        <tpls c="3">
          <tpl fld="4" item="70"/>
          <tpl fld="3" item="1"/>
          <tpl fld="2" item="0"/>
        </tpls>
      </n>
      <n v="118205" in="0">
        <tpls c="3">
          <tpl fld="4" item="70"/>
          <tpl fld="3" item="2"/>
          <tpl fld="2" item="0"/>
        </tpls>
      </n>
      <n v="547932" in="0">
        <tpls c="3">
          <tpl fld="4" item="65"/>
          <tpl fld="3" item="2"/>
          <tpl fld="2" item="0"/>
        </tpls>
      </n>
      <n v="228723" in="0">
        <tpls c="3">
          <tpl fld="4" item="66"/>
          <tpl fld="3" item="2"/>
          <tpl fld="2" item="0"/>
        </tpls>
      </n>
      <n v="210495" in="0">
        <tpls c="3">
          <tpl fld="4" item="68"/>
          <tpl fld="3" item="2"/>
          <tpl fld="2" item="0"/>
        </tpls>
      </n>
      <n v="157773" in="0">
        <tpls c="3">
          <tpl fld="4" item="67"/>
          <tpl fld="3" item="4"/>
          <tpl fld="2" item="0"/>
        </tpls>
      </n>
      <n v="255902" in="0">
        <tpls c="3">
          <tpl fld="4" item="68"/>
          <tpl fld="3" item="4"/>
          <tpl fld="2" item="0"/>
        </tpls>
      </n>
      <n v="363069" in="0">
        <tpls c="3">
          <tpl fld="4" item="69"/>
          <tpl fld="3" item="0"/>
          <tpl fld="2" item="0"/>
        </tpls>
      </n>
      <n v="291449" in="0">
        <tpls c="3">
          <tpl fld="4" item="70"/>
          <tpl fld="3" item="3"/>
          <tpl fld="2" item="0"/>
        </tpls>
      </n>
      <n v="178865" in="0">
        <tpls c="3">
          <tpl fld="4" item="64"/>
          <tpl fld="3" item="2"/>
          <tpl fld="2" item="0"/>
        </tpls>
      </n>
      <n v="161442" in="0">
        <tpls c="3">
          <tpl fld="4" item="70"/>
          <tpl fld="3" item="4"/>
          <tpl fld="2" item="0"/>
        </tpls>
      </n>
      <n v="457123" in="0">
        <tpls c="3">
          <tpl fld="4" item="64"/>
          <tpl fld="3" item="1"/>
          <tpl fld="2" item="0"/>
        </tpls>
      </n>
      <n v="346584" in="0">
        <tpls c="3">
          <tpl fld="4" item="64"/>
          <tpl fld="3" item="4"/>
          <tpl fld="2" item="0"/>
        </tpls>
      </n>
      <n v="438513" in="0">
        <tpls c="3">
          <tpl fld="4" item="65"/>
          <tpl fld="3" item="3"/>
          <tpl fld="2" item="0"/>
        </tpls>
      </n>
      <n v="158805" in="0">
        <tpls c="3">
          <tpl fld="4" item="70"/>
          <tpl fld="3" item="0"/>
          <tpl fld="2" item="0"/>
        </tpls>
      </n>
      <n v="324162" in="0">
        <tpls c="3">
          <tpl fld="4" item="66"/>
          <tpl fld="3" item="1"/>
          <tpl fld="2" item="0"/>
        </tpls>
      </n>
      <n v="302179" in="0">
        <tpls c="3">
          <tpl fld="4" item="69"/>
          <tpl fld="3" item="3"/>
          <tpl fld="2" item="0"/>
        </tpls>
      </n>
      <n v="245220" in="0">
        <tpls c="3">
          <tpl fld="4" item="69"/>
          <tpl fld="3" item="2"/>
          <tpl fld="2" item="0"/>
        </tpls>
      </n>
      <n v="213069" in="0">
        <tpls c="3">
          <tpl fld="4" item="67"/>
          <tpl fld="3" item="2"/>
          <tpl fld="2" item="0"/>
        </tpls>
      </n>
      <n v="280438" in="0">
        <tpls c="3">
          <tpl fld="4" item="64"/>
          <tpl fld="3" item="3"/>
          <tpl fld="2" item="0"/>
        </tpls>
      </n>
      <n v="343951" in="0">
        <tpls c="3">
          <tpl fld="4" item="68"/>
          <tpl fld="3" item="0"/>
          <tpl fld="2" item="0"/>
        </tpls>
      </n>
      <n v="363324" in="0">
        <tpls c="3">
          <tpl fld="4" item="69"/>
          <tpl fld="3" item="1"/>
          <tpl fld="2" item="0"/>
        </tpls>
      </n>
      <n v="704420" in="0">
        <tpls c="3">
          <tpl fld="4" item="65"/>
          <tpl fld="3" item="0"/>
          <tpl fld="2" item="0"/>
        </tpls>
      </n>
      <n v="353721" in="0">
        <tpls c="3">
          <tpl fld="4" item="66"/>
          <tpl fld="3" item="4"/>
          <tpl fld="2" item="0"/>
        </tpls>
      </n>
      <n v="434235" in="0">
        <tpls c="3">
          <tpl fld="4" item="67"/>
          <tpl fld="3" item="1"/>
          <tpl fld="2" item="0"/>
        </tpls>
      </n>
      <n v="269835" in="0">
        <tpls c="3">
          <tpl fld="4" item="66"/>
          <tpl fld="3" item="3"/>
          <tpl fld="2" item="0"/>
        </tpls>
      </n>
      <n v="237275" in="0">
        <tpls c="3">
          <tpl fld="4" item="71"/>
          <tpl fld="3" item="4"/>
          <tpl fld="2" item="0"/>
        </tpls>
      </n>
      <n v="455551" in="0">
        <tpls c="3">
          <tpl fld="4" item="72"/>
          <tpl fld="3" item="1"/>
          <tpl fld="2" item="0"/>
        </tpls>
      </n>
      <n v="67941" in="0">
        <tpls c="3">
          <tpl fld="4" item="73"/>
          <tpl fld="3" item="4"/>
          <tpl fld="2" item="0"/>
        </tpls>
      </n>
      <n v="751205" in="0">
        <tpls c="3">
          <tpl fld="4" item="74"/>
          <tpl fld="3" item="1"/>
          <tpl fld="2" item="0"/>
        </tpls>
      </n>
      <n v="193380" in="0">
        <tpls c="3">
          <tpl fld="4" item="75"/>
          <tpl fld="3" item="3"/>
          <tpl fld="2" item="0"/>
        </tpls>
      </n>
      <n v="515839" in="0">
        <tpls c="3">
          <tpl fld="4" item="76"/>
          <tpl fld="3" item="1"/>
          <tpl fld="2" item="0"/>
        </tpls>
      </n>
      <n v="308546" in="0">
        <tpls c="3">
          <tpl fld="4" item="75"/>
          <tpl fld="3" item="0"/>
          <tpl fld="2" item="0"/>
        </tpls>
      </n>
      <n v="178381" in="0">
        <tpls c="3">
          <tpl fld="4" item="76"/>
          <tpl fld="3" item="4"/>
          <tpl fld="2" item="0"/>
        </tpls>
      </n>
      <n v="256066" in="0">
        <tpls c="3">
          <tpl fld="4" item="76"/>
          <tpl fld="3" item="2"/>
          <tpl fld="2" item="0"/>
        </tpls>
      </n>
      <n v="265687" in="0">
        <tpls c="3">
          <tpl fld="4" item="73"/>
          <tpl fld="3" item="1"/>
          <tpl fld="2" item="0"/>
        </tpls>
      </n>
      <n v="499411" in="0">
        <tpls c="3">
          <tpl fld="4" item="74"/>
          <tpl fld="3" item="3"/>
          <tpl fld="2" item="0"/>
        </tpls>
      </n>
      <n v="314602" in="0">
        <tpls c="3">
          <tpl fld="4" item="71"/>
          <tpl fld="3" item="3"/>
          <tpl fld="2" item="0"/>
        </tpls>
      </n>
      <n v="120955" in="0">
        <tpls c="3">
          <tpl fld="4" item="71"/>
          <tpl fld="3" item="0"/>
          <tpl fld="2" item="0"/>
        </tpls>
      </n>
      <n v="277248" in="0">
        <tpls c="3">
          <tpl fld="4" item="75"/>
          <tpl fld="3" item="1"/>
          <tpl fld="2" item="0"/>
        </tpls>
      </n>
      <n v="145074" in="0">
        <tpls c="3">
          <tpl fld="4" item="77"/>
          <tpl fld="3" item="4"/>
          <tpl fld="2" item="0"/>
        </tpls>
      </n>
      <n v="463908" in="0">
        <tpls c="3">
          <tpl fld="4" item="73"/>
          <tpl fld="3" item="3"/>
          <tpl fld="2" item="0"/>
        </tpls>
      </n>
      <n v="197584" in="0">
        <tpls c="3">
          <tpl fld="4" item="75"/>
          <tpl fld="3" item="2"/>
          <tpl fld="2" item="0"/>
        </tpls>
      </n>
      <n v="188115" in="0">
        <tpls c="3">
          <tpl fld="4" item="75"/>
          <tpl fld="3" item="4"/>
          <tpl fld="2" item="0"/>
        </tpls>
      </n>
      <n v="204777" in="0">
        <tpls c="3">
          <tpl fld="4" item="74"/>
          <tpl fld="3" item="4"/>
          <tpl fld="2" item="0"/>
        </tpls>
      </n>
      <n v="441499" in="0">
        <tpls c="3">
          <tpl fld="4" item="74"/>
          <tpl fld="3" item="2"/>
          <tpl fld="2" item="0"/>
        </tpls>
      </n>
      <n v="140314" in="0">
        <tpls c="3">
          <tpl fld="4" item="72"/>
          <tpl fld="3" item="2"/>
          <tpl fld="2" item="0"/>
        </tpls>
      </n>
      <n v="371665" in="0">
        <tpls c="3">
          <tpl fld="4" item="77"/>
          <tpl fld="3" item="3"/>
          <tpl fld="2" item="0"/>
        </tpls>
      </n>
      <n v="89527" in="0">
        <tpls c="3">
          <tpl fld="4" item="73"/>
          <tpl fld="3" item="2"/>
          <tpl fld="2" item="0"/>
        </tpls>
      </n>
      <n v="645181" in="0">
        <tpls c="3">
          <tpl fld="4" item="77"/>
          <tpl fld="3" item="1"/>
          <tpl fld="2" item="0"/>
        </tpls>
      </n>
      <n v="332409" in="0">
        <tpls c="3">
          <tpl fld="4" item="74"/>
          <tpl fld="3" item="0"/>
          <tpl fld="2" item="0"/>
        </tpls>
      </n>
      <n v="285921" in="0">
        <tpls c="3">
          <tpl fld="4" item="72"/>
          <tpl fld="3" item="4"/>
          <tpl fld="2" item="0"/>
        </tpls>
      </n>
      <n v="426632" in="0">
        <tpls c="3">
          <tpl fld="4" item="71"/>
          <tpl fld="3" item="2"/>
          <tpl fld="2" item="0"/>
        </tpls>
      </n>
      <n v="339568" in="0">
        <tpls c="3">
          <tpl fld="4" item="77"/>
          <tpl fld="3" item="0"/>
          <tpl fld="2" item="0"/>
        </tpls>
      </n>
      <n v="58141" in="0">
        <tpls c="3">
          <tpl fld="4" item="71"/>
          <tpl fld="3" item="1"/>
          <tpl fld="2" item="0"/>
        </tpls>
      </n>
      <n v="438257" in="0">
        <tpls c="3">
          <tpl fld="4" item="77"/>
          <tpl fld="3" item="2"/>
          <tpl fld="2" item="0"/>
        </tpls>
      </n>
      <n v="257912" in="0">
        <tpls c="3">
          <tpl fld="4" item="76"/>
          <tpl fld="3" item="0"/>
          <tpl fld="2" item="0"/>
        </tpls>
      </n>
      <n v="74973" in="0">
        <tpls c="3">
          <tpl fld="4" item="72"/>
          <tpl fld="3" item="3"/>
          <tpl fld="2" item="0"/>
        </tpls>
      </n>
      <n v="237547" in="0">
        <tpls c="3">
          <tpl fld="4" item="76"/>
          <tpl fld="3" item="3"/>
          <tpl fld="2" item="0"/>
        </tpls>
      </n>
      <n v="400764" in="0">
        <tpls c="3">
          <tpl fld="4" item="72"/>
          <tpl fld="3" item="0"/>
          <tpl fld="2" item="0"/>
        </tpls>
      </n>
      <n v="96277" in="0">
        <tpls c="3">
          <tpl fld="4" item="73"/>
          <tpl fld="3" item="0"/>
          <tpl fld="2" item="0"/>
        </tpls>
      </n>
      <n v="72143" in="0">
        <tpls c="3">
          <tpl fld="4" item="78"/>
          <tpl fld="3" item="1"/>
          <tpl fld="2" item="0"/>
        </tpls>
      </n>
      <n v="110116" in="0">
        <tpls c="3">
          <tpl fld="4" item="79"/>
          <tpl fld="3" item="4"/>
          <tpl fld="2" item="0"/>
        </tpls>
      </n>
      <n v="297121" in="0">
        <tpls c="3">
          <tpl fld="4" item="80"/>
          <tpl fld="3" item="4"/>
          <tpl fld="2" item="0"/>
        </tpls>
      </n>
      <n v="537185" in="0">
        <tpls c="3">
          <tpl fld="4" item="78"/>
          <tpl fld="3" item="2"/>
          <tpl fld="2" item="0"/>
        </tpls>
      </n>
      <n v="554546" in="0">
        <tpls c="3">
          <tpl fld="4" item="81"/>
          <tpl fld="3" item="3"/>
          <tpl fld="2" item="0"/>
        </tpls>
      </n>
      <n v="427901" in="0">
        <tpls c="3">
          <tpl fld="4" item="82"/>
          <tpl fld="3" item="2"/>
          <tpl fld="2" item="0"/>
        </tpls>
      </n>
      <n v="363345" in="0">
        <tpls c="3">
          <tpl fld="4" item="82"/>
          <tpl fld="3" item="1"/>
          <tpl fld="2" item="0"/>
        </tpls>
      </n>
      <n v="333113" in="0">
        <tpls c="3">
          <tpl fld="4" item="80"/>
          <tpl fld="3" item="2"/>
          <tpl fld="2" item="0"/>
        </tpls>
      </n>
      <n v="215926" in="0">
        <tpls c="3">
          <tpl fld="4" item="79"/>
          <tpl fld="3" item="3"/>
          <tpl fld="2" item="0"/>
        </tpls>
      </n>
      <n v="196043" in="0">
        <tpls c="3">
          <tpl fld="4" item="80"/>
          <tpl fld="3" item="3"/>
          <tpl fld="2" item="0"/>
        </tpls>
      </n>
      <n v="75815" in="0">
        <tpls c="3">
          <tpl fld="4" item="83"/>
          <tpl fld="3" item="0"/>
          <tpl fld="2" item="0"/>
        </tpls>
      </n>
      <n v="440502" in="0">
        <tpls c="3">
          <tpl fld="4" item="84"/>
          <tpl fld="3" item="1"/>
          <tpl fld="2" item="0"/>
        </tpls>
      </n>
      <n v="560346" in="0">
        <tpls c="3">
          <tpl fld="4" item="84"/>
          <tpl fld="3" item="0"/>
          <tpl fld="2" item="0"/>
        </tpls>
      </n>
      <n v="494123" in="0">
        <tpls c="3">
          <tpl fld="4" item="79"/>
          <tpl fld="3" item="1"/>
          <tpl fld="2" item="0"/>
        </tpls>
      </n>
      <n v="462511" in="0">
        <tpls c="3">
          <tpl fld="4" item="81"/>
          <tpl fld="3" item="2"/>
          <tpl fld="2" item="0"/>
        </tpls>
      </n>
      <n v="420163" in="0">
        <tpls c="3">
          <tpl fld="4" item="82"/>
          <tpl fld="3" item="3"/>
          <tpl fld="2" item="0"/>
        </tpls>
      </n>
      <n v="273499" in="0">
        <tpls c="3">
          <tpl fld="4" item="82"/>
          <tpl fld="3" item="0"/>
          <tpl fld="2" item="0"/>
        </tpls>
      </n>
      <n v="344829" in="0">
        <tpls c="3">
          <tpl fld="4" item="81"/>
          <tpl fld="3" item="0"/>
          <tpl fld="2" item="0"/>
        </tpls>
      </n>
      <n v="72664" in="0">
        <tpls c="3">
          <tpl fld="4" item="83"/>
          <tpl fld="3" item="4"/>
          <tpl fld="2" item="0"/>
        </tpls>
      </n>
      <n v="158642" in="0">
        <tpls c="3">
          <tpl fld="4" item="84"/>
          <tpl fld="3" item="2"/>
          <tpl fld="2" item="0"/>
        </tpls>
      </n>
      <n v="213506" in="0">
        <tpls c="3">
          <tpl fld="4" item="78"/>
          <tpl fld="3" item="0"/>
          <tpl fld="2" item="0"/>
        </tpls>
      </n>
      <n v="194796" in="0">
        <tpls c="3">
          <tpl fld="4" item="84"/>
          <tpl fld="3" item="4"/>
          <tpl fld="2" item="0"/>
        </tpls>
      </n>
      <n v="657406" in="0">
        <tpls c="3">
          <tpl fld="4" item="79"/>
          <tpl fld="3" item="0"/>
          <tpl fld="2" item="0"/>
        </tpls>
      </n>
      <n v="293076" in="0">
        <tpls c="3">
          <tpl fld="4" item="78"/>
          <tpl fld="3" item="3"/>
          <tpl fld="2" item="0"/>
        </tpls>
      </n>
      <n v="468309" in="0">
        <tpls c="3">
          <tpl fld="4" item="78"/>
          <tpl fld="3" item="4"/>
          <tpl fld="2" item="0"/>
        </tpls>
      </n>
      <n v="190522" in="0">
        <tpls c="3">
          <tpl fld="4" item="80"/>
          <tpl fld="3" item="1"/>
          <tpl fld="2" item="0"/>
        </tpls>
      </n>
      <n v="190156" in="0">
        <tpls c="3">
          <tpl fld="4" item="82"/>
          <tpl fld="3" item="4"/>
          <tpl fld="2" item="0"/>
        </tpls>
      </n>
      <n v="95265" in="0">
        <tpls c="3">
          <tpl fld="4" item="81"/>
          <tpl fld="3" item="4"/>
          <tpl fld="2" item="0"/>
        </tpls>
      </n>
      <n v="274426" in="0">
        <tpls c="3">
          <tpl fld="4" item="83"/>
          <tpl fld="3" item="3"/>
          <tpl fld="2" item="0"/>
        </tpls>
      </n>
      <n v="118003" in="0">
        <tpls c="3">
          <tpl fld="4" item="83"/>
          <tpl fld="3" item="2"/>
          <tpl fld="2" item="0"/>
        </tpls>
      </n>
      <n v="199711" in="0">
        <tpls c="3">
          <tpl fld="4" item="84"/>
          <tpl fld="3" item="3"/>
          <tpl fld="2" item="0"/>
        </tpls>
      </n>
      <n v="176720" in="0">
        <tpls c="3">
          <tpl fld="4" item="83"/>
          <tpl fld="3" item="1"/>
          <tpl fld="2" item="0"/>
        </tpls>
      </n>
      <n v="195259" in="0">
        <tpls c="3">
          <tpl fld="4" item="81"/>
          <tpl fld="3" item="1"/>
          <tpl fld="2" item="0"/>
        </tpls>
      </n>
      <n v="83546" in="0">
        <tpls c="3">
          <tpl fld="4" item="80"/>
          <tpl fld="3" item="0"/>
          <tpl fld="2" item="0"/>
        </tpls>
      </n>
      <n v="420371" in="0">
        <tpls c="3">
          <tpl fld="4" item="79"/>
          <tpl fld="3" item="2"/>
          <tpl fld="2" item="0"/>
        </tpls>
      </n>
      <n v="147154" in="0">
        <tpls c="3">
          <tpl fld="4" item="85"/>
          <tpl fld="3" item="4"/>
          <tpl fld="2" item="0"/>
        </tpls>
      </n>
      <n v="143964" in="0">
        <tpls c="3">
          <tpl fld="4" item="86"/>
          <tpl fld="3" item="4"/>
          <tpl fld="2" item="0"/>
        </tpls>
      </n>
      <n v="365486" in="0">
        <tpls c="3">
          <tpl fld="4" item="87"/>
          <tpl fld="3" item="3"/>
          <tpl fld="2" item="0"/>
        </tpls>
      </n>
      <n v="305959" in="0">
        <tpls c="3">
          <tpl fld="4" item="87"/>
          <tpl fld="3" item="4"/>
          <tpl fld="2" item="0"/>
        </tpls>
      </n>
      <n v="333147" in="0">
        <tpls c="3">
          <tpl fld="4" item="88"/>
          <tpl fld="3" item="0"/>
          <tpl fld="2" item="0"/>
        </tpls>
      </n>
      <n v="157606" in="0">
        <tpls c="3">
          <tpl fld="4" item="88"/>
          <tpl fld="3" item="4"/>
          <tpl fld="2" item="0"/>
        </tpls>
      </n>
      <n v="149348" in="0">
        <tpls c="3">
          <tpl fld="4" item="86"/>
          <tpl fld="3" item="3"/>
          <tpl fld="2" item="0"/>
        </tpls>
      </n>
      <n v="115766" in="0">
        <tpls c="3">
          <tpl fld="4" item="89"/>
          <tpl fld="3" item="0"/>
          <tpl fld="2" item="0"/>
        </tpls>
      </n>
      <n v="299819" in="0">
        <tpls c="3">
          <tpl fld="4" item="90"/>
          <tpl fld="3" item="1"/>
          <tpl fld="2" item="0"/>
        </tpls>
      </n>
      <n v="294785" in="0">
        <tpls c="3">
          <tpl fld="4" item="87"/>
          <tpl fld="3" item="1"/>
          <tpl fld="2" item="0"/>
        </tpls>
      </n>
      <n v="296676" in="0">
        <tpls c="3">
          <tpl fld="4" item="89"/>
          <tpl fld="3" item="2"/>
          <tpl fld="2" item="0"/>
        </tpls>
      </n>
      <n v="434356" in="0">
        <tpls c="3">
          <tpl fld="4" item="86"/>
          <tpl fld="3" item="0"/>
          <tpl fld="2" item="0"/>
        </tpls>
      </n>
      <n v="395587" in="0">
        <tpls c="3">
          <tpl fld="4" item="85"/>
          <tpl fld="3" item="3"/>
          <tpl fld="2" item="0"/>
        </tpls>
      </n>
      <n v="653043" in="0">
        <tpls c="3">
          <tpl fld="4" item="88"/>
          <tpl fld="3" item="1"/>
          <tpl fld="2" item="0"/>
        </tpls>
      </n>
      <n v="496069" in="0">
        <tpls c="3">
          <tpl fld="4" item="91"/>
          <tpl fld="3" item="3"/>
          <tpl fld="2" item="0"/>
        </tpls>
      </n>
      <n v="257401" in="0">
        <tpls c="3">
          <tpl fld="4" item="91"/>
          <tpl fld="3" item="4"/>
          <tpl fld="2" item="0"/>
        </tpls>
      </n>
      <n v="285543" in="0">
        <tpls c="3">
          <tpl fld="4" item="90"/>
          <tpl fld="3" item="2"/>
          <tpl fld="2" item="0"/>
        </tpls>
      </n>
      <n v="87038" in="0">
        <tpls c="3">
          <tpl fld="4" item="89"/>
          <tpl fld="3" item="4"/>
          <tpl fld="2" item="0"/>
        </tpls>
      </n>
      <n v="378791" in="0">
        <tpls c="3">
          <tpl fld="4" item="89"/>
          <tpl fld="3" item="1"/>
          <tpl fld="2" item="0"/>
        </tpls>
      </n>
      <n v="337744" in="0">
        <tpls c="3">
          <tpl fld="4" item="85"/>
          <tpl fld="3" item="1"/>
          <tpl fld="2" item="0"/>
        </tpls>
      </n>
      <n v="72721" in="0">
        <tpls c="3">
          <tpl fld="4" item="88"/>
          <tpl fld="3" item="3"/>
          <tpl fld="2" item="0"/>
        </tpls>
      </n>
      <n v="131400" in="0">
        <tpls c="3">
          <tpl fld="4" item="86"/>
          <tpl fld="3" item="1"/>
          <tpl fld="2" item="0"/>
        </tpls>
      </n>
      <n v="277434" in="0">
        <tpls c="3">
          <tpl fld="4" item="88"/>
          <tpl fld="3" item="2"/>
          <tpl fld="2" item="0"/>
        </tpls>
      </n>
      <n v="268147" in="0">
        <tpls c="3">
          <tpl fld="4" item="87"/>
          <tpl fld="3" item="2"/>
          <tpl fld="2" item="0"/>
        </tpls>
      </n>
      <n v="176968" in="0">
        <tpls c="3">
          <tpl fld="4" item="91"/>
          <tpl fld="3" item="0"/>
          <tpl fld="2" item="0"/>
        </tpls>
      </n>
      <n v="331275" in="0">
        <tpls c="3">
          <tpl fld="4" item="91"/>
          <tpl fld="3" item="2"/>
          <tpl fld="2" item="0"/>
        </tpls>
      </n>
      <n v="419870" in="0">
        <tpls c="3">
          <tpl fld="4" item="90"/>
          <tpl fld="3" item="3"/>
          <tpl fld="2" item="0"/>
        </tpls>
      </n>
      <n v="61518" in="0">
        <tpls c="3">
          <tpl fld="4" item="85"/>
          <tpl fld="3" item="2"/>
          <tpl fld="2" item="0"/>
        </tpls>
      </n>
      <m>
        <tpls c="3">
          <tpl fld="4" item="91"/>
          <tpl fld="3" item="1"/>
          <tpl fld="2" item="0"/>
        </tpls>
      </m>
      <n v="201555" in="0">
        <tpls c="3">
          <tpl fld="4" item="86"/>
          <tpl fld="3" item="2"/>
          <tpl fld="2" item="0"/>
        </tpls>
      </n>
      <n v="176365" in="0">
        <tpls c="3">
          <tpl fld="4" item="89"/>
          <tpl fld="3" item="3"/>
          <tpl fld="2" item="0"/>
        </tpls>
      </n>
      <n v="262017" in="0">
        <tpls c="3">
          <tpl fld="4" item="90"/>
          <tpl fld="3" item="4"/>
          <tpl fld="2" item="0"/>
        </tpls>
      </n>
      <n v="275161" in="0">
        <tpls c="3">
          <tpl fld="4" item="85"/>
          <tpl fld="3" item="0"/>
          <tpl fld="2" item="0"/>
        </tpls>
      </n>
      <n v="21808" in="0">
        <tpls c="3">
          <tpl fld="4" item="90"/>
          <tpl fld="3" item="0"/>
          <tpl fld="2" item="0"/>
        </tpls>
      </n>
      <n v="388036" in="0">
        <tpls c="3">
          <tpl fld="4" item="87"/>
          <tpl fld="3" item="0"/>
          <tpl fld="2" item="0"/>
        </tpls>
      </n>
      <n v="173024" in="0">
        <tpls c="3">
          <tpl fld="4" item="92"/>
          <tpl fld="3" item="0"/>
          <tpl fld="2" item="0"/>
        </tpls>
      </n>
      <n v="93303" in="0">
        <tpls c="3">
          <tpl fld="4" item="93"/>
          <tpl fld="3" item="4"/>
          <tpl fld="2" item="0"/>
        </tpls>
      </n>
      <n v="193912" in="0">
        <tpls c="3">
          <tpl fld="4" item="94"/>
          <tpl fld="3" item="3"/>
          <tpl fld="2" item="0"/>
        </tpls>
      </n>
      <n v="275695" in="0">
        <tpls c="3">
          <tpl fld="4" item="95"/>
          <tpl fld="3" item="3"/>
          <tpl fld="2" item="0"/>
        </tpls>
      </n>
      <n v="574984" in="0">
        <tpls c="3">
          <tpl fld="4" item="95"/>
          <tpl fld="3" item="0"/>
          <tpl fld="2" item="0"/>
        </tpls>
      </n>
      <n v="400380" in="0">
        <tpls c="3">
          <tpl fld="4" item="94"/>
          <tpl fld="3" item="0"/>
          <tpl fld="2" item="0"/>
        </tpls>
      </n>
      <n v="141701" in="0">
        <tpls c="3">
          <tpl fld="4" item="96"/>
          <tpl fld="3" item="0"/>
          <tpl fld="2" item="0"/>
        </tpls>
      </n>
      <n v="364695" in="0">
        <tpls c="3">
          <tpl fld="4" item="97"/>
          <tpl fld="3" item="2"/>
          <tpl fld="2" item="0"/>
        </tpls>
      </n>
      <n v="230575" in="0">
        <tpls c="3">
          <tpl fld="4" item="98"/>
          <tpl fld="3" item="4"/>
          <tpl fld="2" item="0"/>
        </tpls>
      </n>
      <n v="298139" in="0">
        <tpls c="3">
          <tpl fld="4" item="96"/>
          <tpl fld="3" item="3"/>
          <tpl fld="2" item="0"/>
        </tpls>
      </n>
      <n v="223787" in="0">
        <tpls c="3">
          <tpl fld="4" item="96"/>
          <tpl fld="3" item="1"/>
          <tpl fld="2" item="0"/>
        </tpls>
      </n>
      <n v="643518" in="0">
        <tpls c="3">
          <tpl fld="4" item="92"/>
          <tpl fld="3" item="3"/>
          <tpl fld="2" item="0"/>
        </tpls>
      </n>
      <n v="152128" in="0">
        <tpls c="3">
          <tpl fld="4" item="92"/>
          <tpl fld="3" item="1"/>
          <tpl fld="2" item="0"/>
        </tpls>
      </n>
      <n v="533699" in="0">
        <tpls c="3">
          <tpl fld="4" item="92"/>
          <tpl fld="3" item="4"/>
          <tpl fld="2" item="0"/>
        </tpls>
      </n>
      <n v="277337" in="0">
        <tpls c="3">
          <tpl fld="4" item="93"/>
          <tpl fld="3" item="0"/>
          <tpl fld="2" item="0"/>
        </tpls>
      </n>
      <n v="266003" in="0">
        <tpls c="3">
          <tpl fld="4" item="95"/>
          <tpl fld="3" item="1"/>
          <tpl fld="2" item="0"/>
        </tpls>
      </n>
      <n v="125837" in="0">
        <tpls c="3">
          <tpl fld="4" item="98"/>
          <tpl fld="3" item="2"/>
          <tpl fld="2" item="0"/>
        </tpls>
      </n>
      <n v="284516" in="0">
        <tpls c="3">
          <tpl fld="4" item="97"/>
          <tpl fld="3" item="0"/>
          <tpl fld="2" item="0"/>
        </tpls>
      </n>
      <n v="462433" in="0">
        <tpls c="3">
          <tpl fld="4" item="96"/>
          <tpl fld="3" item="2"/>
          <tpl fld="2" item="0"/>
        </tpls>
      </n>
      <n v="192608" in="0">
        <tpls c="3">
          <tpl fld="4" item="92"/>
          <tpl fld="3" item="2"/>
          <tpl fld="2" item="0"/>
        </tpls>
      </n>
      <n v="313372" in="0">
        <tpls c="3">
          <tpl fld="4" item="93"/>
          <tpl fld="3" item="2"/>
          <tpl fld="2" item="0"/>
        </tpls>
      </n>
      <n v="372395" in="0">
        <tpls c="3">
          <tpl fld="4" item="94"/>
          <tpl fld="3" item="2"/>
          <tpl fld="2" item="0"/>
        </tpls>
      </n>
      <n v="159353" in="0">
        <tpls c="3">
          <tpl fld="4" item="97"/>
          <tpl fld="3" item="3"/>
          <tpl fld="2" item="0"/>
        </tpls>
      </n>
      <n v="347021" in="0">
        <tpls c="3">
          <tpl fld="4" item="98"/>
          <tpl fld="3" item="3"/>
          <tpl fld="2" item="0"/>
        </tpls>
      </n>
      <n v="192725" in="0">
        <tpls c="3">
          <tpl fld="4" item="97"/>
          <tpl fld="3" item="4"/>
          <tpl fld="2" item="0"/>
        </tpls>
      </n>
      <n v="464571" in="0">
        <tpls c="3">
          <tpl fld="4" item="95"/>
          <tpl fld="3" item="4"/>
          <tpl fld="2" item="0"/>
        </tpls>
      </n>
      <n v="220389" in="0">
        <tpls c="3">
          <tpl fld="4" item="95"/>
          <tpl fld="3" item="2"/>
          <tpl fld="2" item="0"/>
        </tpls>
      </n>
      <n v="164930" in="0">
        <tpls c="3">
          <tpl fld="4" item="98"/>
          <tpl fld="3" item="0"/>
          <tpl fld="2" item="0"/>
        </tpls>
      </n>
      <n v="96915" in="0">
        <tpls c="3">
          <tpl fld="4" item="93"/>
          <tpl fld="3" item="3"/>
          <tpl fld="2" item="0"/>
        </tpls>
      </n>
      <n v="358142" in="0">
        <tpls c="3">
          <tpl fld="4" item="94"/>
          <tpl fld="3" item="1"/>
          <tpl fld="2" item="0"/>
        </tpls>
      </n>
      <n v="328032" in="0">
        <tpls c="3">
          <tpl fld="4" item="96"/>
          <tpl fld="3" item="4"/>
          <tpl fld="2" item="0"/>
        </tpls>
      </n>
      <n v="123748" in="0">
        <tpls c="3">
          <tpl fld="4" item="97"/>
          <tpl fld="3" item="1"/>
          <tpl fld="2" item="0"/>
        </tpls>
      </n>
      <n v="221379" in="0">
        <tpls c="3">
          <tpl fld="4" item="94"/>
          <tpl fld="3" item="4"/>
          <tpl fld="2" item="0"/>
        </tpls>
      </n>
      <n v="293600" in="0">
        <tpls c="3">
          <tpl fld="4" item="98"/>
          <tpl fld="3" item="1"/>
          <tpl fld="2" item="0"/>
        </tpls>
      </n>
      <n v="572004" in="0">
        <tpls c="3">
          <tpl fld="4" item="93"/>
          <tpl fld="3" item="1"/>
          <tpl fld="2" item="0"/>
        </tpls>
      </n>
      <n v="604904" in="0">
        <tpls c="3">
          <tpl fld="4" item="99"/>
          <tpl fld="3" item="4"/>
          <tpl fld="2" item="0"/>
        </tpls>
      </n>
      <n v="446290" in="0">
        <tpls c="3">
          <tpl fld="4" item="100"/>
          <tpl fld="3" item="4"/>
          <tpl fld="2" item="0"/>
        </tpls>
      </n>
      <n v="414869" in="0">
        <tpls c="3">
          <tpl fld="4" item="101"/>
          <tpl fld="3" item="4"/>
          <tpl fld="2" item="0"/>
        </tpls>
      </n>
      <n v="123936" in="0">
        <tpls c="3">
          <tpl fld="4" item="101"/>
          <tpl fld="3" item="0"/>
          <tpl fld="2" item="0"/>
        </tpls>
      </n>
      <n v="360219" in="0">
        <tpls c="3">
          <tpl fld="4" item="102"/>
          <tpl fld="3" item="4"/>
          <tpl fld="2" item="0"/>
        </tpls>
      </n>
      <n v="499200" in="0">
        <tpls c="3">
          <tpl fld="4" item="103"/>
          <tpl fld="3" item="3"/>
          <tpl fld="2" item="0"/>
        </tpls>
      </n>
      <n v="357326" in="0">
        <tpls c="3">
          <tpl fld="4" item="104"/>
          <tpl fld="3" item="4"/>
          <tpl fld="2" item="0"/>
        </tpls>
      </n>
      <n v="263519" in="0">
        <tpls c="3">
          <tpl fld="4" item="100"/>
          <tpl fld="3" item="0"/>
          <tpl fld="2" item="0"/>
        </tpls>
      </n>
      <n v="626944" in="0">
        <tpls c="3">
          <tpl fld="4" item="104"/>
          <tpl fld="3" item="0"/>
          <tpl fld="2" item="0"/>
        </tpls>
      </n>
      <n v="285045" in="0">
        <tpls c="3">
          <tpl fld="4" item="103"/>
          <tpl fld="3" item="1"/>
          <tpl fld="2" item="0"/>
        </tpls>
      </n>
      <n v="311905" in="0">
        <tpls c="3">
          <tpl fld="4" item="99"/>
          <tpl fld="3" item="2"/>
          <tpl fld="2" item="0"/>
        </tpls>
      </n>
      <n v="519835" in="0">
        <tpls c="3">
          <tpl fld="4" item="102"/>
          <tpl fld="3" item="0"/>
          <tpl fld="2" item="0"/>
        </tpls>
      </n>
      <n v="387942" in="0">
        <tpls c="3">
          <tpl fld="4" item="100"/>
          <tpl fld="3" item="3"/>
          <tpl fld="2" item="0"/>
        </tpls>
      </n>
      <n v="230716" in="0">
        <tpls c="3">
          <tpl fld="4" item="100"/>
          <tpl fld="3" item="2"/>
          <tpl fld="2" item="0"/>
        </tpls>
      </n>
      <n v="287258" in="0">
        <tpls c="3">
          <tpl fld="4" item="101"/>
          <tpl fld="3" item="2"/>
          <tpl fld="2" item="0"/>
        </tpls>
      </n>
      <n v="189511" in="0">
        <tpls c="3">
          <tpl fld="4" item="105"/>
          <tpl fld="3" item="3"/>
          <tpl fld="2" item="0"/>
        </tpls>
      </n>
      <n v="311719" in="0">
        <tpls c="3">
          <tpl fld="4" item="103"/>
          <tpl fld="3" item="2"/>
          <tpl fld="2" item="0"/>
        </tpls>
      </n>
      <n v="458671" in="0">
        <tpls c="3">
          <tpl fld="4" item="102"/>
          <tpl fld="3" item="2"/>
          <tpl fld="2" item="0"/>
        </tpls>
      </n>
      <n v="241800" in="0">
        <tpls c="3">
          <tpl fld="4" item="105"/>
          <tpl fld="3" item="0"/>
          <tpl fld="2" item="0"/>
        </tpls>
      </n>
      <n v="171796" in="0">
        <tpls c="3">
          <tpl fld="4" item="100"/>
          <tpl fld="3" item="1"/>
          <tpl fld="2" item="0"/>
        </tpls>
      </n>
      <n v="480935" in="0">
        <tpls c="3">
          <tpl fld="4" item="102"/>
          <tpl fld="3" item="1"/>
          <tpl fld="2" item="0"/>
        </tpls>
      </n>
      <n v="426420" in="0">
        <tpls c="3">
          <tpl fld="4" item="104"/>
          <tpl fld="3" item="1"/>
          <tpl fld="2" item="0"/>
        </tpls>
      </n>
      <n v="235881" in="0">
        <tpls c="3">
          <tpl fld="4" item="99"/>
          <tpl fld="3" item="0"/>
          <tpl fld="2" item="0"/>
        </tpls>
      </n>
      <n v="482829" in="0">
        <tpls c="3">
          <tpl fld="4" item="99"/>
          <tpl fld="3" item="1"/>
          <tpl fld="2" item="0"/>
        </tpls>
      </n>
      <n v="249786" in="0">
        <tpls c="3">
          <tpl fld="4" item="101"/>
          <tpl fld="3" item="3"/>
          <tpl fld="2" item="0"/>
        </tpls>
      </n>
      <n v="649537" in="0">
        <tpls c="3">
          <tpl fld="4" item="105"/>
          <tpl fld="3" item="2"/>
          <tpl fld="2" item="0"/>
        </tpls>
      </n>
      <n v="252259" in="0">
        <tpls c="3">
          <tpl fld="4" item="105"/>
          <tpl fld="3" item="1"/>
          <tpl fld="2" item="0"/>
        </tpls>
      </n>
      <n v="678254" in="0">
        <tpls c="3">
          <tpl fld="4" item="104"/>
          <tpl fld="3" item="3"/>
          <tpl fld="2" item="0"/>
        </tpls>
      </n>
      <n v="76282" in="0">
        <tpls c="3">
          <tpl fld="4" item="103"/>
          <tpl fld="3" item="4"/>
          <tpl fld="2" item="0"/>
        </tpls>
      </n>
      <n v="239287" in="0">
        <tpls c="3">
          <tpl fld="4" item="105"/>
          <tpl fld="3" item="4"/>
          <tpl fld="2" item="0"/>
        </tpls>
      </n>
      <n v="33806" in="0">
        <tpls c="3">
          <tpl fld="4" item="102"/>
          <tpl fld="3" item="3"/>
          <tpl fld="2" item="0"/>
        </tpls>
      </n>
      <n v="173601" in="0">
        <tpls c="3">
          <tpl fld="4" item="104"/>
          <tpl fld="3" item="2"/>
          <tpl fld="2" item="0"/>
        </tpls>
      </n>
      <n v="304578" in="0">
        <tpls c="3">
          <tpl fld="4" item="101"/>
          <tpl fld="3" item="1"/>
          <tpl fld="2" item="0"/>
        </tpls>
      </n>
      <n v="293878" in="0">
        <tpls c="3">
          <tpl fld="4" item="99"/>
          <tpl fld="3" item="3"/>
          <tpl fld="2" item="0"/>
        </tpls>
      </n>
      <n v="343763" in="0">
        <tpls c="3">
          <tpl fld="4" item="103"/>
          <tpl fld="3" item="0"/>
          <tpl fld="2" item="0"/>
        </tpls>
      </n>
      <n v="331084" in="0">
        <tpls c="3">
          <tpl fld="4" item="106"/>
          <tpl fld="3" item="4"/>
          <tpl fld="2" item="0"/>
        </tpls>
      </n>
      <n v="304073" in="0">
        <tpls c="3">
          <tpl fld="4" item="107"/>
          <tpl fld="3" item="0"/>
          <tpl fld="2" item="0"/>
        </tpls>
      </n>
      <n v="241813" in="0">
        <tpls c="3">
          <tpl fld="4" item="108"/>
          <tpl fld="3" item="4"/>
          <tpl fld="2" item="0"/>
        </tpls>
      </n>
      <n v="261771" in="0">
        <tpls c="3">
          <tpl fld="4" item="109"/>
          <tpl fld="3" item="2"/>
          <tpl fld="2" item="0"/>
        </tpls>
      </n>
      <n v="347956" in="0">
        <tpls c="3">
          <tpl fld="4" item="110"/>
          <tpl fld="3" item="1"/>
          <tpl fld="2" item="0"/>
        </tpls>
      </n>
      <n v="193725" in="0">
        <tpls c="3">
          <tpl fld="4" item="109"/>
          <tpl fld="3" item="1"/>
          <tpl fld="2" item="0"/>
        </tpls>
      </n>
      <n v="201435" in="0">
        <tpls c="3">
          <tpl fld="4" item="110"/>
          <tpl fld="3" item="2"/>
          <tpl fld="2" item="0"/>
        </tpls>
      </n>
      <n v="165150" in="0">
        <tpls c="3">
          <tpl fld="4" item="111"/>
          <tpl fld="3" item="2"/>
          <tpl fld="2" item="0"/>
        </tpls>
      </n>
      <n v="368687" in="0">
        <tpls c="3">
          <tpl fld="4" item="107"/>
          <tpl fld="3" item="1"/>
          <tpl fld="2" item="0"/>
        </tpls>
      </n>
      <n v="110740" in="0">
        <tpls c="3">
          <tpl fld="4" item="109"/>
          <tpl fld="3" item="0"/>
          <tpl fld="2" item="0"/>
        </tpls>
      </n>
      <n v="469569" in="0">
        <tpls c="3">
          <tpl fld="4" item="111"/>
          <tpl fld="3" item="1"/>
          <tpl fld="2" item="0"/>
        </tpls>
      </n>
      <n v="229688" in="0">
        <tpls c="3">
          <tpl fld="4" item="109"/>
          <tpl fld="3" item="4"/>
          <tpl fld="2" item="0"/>
        </tpls>
      </n>
      <n v="450756" in="0">
        <tpls c="3">
          <tpl fld="4" item="112"/>
          <tpl fld="3" item="1"/>
          <tpl fld="2" item="0"/>
        </tpls>
      </n>
      <n v="96119" in="0">
        <tpls c="3">
          <tpl fld="4" item="106"/>
          <tpl fld="3" item="3"/>
          <tpl fld="2" item="0"/>
        </tpls>
      </n>
      <n v="275906" in="0">
        <tpls c="3">
          <tpl fld="4" item="108"/>
          <tpl fld="3" item="1"/>
          <tpl fld="2" item="0"/>
        </tpls>
      </n>
      <n v="464276" in="0">
        <tpls c="3">
          <tpl fld="4" item="109"/>
          <tpl fld="3" item="3"/>
          <tpl fld="2" item="0"/>
        </tpls>
      </n>
      <n v="655301" in="0">
        <tpls c="3">
          <tpl fld="4" item="107"/>
          <tpl fld="3" item="4"/>
          <tpl fld="2" item="0"/>
        </tpls>
      </n>
      <n v="99925" in="0">
        <tpls c="3">
          <tpl fld="4" item="107"/>
          <tpl fld="3" item="3"/>
          <tpl fld="2" item="0"/>
        </tpls>
      </n>
      <n v="288086" in="0">
        <tpls c="3">
          <tpl fld="4" item="112"/>
          <tpl fld="3" item="2"/>
          <tpl fld="2" item="0"/>
        </tpls>
      </n>
      <n v="207524" in="0">
        <tpls c="3">
          <tpl fld="4" item="111"/>
          <tpl fld="3" item="3"/>
          <tpl fld="2" item="0"/>
        </tpls>
      </n>
      <n v="424552" in="0">
        <tpls c="3">
          <tpl fld="4" item="106"/>
          <tpl fld="3" item="0"/>
          <tpl fld="2" item="0"/>
        </tpls>
      </n>
      <n v="535828" in="0">
        <tpls c="3">
          <tpl fld="4" item="107"/>
          <tpl fld="3" item="2"/>
          <tpl fld="2" item="0"/>
        </tpls>
      </n>
      <n v="394617" in="0">
        <tpls c="3">
          <tpl fld="4" item="112"/>
          <tpl fld="3" item="3"/>
          <tpl fld="2" item="0"/>
        </tpls>
      </n>
      <n v="341943" in="0">
        <tpls c="3">
          <tpl fld="4" item="110"/>
          <tpl fld="3" item="4"/>
          <tpl fld="2" item="0"/>
        </tpls>
      </n>
      <n v="275034" in="0">
        <tpls c="3">
          <tpl fld="4" item="106"/>
          <tpl fld="3" item="2"/>
          <tpl fld="2" item="0"/>
        </tpls>
      </n>
      <n v="413600" in="0">
        <tpls c="3">
          <tpl fld="4" item="108"/>
          <tpl fld="3" item="0"/>
          <tpl fld="2" item="0"/>
        </tpls>
      </n>
      <n v="307955" in="0">
        <tpls c="3">
          <tpl fld="4" item="112"/>
          <tpl fld="3" item="4"/>
          <tpl fld="2" item="0"/>
        </tpls>
      </n>
      <n v="452521" in="0">
        <tpls c="3">
          <tpl fld="4" item="111"/>
          <tpl fld="3" item="0"/>
          <tpl fld="2" item="0"/>
        </tpls>
      </n>
      <n v="229480" in="0">
        <tpls c="3">
          <tpl fld="4" item="110"/>
          <tpl fld="3" item="3"/>
          <tpl fld="2" item="0"/>
        </tpls>
      </n>
      <n v="114496" in="0">
        <tpls c="3">
          <tpl fld="4" item="108"/>
          <tpl fld="3" item="2"/>
          <tpl fld="2" item="0"/>
        </tpls>
      </n>
      <n v="363457" in="0">
        <tpls c="3">
          <tpl fld="4" item="106"/>
          <tpl fld="3" item="1"/>
          <tpl fld="2" item="0"/>
        </tpls>
      </n>
      <n v="177242" in="0">
        <tpls c="3">
          <tpl fld="4" item="108"/>
          <tpl fld="3" item="3"/>
          <tpl fld="2" item="0"/>
        </tpls>
      </n>
      <n v="180462" in="0">
        <tpls c="3">
          <tpl fld="4" item="110"/>
          <tpl fld="3" item="0"/>
          <tpl fld="2" item="0"/>
        </tpls>
      </n>
      <n v="252709" in="0">
        <tpls c="3">
          <tpl fld="4" item="111"/>
          <tpl fld="3" item="4"/>
          <tpl fld="2" item="0"/>
        </tpls>
      </n>
      <n v="234255" in="0">
        <tpls c="3">
          <tpl fld="4" item="112"/>
          <tpl fld="3" item="0"/>
          <tpl fld="2" item="0"/>
        </tpls>
      </n>
      <n v="159390" in="0">
        <tpls c="3">
          <tpl fld="4" item="113"/>
          <tpl fld="3" item="4"/>
          <tpl fld="2" item="0"/>
        </tpls>
      </n>
      <n v="365915" in="0">
        <tpls c="3">
          <tpl fld="4" item="114"/>
          <tpl fld="3" item="4"/>
          <tpl fld="2" item="0"/>
        </tpls>
      </n>
      <n v="414172" in="0">
        <tpls c="3">
          <tpl fld="4" item="115"/>
          <tpl fld="3" item="0"/>
          <tpl fld="2" item="0"/>
        </tpls>
      </n>
      <n v="358990" in="0">
        <tpls c="3">
          <tpl fld="4" item="116"/>
          <tpl fld="3" item="2"/>
          <tpl fld="2" item="0"/>
        </tpls>
      </n>
      <n v="257628" in="0">
        <tpls c="3">
          <tpl fld="4" item="117"/>
          <tpl fld="3" item="3"/>
          <tpl fld="2" item="0"/>
        </tpls>
      </n>
      <n v="206558" in="0">
        <tpls c="3">
          <tpl fld="4" item="118"/>
          <tpl fld="3" item="0"/>
          <tpl fld="2" item="0"/>
        </tpls>
      </n>
      <n v="283474" in="0">
        <tpls c="3">
          <tpl fld="4" item="115"/>
          <tpl fld="3" item="3"/>
          <tpl fld="2" item="0"/>
        </tpls>
      </n>
      <n v="322407" in="0">
        <tpls c="3">
          <tpl fld="4" item="113"/>
          <tpl fld="3" item="2"/>
          <tpl fld="2" item="0"/>
        </tpls>
      </n>
      <n v="127104" in="0">
        <tpls c="3">
          <tpl fld="4" item="116"/>
          <tpl fld="3" item="0"/>
          <tpl fld="2" item="0"/>
        </tpls>
      </n>
      <n v="185928" in="0">
        <tpls c="3">
          <tpl fld="4" item="117"/>
          <tpl fld="3" item="1"/>
          <tpl fld="2" item="0"/>
        </tpls>
      </n>
      <n v="344213" in="0">
        <tpls c="3">
          <tpl fld="4" item="118"/>
          <tpl fld="3" item="1"/>
          <tpl fld="2" item="0"/>
        </tpls>
      </n>
      <n v="412008" in="0">
        <tpls c="3">
          <tpl fld="4" item="114"/>
          <tpl fld="3" item="0"/>
          <tpl fld="2" item="0"/>
        </tpls>
      </n>
      <n v="36462" in="0">
        <tpls c="3">
          <tpl fld="4" item="119"/>
          <tpl fld="3" item="1"/>
          <tpl fld="2" item="0"/>
        </tpls>
      </n>
      <n v="280077" in="0">
        <tpls c="3">
          <tpl fld="4" item="119"/>
          <tpl fld="3" item="2"/>
          <tpl fld="2" item="0"/>
        </tpls>
      </n>
      <n v="404120" in="0">
        <tpls c="3">
          <tpl fld="4" item="115"/>
          <tpl fld="3" item="1"/>
          <tpl fld="2" item="0"/>
        </tpls>
      </n>
      <n v="384366" in="0">
        <tpls c="3">
          <tpl fld="4" item="118"/>
          <tpl fld="3" item="2"/>
          <tpl fld="2" item="0"/>
        </tpls>
      </n>
      <n v="357101" in="0">
        <tpls c="3">
          <tpl fld="4" item="114"/>
          <tpl fld="3" item="3"/>
          <tpl fld="2" item="0"/>
        </tpls>
      </n>
      <n v="170303" in="0">
        <tpls c="3">
          <tpl fld="4" item="114"/>
          <tpl fld="3" item="2"/>
          <tpl fld="2" item="0"/>
        </tpls>
      </n>
      <n v="104176" in="0">
        <tpls c="3">
          <tpl fld="4" item="118"/>
          <tpl fld="3" item="3"/>
          <tpl fld="2" item="0"/>
        </tpls>
      </n>
      <n v="258519" in="0">
        <tpls c="3">
          <tpl fld="4" item="117"/>
          <tpl fld="3" item="2"/>
          <tpl fld="2" item="0"/>
        </tpls>
      </n>
      <n v="103122" in="0">
        <tpls c="3">
          <tpl fld="4" item="119"/>
          <tpl fld="3" item="0"/>
          <tpl fld="2" item="0"/>
        </tpls>
      </n>
      <n v="319517" in="0">
        <tpls c="3">
          <tpl fld="4" item="113"/>
          <tpl fld="3" item="0"/>
          <tpl fld="2" item="0"/>
        </tpls>
      </n>
      <n v="196405" in="0">
        <tpls c="3">
          <tpl fld="4" item="116"/>
          <tpl fld="3" item="4"/>
          <tpl fld="2" item="0"/>
        </tpls>
      </n>
      <n v="45084" in="0">
        <tpls c="3">
          <tpl fld="4" item="113"/>
          <tpl fld="3" item="1"/>
          <tpl fld="2" item="0"/>
        </tpls>
      </n>
      <n v="518463" in="0">
        <tpls c="3">
          <tpl fld="4" item="114"/>
          <tpl fld="3" item="1"/>
          <tpl fld="2" item="0"/>
        </tpls>
      </n>
      <n v="485043" in="0">
        <tpls c="3">
          <tpl fld="4" item="117"/>
          <tpl fld="3" item="0"/>
          <tpl fld="2" item="0"/>
        </tpls>
      </n>
      <n v="435909" in="0">
        <tpls c="3">
          <tpl fld="4" item="116"/>
          <tpl fld="3" item="3"/>
          <tpl fld="2" item="0"/>
        </tpls>
      </n>
      <n v="308017" in="0">
        <tpls c="3">
          <tpl fld="4" item="113"/>
          <tpl fld="3" item="3"/>
          <tpl fld="2" item="0"/>
        </tpls>
      </n>
      <n v="407706" in="0">
        <tpls c="3">
          <tpl fld="4" item="117"/>
          <tpl fld="3" item="4"/>
          <tpl fld="2" item="0"/>
        </tpls>
      </n>
      <n v="188330" in="0">
        <tpls c="3">
          <tpl fld="4" item="115"/>
          <tpl fld="3" item="4"/>
          <tpl fld="2" item="0"/>
        </tpls>
      </n>
      <n v="507027" in="0">
        <tpls c="3">
          <tpl fld="4" item="119"/>
          <tpl fld="3" item="3"/>
          <tpl fld="2" item="0"/>
        </tpls>
      </n>
      <n v="904940" in="0">
        <tpls c="3">
          <tpl fld="4" item="115"/>
          <tpl fld="3" item="2"/>
          <tpl fld="2" item="0"/>
        </tpls>
      </n>
      <m>
        <tpls c="3">
          <tpl fld="4" item="118"/>
          <tpl fld="3" item="4"/>
          <tpl fld="2" item="0"/>
        </tpls>
      </m>
      <n v="107311" in="0">
        <tpls c="3">
          <tpl fld="4" item="116"/>
          <tpl fld="3" item="1"/>
          <tpl fld="2" item="0"/>
        </tpls>
      </n>
      <n v="228187" in="0">
        <tpls c="3">
          <tpl fld="4" item="119"/>
          <tpl fld="3" item="4"/>
          <tpl fld="2" item="0"/>
        </tpls>
      </n>
      <n v="333558" in="0">
        <tpls c="3">
          <tpl fld="4" item="120"/>
          <tpl fld="3" item="1"/>
          <tpl fld="2" item="0"/>
        </tpls>
      </n>
      <n v="402380" in="0">
        <tpls c="3">
          <tpl fld="4" item="121"/>
          <tpl fld="3" item="0"/>
          <tpl fld="2" item="0"/>
        </tpls>
      </n>
      <n v="439904" in="0">
        <tpls c="3">
          <tpl fld="4" item="120"/>
          <tpl fld="3" item="2"/>
          <tpl fld="2" item="0"/>
        </tpls>
      </n>
      <n v="382295" in="0">
        <tpls c="3">
          <tpl fld="4" item="122"/>
          <tpl fld="3" item="2"/>
          <tpl fld="2" item="0"/>
        </tpls>
      </n>
      <n v="199793" in="0">
        <tpls c="3">
          <tpl fld="4" item="123"/>
          <tpl fld="3" item="4"/>
          <tpl fld="2" item="0"/>
        </tpls>
      </n>
      <n v="258970" in="0">
        <tpls c="3">
          <tpl fld="4" item="124"/>
          <tpl fld="3" item="3"/>
          <tpl fld="2" item="0"/>
        </tpls>
      </n>
      <n v="365841" in="0">
        <tpls c="3">
          <tpl fld="4" item="125"/>
          <tpl fld="3" item="2"/>
          <tpl fld="2" item="0"/>
        </tpls>
      </n>
      <n v="566053" in="0">
        <tpls c="3">
          <tpl fld="4" item="122"/>
          <tpl fld="3" item="0"/>
          <tpl fld="2" item="0"/>
        </tpls>
      </n>
      <n v="273209" in="0">
        <tpls c="3">
          <tpl fld="4" item="121"/>
          <tpl fld="3" item="3"/>
          <tpl fld="2" item="0"/>
        </tpls>
      </n>
      <n v="669401" in="0">
        <tpls c="3">
          <tpl fld="4" item="121"/>
          <tpl fld="3" item="2"/>
          <tpl fld="2" item="0"/>
        </tpls>
      </n>
      <n v="26925" in="0">
        <tpls c="3">
          <tpl fld="4" item="124"/>
          <tpl fld="3" item="0"/>
          <tpl fld="2" item="0"/>
        </tpls>
      </n>
      <n v="564290" in="0">
        <tpls c="3">
          <tpl fld="4" item="121"/>
          <tpl fld="3" item="1"/>
          <tpl fld="2" item="0"/>
        </tpls>
      </n>
      <n v="399709" in="0">
        <tpls c="3">
          <tpl fld="4" item="123"/>
          <tpl fld="3" item="2"/>
          <tpl fld="2" item="0"/>
        </tpls>
      </n>
      <n v="522606" in="0">
        <tpls c="3">
          <tpl fld="4" item="126"/>
          <tpl fld="3" item="0"/>
          <tpl fld="2" item="0"/>
        </tpls>
      </n>
      <n v="329216" in="0">
        <tpls c="3">
          <tpl fld="4" item="124"/>
          <tpl fld="3" item="2"/>
          <tpl fld="2" item="0"/>
        </tpls>
      </n>
      <n v="167897" in="0">
        <tpls c="3">
          <tpl fld="4" item="122"/>
          <tpl fld="3" item="3"/>
          <tpl fld="2" item="0"/>
        </tpls>
      </n>
      <n v="96032" in="0">
        <tpls c="3">
          <tpl fld="4" item="120"/>
          <tpl fld="3" item="3"/>
          <tpl fld="2" item="0"/>
        </tpls>
      </n>
      <n v="307571" in="0">
        <tpls c="3">
          <tpl fld="4" item="126"/>
          <tpl fld="3" item="1"/>
          <tpl fld="2" item="0"/>
        </tpls>
      </n>
      <n v="651428" in="0">
        <tpls c="3">
          <tpl fld="4" item="123"/>
          <tpl fld="3" item="3"/>
          <tpl fld="2" item="0"/>
        </tpls>
      </n>
      <n v="229481" in="0">
        <tpls c="3">
          <tpl fld="4" item="123"/>
          <tpl fld="3" item="0"/>
          <tpl fld="2" item="0"/>
        </tpls>
      </n>
      <n v="106481" in="0">
        <tpls c="3">
          <tpl fld="4" item="125"/>
          <tpl fld="3" item="0"/>
          <tpl fld="2" item="0"/>
        </tpls>
      </n>
      <n v="89949" in="0">
        <tpls c="3">
          <tpl fld="4" item="125"/>
          <tpl fld="3" item="1"/>
          <tpl fld="2" item="0"/>
        </tpls>
      </n>
      <n v="273614" in="0">
        <tpls c="3">
          <tpl fld="4" item="125"/>
          <tpl fld="3" item="4"/>
          <tpl fld="2" item="0"/>
        </tpls>
      </n>
      <n v="651896" in="0">
        <tpls c="3">
          <tpl fld="4" item="126"/>
          <tpl fld="3" item="4"/>
          <tpl fld="2" item="0"/>
        </tpls>
      </n>
      <n v="446343" in="0">
        <tpls c="3">
          <tpl fld="4" item="121"/>
          <tpl fld="3" item="4"/>
          <tpl fld="2" item="0"/>
        </tpls>
      </n>
      <n v="133943" in="0">
        <tpls c="3">
          <tpl fld="4" item="126"/>
          <tpl fld="3" item="3"/>
          <tpl fld="2" item="0"/>
        </tpls>
      </n>
      <n v="210717" in="0">
        <tpls c="3">
          <tpl fld="4" item="124"/>
          <tpl fld="3" item="4"/>
          <tpl fld="2" item="0"/>
        </tpls>
      </n>
      <n v="114465" in="0">
        <tpls c="3">
          <tpl fld="4" item="125"/>
          <tpl fld="3" item="3"/>
          <tpl fld="2" item="0"/>
        </tpls>
      </n>
      <n v="256674" in="0">
        <tpls c="3">
          <tpl fld="4" item="120"/>
          <tpl fld="3" item="0"/>
          <tpl fld="2" item="0"/>
        </tpls>
      </n>
      <n v="569423" in="0">
        <tpls c="3">
          <tpl fld="4" item="126"/>
          <tpl fld="3" item="2"/>
          <tpl fld="2" item="0"/>
        </tpls>
      </n>
      <n v="326806" in="0">
        <tpls c="3">
          <tpl fld="4" item="122"/>
          <tpl fld="3" item="1"/>
          <tpl fld="2" item="0"/>
        </tpls>
      </n>
      <n v="339265" in="0">
        <tpls c="3">
          <tpl fld="4" item="124"/>
          <tpl fld="3" item="1"/>
          <tpl fld="2" item="0"/>
        </tpls>
      </n>
      <n v="366593" in="0">
        <tpls c="3">
          <tpl fld="4" item="123"/>
          <tpl fld="3" item="1"/>
          <tpl fld="2" item="0"/>
        </tpls>
      </n>
      <n v="332927" in="0">
        <tpls c="3">
          <tpl fld="4" item="122"/>
          <tpl fld="3" item="4"/>
          <tpl fld="2" item="0"/>
        </tpls>
      </n>
      <n v="177467" in="0">
        <tpls c="3">
          <tpl fld="4" item="120"/>
          <tpl fld="3" item="4"/>
          <tpl fld="2" item="0"/>
        </tpls>
      </n>
      <n v="377272" in="0">
        <tpls c="3">
          <tpl fld="4" item="127"/>
          <tpl fld="3" item="1"/>
          <tpl fld="2" item="0"/>
        </tpls>
      </n>
      <n v="264914" in="0">
        <tpls c="3">
          <tpl fld="4" item="128"/>
          <tpl fld="3" item="1"/>
          <tpl fld="2" item="0"/>
        </tpls>
      </n>
      <n v="446672" in="0">
        <tpls c="3">
          <tpl fld="4" item="127"/>
          <tpl fld="3" item="4"/>
          <tpl fld="2" item="0"/>
        </tpls>
      </n>
      <n v="189816" in="0">
        <tpls c="3">
          <tpl fld="4" item="129"/>
          <tpl fld="3" item="4"/>
          <tpl fld="2" item="0"/>
        </tpls>
      </n>
      <n v="438073" in="0">
        <tpls c="3">
          <tpl fld="4" item="130"/>
          <tpl fld="3" item="1"/>
          <tpl fld="2" item="0"/>
        </tpls>
      </n>
      <n v="434896" in="0">
        <tpls c="3">
          <tpl fld="4" item="128"/>
          <tpl fld="3" item="2"/>
          <tpl fld="2" item="0"/>
        </tpls>
      </n>
      <n v="237802" in="0">
        <tpls c="3">
          <tpl fld="4" item="131"/>
          <tpl fld="3" item="4"/>
          <tpl fld="2" item="0"/>
        </tpls>
      </n>
      <n v="414318" in="0">
        <tpls c="3">
          <tpl fld="4" item="130"/>
          <tpl fld="3" item="2"/>
          <tpl fld="2" item="0"/>
        </tpls>
      </n>
      <n v="116295" in="0">
        <tpls c="3">
          <tpl fld="4" item="132"/>
          <tpl fld="3" item="2"/>
          <tpl fld="2" item="0"/>
        </tpls>
      </n>
      <n v="588449" in="0">
        <tpls c="3">
          <tpl fld="4" item="128"/>
          <tpl fld="3" item="4"/>
          <tpl fld="2" item="0"/>
        </tpls>
      </n>
      <n v="176071" in="0">
        <tpls c="3">
          <tpl fld="4" item="133"/>
          <tpl fld="3" item="1"/>
          <tpl fld="2" item="0"/>
        </tpls>
      </n>
      <n v="289314" in="0">
        <tpls c="3">
          <tpl fld="4" item="132"/>
          <tpl fld="3" item="3"/>
          <tpl fld="2" item="0"/>
        </tpls>
      </n>
      <n v="232515" in="0">
        <tpls c="3">
          <tpl fld="4" item="128"/>
          <tpl fld="3" item="3"/>
          <tpl fld="2" item="0"/>
        </tpls>
      </n>
      <n v="239951" in="0">
        <tpls c="3">
          <tpl fld="4" item="128"/>
          <tpl fld="3" item="0"/>
          <tpl fld="2" item="0"/>
        </tpls>
      </n>
      <n v="299157" in="0">
        <tpls c="3">
          <tpl fld="4" item="132"/>
          <tpl fld="3" item="0"/>
          <tpl fld="2" item="0"/>
        </tpls>
      </n>
      <n v="263172" in="0">
        <tpls c="3">
          <tpl fld="4" item="130"/>
          <tpl fld="3" item="3"/>
          <tpl fld="2" item="0"/>
        </tpls>
      </n>
      <n v="149473" in="0">
        <tpls c="3">
          <tpl fld="4" item="129"/>
          <tpl fld="3" item="2"/>
          <tpl fld="2" item="0"/>
        </tpls>
      </n>
      <n v="359278" in="0">
        <tpls c="3">
          <tpl fld="4" item="127"/>
          <tpl fld="3" item="0"/>
          <tpl fld="2" item="0"/>
        </tpls>
      </n>
      <n v="279573" in="0">
        <tpls c="3">
          <tpl fld="4" item="132"/>
          <tpl fld="3" item="1"/>
          <tpl fld="2" item="0"/>
        </tpls>
      </n>
      <n v="377595" in="0">
        <tpls c="3">
          <tpl fld="4" item="132"/>
          <tpl fld="3" item="4"/>
          <tpl fld="2" item="0"/>
        </tpls>
      </n>
      <n v="340005" in="0">
        <tpls c="3">
          <tpl fld="4" item="129"/>
          <tpl fld="3" item="1"/>
          <tpl fld="2" item="0"/>
        </tpls>
      </n>
      <n v="73299" in="0">
        <tpls c="3">
          <tpl fld="4" item="127"/>
          <tpl fld="3" item="3"/>
          <tpl fld="2" item="0"/>
        </tpls>
      </n>
      <n v="301888" in="0">
        <tpls c="3">
          <tpl fld="4" item="131"/>
          <tpl fld="3" item="3"/>
          <tpl fld="2" item="0"/>
        </tpls>
      </n>
      <n v="448118" in="0">
        <tpls c="3">
          <tpl fld="4" item="129"/>
          <tpl fld="3" item="0"/>
          <tpl fld="2" item="0"/>
        </tpls>
      </n>
      <n v="480586" in="0">
        <tpls c="3">
          <tpl fld="4" item="131"/>
          <tpl fld="3" item="2"/>
          <tpl fld="2" item="0"/>
        </tpls>
      </n>
      <n v="235240" in="0">
        <tpls c="3">
          <tpl fld="4" item="133"/>
          <tpl fld="3" item="2"/>
          <tpl fld="2" item="0"/>
        </tpls>
      </n>
      <n v="390100" in="0">
        <tpls c="3">
          <tpl fld="4" item="133"/>
          <tpl fld="3" item="0"/>
          <tpl fld="2" item="0"/>
        </tpls>
      </n>
      <n v="606514" in="0">
        <tpls c="3">
          <tpl fld="4" item="129"/>
          <tpl fld="3" item="3"/>
          <tpl fld="2" item="0"/>
        </tpls>
      </n>
      <n v="439463" in="0">
        <tpls c="3">
          <tpl fld="4" item="133"/>
          <tpl fld="3" item="3"/>
          <tpl fld="2" item="0"/>
        </tpls>
      </n>
      <n v="213439" in="0">
        <tpls c="3">
          <tpl fld="4" item="130"/>
          <tpl fld="3" item="0"/>
          <tpl fld="2" item="0"/>
        </tpls>
      </n>
      <n v="234066" in="0">
        <tpls c="3">
          <tpl fld="4" item="131"/>
          <tpl fld="3" item="0"/>
          <tpl fld="2" item="0"/>
        </tpls>
      </n>
      <n v="165778" in="0">
        <tpls c="3">
          <tpl fld="4" item="133"/>
          <tpl fld="3" item="4"/>
          <tpl fld="2" item="0"/>
        </tpls>
      </n>
      <n v="125939" in="0">
        <tpls c="3">
          <tpl fld="4" item="127"/>
          <tpl fld="3" item="2"/>
          <tpl fld="2" item="0"/>
        </tpls>
      </n>
      <n v="403915" in="0">
        <tpls c="3">
          <tpl fld="4" item="130"/>
          <tpl fld="3" item="4"/>
          <tpl fld="2" item="0"/>
        </tpls>
      </n>
      <n v="214224" in="0">
        <tpls c="3">
          <tpl fld="4" item="131"/>
          <tpl fld="3" item="1"/>
          <tpl fld="2" item="0"/>
        </tpls>
      </n>
      <n v="799538" in="0">
        <tpls c="3">
          <tpl fld="4" item="134"/>
          <tpl fld="3" item="1"/>
          <tpl fld="2" item="0"/>
        </tpls>
      </n>
      <n v="114072" in="0">
        <tpls c="3">
          <tpl fld="4" item="135"/>
          <tpl fld="3" item="2"/>
          <tpl fld="2" item="0"/>
        </tpls>
      </n>
      <n v="303495" in="0">
        <tpls c="3">
          <tpl fld="4" item="136"/>
          <tpl fld="3" item="2"/>
          <tpl fld="2" item="0"/>
        </tpls>
      </n>
      <n v="345858" in="0">
        <tpls c="3">
          <tpl fld="4" item="135"/>
          <tpl fld="3" item="1"/>
          <tpl fld="2" item="0"/>
        </tpls>
      </n>
      <n v="239828" in="0">
        <tpls c="3">
          <tpl fld="4" item="137"/>
          <tpl fld="3" item="2"/>
          <tpl fld="2" item="0"/>
        </tpls>
      </n>
      <n v="371527" in="0">
        <tpls c="3">
          <tpl fld="4" item="138"/>
          <tpl fld="3" item="0"/>
          <tpl fld="2" item="0"/>
        </tpls>
      </n>
      <n v="298831" in="0">
        <tpls c="3">
          <tpl fld="4" item="137"/>
          <tpl fld="3" item="1"/>
          <tpl fld="2" item="0"/>
        </tpls>
      </n>
      <n v="334190" in="0">
        <tpls c="3">
          <tpl fld="4" item="137"/>
          <tpl fld="3" item="0"/>
          <tpl fld="2" item="0"/>
        </tpls>
      </n>
      <n v="788222" in="0">
        <tpls c="3">
          <tpl fld="4" item="136"/>
          <tpl fld="3" item="1"/>
          <tpl fld="2" item="0"/>
        </tpls>
      </n>
      <n v="437373" in="0">
        <tpls c="3">
          <tpl fld="4" item="139"/>
          <tpl fld="3" item="2"/>
          <tpl fld="2" item="0"/>
        </tpls>
      </n>
      <n v="348261" in="0">
        <tpls c="3">
          <tpl fld="4" item="138"/>
          <tpl fld="3" item="2"/>
          <tpl fld="2" item="0"/>
        </tpls>
      </n>
      <n v="271025" in="0">
        <tpls c="3">
          <tpl fld="4" item="134"/>
          <tpl fld="3" item="2"/>
          <tpl fld="2" item="0"/>
        </tpls>
      </n>
      <n v="210198" in="0">
        <tpls c="3">
          <tpl fld="4" item="136"/>
          <tpl fld="3" item="4"/>
          <tpl fld="2" item="0"/>
        </tpls>
      </n>
      <n v="498833" in="0">
        <tpls c="3">
          <tpl fld="4" item="139"/>
          <tpl fld="3" item="0"/>
          <tpl fld="2" item="0"/>
        </tpls>
      </n>
      <n v="385550" in="0">
        <tpls c="3">
          <tpl fld="4" item="136"/>
          <tpl fld="3" item="3"/>
          <tpl fld="2" item="0"/>
        </tpls>
      </n>
      <n v="249266" in="0">
        <tpls c="3">
          <tpl fld="4" item="140"/>
          <tpl fld="3" item="3"/>
          <tpl fld="2" item="0"/>
        </tpls>
      </n>
      <n v="423222" in="0">
        <tpls c="3">
          <tpl fld="4" item="140"/>
          <tpl fld="3" item="1"/>
          <tpl fld="2" item="0"/>
        </tpls>
      </n>
      <n v="348946" in="0">
        <tpls c="3">
          <tpl fld="4" item="139"/>
          <tpl fld="3" item="3"/>
          <tpl fld="2" item="0"/>
        </tpls>
      </n>
      <n v="469163" in="0">
        <tpls c="3">
          <tpl fld="4" item="136"/>
          <tpl fld="3" item="0"/>
          <tpl fld="2" item="0"/>
        </tpls>
      </n>
      <n v="251282" in="0">
        <tpls c="3">
          <tpl fld="4" item="134"/>
          <tpl fld="3" item="4"/>
          <tpl fld="2" item="0"/>
        </tpls>
      </n>
      <n v="557117" in="0">
        <tpls c="3">
          <tpl fld="4" item="135"/>
          <tpl fld="3" item="4"/>
          <tpl fld="2" item="0"/>
        </tpls>
      </n>
      <n v="371665" in="0">
        <tpls c="3">
          <tpl fld="4" item="138"/>
          <tpl fld="3" item="1"/>
          <tpl fld="2" item="0"/>
        </tpls>
      </n>
      <n v="228636" in="0">
        <tpls c="3">
          <tpl fld="4" item="140"/>
          <tpl fld="3" item="0"/>
          <tpl fld="2" item="0"/>
        </tpls>
      </n>
      <n v="102351" in="0">
        <tpls c="3">
          <tpl fld="4" item="138"/>
          <tpl fld="3" item="4"/>
          <tpl fld="2" item="0"/>
        </tpls>
      </n>
      <n v="53286" in="0">
        <tpls c="3">
          <tpl fld="4" item="139"/>
          <tpl fld="3" item="4"/>
          <tpl fld="2" item="0"/>
        </tpls>
      </n>
      <n v="398073" in="0">
        <tpls c="3">
          <tpl fld="4" item="135"/>
          <tpl fld="3" item="3"/>
          <tpl fld="2" item="0"/>
        </tpls>
      </n>
      <n v="101502" in="0">
        <tpls c="3">
          <tpl fld="4" item="137"/>
          <tpl fld="3" item="3"/>
          <tpl fld="2" item="0"/>
        </tpls>
      </n>
      <n v="628916" in="0">
        <tpls c="3">
          <tpl fld="4" item="140"/>
          <tpl fld="3" item="4"/>
          <tpl fld="2" item="0"/>
        </tpls>
      </n>
      <n v="426159" in="0">
        <tpls c="3">
          <tpl fld="4" item="138"/>
          <tpl fld="3" item="3"/>
          <tpl fld="2" item="0"/>
        </tpls>
      </n>
      <n v="214293" in="0">
        <tpls c="3">
          <tpl fld="4" item="140"/>
          <tpl fld="3" item="2"/>
          <tpl fld="2" item="0"/>
        </tpls>
      </n>
      <n v="366691" in="0">
        <tpls c="3">
          <tpl fld="4" item="134"/>
          <tpl fld="3" item="0"/>
          <tpl fld="2" item="0"/>
        </tpls>
      </n>
      <n v="166681" in="0">
        <tpls c="3">
          <tpl fld="4" item="137"/>
          <tpl fld="3" item="4"/>
          <tpl fld="2" item="0"/>
        </tpls>
      </n>
      <n v="313816" in="0">
        <tpls c="3">
          <tpl fld="4" item="139"/>
          <tpl fld="3" item="1"/>
          <tpl fld="2" item="0"/>
        </tpls>
      </n>
      <n v="240891" in="0">
        <tpls c="3">
          <tpl fld="4" item="135"/>
          <tpl fld="3" item="0"/>
          <tpl fld="2" item="0"/>
        </tpls>
      </n>
      <n v="184048" in="0">
        <tpls c="3">
          <tpl fld="4" item="134"/>
          <tpl fld="3" item="3"/>
          <tpl fld="2" item="0"/>
        </tpls>
      </n>
      <n v="377821" in="0">
        <tpls c="3">
          <tpl fld="4" item="141"/>
          <tpl fld="3" item="1"/>
          <tpl fld="2" item="0"/>
        </tpls>
      </n>
      <n v="25582" in="0">
        <tpls c="3">
          <tpl fld="4" item="142"/>
          <tpl fld="3" item="2"/>
          <tpl fld="2" item="0"/>
        </tpls>
      </n>
      <n v="301696" in="0">
        <tpls c="3">
          <tpl fld="4" item="143"/>
          <tpl fld="3" item="2"/>
          <tpl fld="2" item="0"/>
        </tpls>
      </n>
      <n v="248474" in="0">
        <tpls c="3">
          <tpl fld="4" item="144"/>
          <tpl fld="3" item="0"/>
          <tpl fld="2" item="0"/>
        </tpls>
      </n>
      <n v="423046" in="0">
        <tpls c="3">
          <tpl fld="4" item="141"/>
          <tpl fld="3" item="2"/>
          <tpl fld="2" item="0"/>
        </tpls>
      </n>
      <n v="148524" in="0">
        <tpls c="3">
          <tpl fld="4" item="144"/>
          <tpl fld="3" item="3"/>
          <tpl fld="2" item="0"/>
        </tpls>
      </n>
      <n v="346436" in="0">
        <tpls c="3">
          <tpl fld="4" item="142"/>
          <tpl fld="3" item="1"/>
          <tpl fld="2" item="0"/>
        </tpls>
      </n>
      <n v="168048" in="0">
        <tpls c="3">
          <tpl fld="4" item="145"/>
          <tpl fld="3" item="0"/>
          <tpl fld="2" item="0"/>
        </tpls>
      </n>
      <n v="277054" in="0">
        <tpls c="3">
          <tpl fld="4" item="146"/>
          <tpl fld="3" item="0"/>
          <tpl fld="2" item="0"/>
        </tpls>
      </n>
      <n v="352155" in="0">
        <tpls c="3">
          <tpl fld="4" item="144"/>
          <tpl fld="3" item="2"/>
          <tpl fld="2" item="0"/>
        </tpls>
      </n>
      <n v="347094" in="0">
        <tpls c="3">
          <tpl fld="4" item="146"/>
          <tpl fld="3" item="4"/>
          <tpl fld="2" item="0"/>
        </tpls>
      </n>
      <n v="385903" in="0">
        <tpls c="3">
          <tpl fld="4" item="143"/>
          <tpl fld="3" item="0"/>
          <tpl fld="2" item="0"/>
        </tpls>
      </n>
      <n v="223084" in="0">
        <tpls c="3">
          <tpl fld="4" item="142"/>
          <tpl fld="3" item="0"/>
          <tpl fld="2" item="0"/>
        </tpls>
      </n>
      <n v="349332" in="0">
        <tpls c="3">
          <tpl fld="4" item="141"/>
          <tpl fld="3" item="0"/>
          <tpl fld="2" item="0"/>
        </tpls>
      </n>
      <n v="426092" in="0">
        <tpls c="3">
          <tpl fld="4" item="146"/>
          <tpl fld="3" item="2"/>
          <tpl fld="2" item="0"/>
        </tpls>
      </n>
      <n v="174818" in="0">
        <tpls c="3">
          <tpl fld="4" item="145"/>
          <tpl fld="3" item="4"/>
          <tpl fld="2" item="0"/>
        </tpls>
      </n>
      <n v="264513" in="0">
        <tpls c="3">
          <tpl fld="4" item="142"/>
          <tpl fld="3" item="4"/>
          <tpl fld="2" item="0"/>
        </tpls>
      </n>
      <n v="319818" in="0">
        <tpls c="3">
          <tpl fld="4" item="144"/>
          <tpl fld="3" item="4"/>
          <tpl fld="2" item="0"/>
        </tpls>
      </n>
      <n v="71397" in="0">
        <tpls c="3">
          <tpl fld="4" item="143"/>
          <tpl fld="3" item="3"/>
          <tpl fld="2" item="0"/>
        </tpls>
      </n>
      <n v="83168" in="0">
        <tpls c="3">
          <tpl fld="4" item="143"/>
          <tpl fld="3" item="4"/>
          <tpl fld="2" item="0"/>
        </tpls>
      </n>
      <n v="334232" in="0">
        <tpls c="3">
          <tpl fld="4" item="147"/>
          <tpl fld="3" item="0"/>
          <tpl fld="2" item="0"/>
        </tpls>
      </n>
      <n v="161249" in="0">
        <tpls c="3">
          <tpl fld="4" item="145"/>
          <tpl fld="3" item="2"/>
          <tpl fld="2" item="0"/>
        </tpls>
      </n>
      <n v="49380" in="0">
        <tpls c="3">
          <tpl fld="4" item="147"/>
          <tpl fld="3" item="1"/>
          <tpl fld="2" item="0"/>
        </tpls>
      </n>
      <n v="283644" in="0">
        <tpls c="3">
          <tpl fld="4" item="144"/>
          <tpl fld="3" item="1"/>
          <tpl fld="2" item="0"/>
        </tpls>
      </n>
      <n v="197116" in="0">
        <tpls c="3">
          <tpl fld="4" item="141"/>
          <tpl fld="3" item="4"/>
          <tpl fld="2" item="0"/>
        </tpls>
      </n>
      <n v="371810" in="0">
        <tpls c="3">
          <tpl fld="4" item="143"/>
          <tpl fld="3" item="1"/>
          <tpl fld="2" item="0"/>
        </tpls>
      </n>
      <n v="236148" in="0">
        <tpls c="3">
          <tpl fld="4" item="147"/>
          <tpl fld="3" item="3"/>
          <tpl fld="2" item="0"/>
        </tpls>
      </n>
      <n v="321657" in="0">
        <tpls c="3">
          <tpl fld="4" item="147"/>
          <tpl fld="3" item="2"/>
          <tpl fld="2" item="0"/>
        </tpls>
      </n>
      <n v="411838" in="0">
        <tpls c="3">
          <tpl fld="4" item="145"/>
          <tpl fld="3" item="3"/>
          <tpl fld="2" item="0"/>
        </tpls>
      </n>
      <n v="128534" in="0">
        <tpls c="3">
          <tpl fld="4" item="146"/>
          <tpl fld="3" item="3"/>
          <tpl fld="2" item="0"/>
        </tpls>
      </n>
      <n v="49253" in="0">
        <tpls c="3">
          <tpl fld="4" item="145"/>
          <tpl fld="3" item="1"/>
          <tpl fld="2" item="0"/>
        </tpls>
      </n>
      <n v="233773" in="0">
        <tpls c="3">
          <tpl fld="4" item="141"/>
          <tpl fld="3" item="3"/>
          <tpl fld="2" item="0"/>
        </tpls>
      </n>
      <n v="79001" in="0">
        <tpls c="3">
          <tpl fld="4" item="142"/>
          <tpl fld="3" item="3"/>
          <tpl fld="2" item="0"/>
        </tpls>
      </n>
      <n v="250924" in="0">
        <tpls c="3">
          <tpl fld="4" item="147"/>
          <tpl fld="3" item="4"/>
          <tpl fld="2" item="0"/>
        </tpls>
      </n>
      <n v="124158" in="0">
        <tpls c="3">
          <tpl fld="4" item="146"/>
          <tpl fld="3" item="1"/>
          <tpl fld="2" item="0"/>
        </tpls>
      </n>
      <n v="296302" in="0">
        <tpls c="3">
          <tpl fld="4" item="148"/>
          <tpl fld="3" item="4"/>
          <tpl fld="2" item="0"/>
        </tpls>
      </n>
      <n v="377844" in="0">
        <tpls c="3">
          <tpl fld="4" item="149"/>
          <tpl fld="3" item="0"/>
          <tpl fld="2" item="0"/>
        </tpls>
      </n>
      <n v="92373" in="0">
        <tpls c="3">
          <tpl fld="4" item="150"/>
          <tpl fld="3" item="2"/>
          <tpl fld="2" item="0"/>
        </tpls>
      </n>
      <n v="170748" in="0">
        <tpls c="3">
          <tpl fld="4" item="151"/>
          <tpl fld="3" item="2"/>
          <tpl fld="2" item="0"/>
        </tpls>
      </n>
      <n v="398049" in="0">
        <tpls c="3">
          <tpl fld="4" item="152"/>
          <tpl fld="3" item="2"/>
          <tpl fld="2" item="0"/>
        </tpls>
      </n>
      <n v="333295" in="0">
        <tpls c="3">
          <tpl fld="4" item="153"/>
          <tpl fld="3" item="0"/>
          <tpl fld="2" item="0"/>
        </tpls>
      </n>
      <n v="334176" in="0">
        <tpls c="3">
          <tpl fld="4" item="150"/>
          <tpl fld="3" item="4"/>
          <tpl fld="2" item="0"/>
        </tpls>
      </n>
      <n v="521888" in="0">
        <tpls c="3">
          <tpl fld="4" item="148"/>
          <tpl fld="3" item="2"/>
          <tpl fld="2" item="0"/>
        </tpls>
      </n>
      <n v="462829" in="0">
        <tpls c="3">
          <tpl fld="4" item="154"/>
          <tpl fld="3" item="4"/>
          <tpl fld="2" item="0"/>
        </tpls>
      </n>
      <n v="475612" in="0">
        <tpls c="3">
          <tpl fld="4" item="150"/>
          <tpl fld="3" item="1"/>
          <tpl fld="2" item="0"/>
        </tpls>
      </n>
      <n v="566174" in="0">
        <tpls c="3">
          <tpl fld="4" item="152"/>
          <tpl fld="3" item="3"/>
          <tpl fld="2" item="0"/>
        </tpls>
      </n>
      <n v="243489" in="0">
        <tpls c="3">
          <tpl fld="4" item="154"/>
          <tpl fld="3" item="2"/>
          <tpl fld="2" item="0"/>
        </tpls>
      </n>
      <n v="211997" in="0">
        <tpls c="3">
          <tpl fld="4" item="151"/>
          <tpl fld="3" item="1"/>
          <tpl fld="2" item="0"/>
        </tpls>
      </n>
      <n v="244368" in="0">
        <tpls c="3">
          <tpl fld="4" item="153"/>
          <tpl fld="3" item="2"/>
          <tpl fld="2" item="0"/>
        </tpls>
      </n>
      <n v="393462" in="0">
        <tpls c="3">
          <tpl fld="4" item="149"/>
          <tpl fld="3" item="3"/>
          <tpl fld="2" item="0"/>
        </tpls>
      </n>
      <n v="312199" in="0">
        <tpls c="3">
          <tpl fld="4" item="154"/>
          <tpl fld="3" item="1"/>
          <tpl fld="2" item="0"/>
        </tpls>
      </n>
      <n v="342409" in="0">
        <tpls c="3">
          <tpl fld="4" item="152"/>
          <tpl fld="3" item="4"/>
          <tpl fld="2" item="0"/>
        </tpls>
      </n>
      <n v="426486" in="0">
        <tpls c="3">
          <tpl fld="4" item="149"/>
          <tpl fld="3" item="4"/>
          <tpl fld="2" item="0"/>
        </tpls>
      </n>
      <n v="198313" in="0">
        <tpls c="3">
          <tpl fld="4" item="151"/>
          <tpl fld="3" item="0"/>
          <tpl fld="2" item="0"/>
        </tpls>
      </n>
      <n v="473866" in="0">
        <tpls c="3">
          <tpl fld="4" item="148"/>
          <tpl fld="3" item="0"/>
          <tpl fld="2" item="0"/>
        </tpls>
      </n>
      <n v="258372" in="0">
        <tpls c="3">
          <tpl fld="4" item="148"/>
          <tpl fld="3" item="1"/>
          <tpl fld="2" item="0"/>
        </tpls>
      </n>
      <n v="242079" in="0">
        <tpls c="3">
          <tpl fld="4" item="150"/>
          <tpl fld="3" item="3"/>
          <tpl fld="2" item="0"/>
        </tpls>
      </n>
      <n v="676956" in="0">
        <tpls c="3">
          <tpl fld="4" item="152"/>
          <tpl fld="3" item="0"/>
          <tpl fld="2" item="0"/>
        </tpls>
      </n>
      <n v="222865" in="0">
        <tpls c="3">
          <tpl fld="4" item="148"/>
          <tpl fld="3" item="3"/>
          <tpl fld="2" item="0"/>
        </tpls>
      </n>
      <n v="302597" in="0">
        <tpls c="3">
          <tpl fld="4" item="154"/>
          <tpl fld="3" item="3"/>
          <tpl fld="2" item="0"/>
        </tpls>
      </n>
      <n v="105997" in="0">
        <tpls c="3">
          <tpl fld="4" item="153"/>
          <tpl fld="3" item="3"/>
          <tpl fld="2" item="0"/>
        </tpls>
      </n>
      <n v="205437" in="0">
        <tpls c="3">
          <tpl fld="4" item="152"/>
          <tpl fld="3" item="1"/>
          <tpl fld="2" item="0"/>
        </tpls>
      </n>
      <n v="245535" in="0">
        <tpls c="3">
          <tpl fld="4" item="150"/>
          <tpl fld="3" item="0"/>
          <tpl fld="2" item="0"/>
        </tpls>
      </n>
      <n v="963740" in="0">
        <tpls c="3">
          <tpl fld="4" item="149"/>
          <tpl fld="3" item="1"/>
          <tpl fld="2" item="0"/>
        </tpls>
      </n>
      <n v="442167" in="0">
        <tpls c="3">
          <tpl fld="4" item="153"/>
          <tpl fld="3" item="1"/>
          <tpl fld="2" item="0"/>
        </tpls>
      </n>
      <n v="236355" in="0">
        <tpls c="3">
          <tpl fld="4" item="149"/>
          <tpl fld="3" item="2"/>
          <tpl fld="2" item="0"/>
        </tpls>
      </n>
      <n v="648594" in="0">
        <tpls c="3">
          <tpl fld="4" item="151"/>
          <tpl fld="3" item="3"/>
          <tpl fld="2" item="0"/>
        </tpls>
      </n>
      <n v="260837" in="0">
        <tpls c="3">
          <tpl fld="4" item="153"/>
          <tpl fld="3" item="4"/>
          <tpl fld="2" item="0"/>
        </tpls>
      </n>
      <n v="227947" in="0">
        <tpls c="3">
          <tpl fld="4" item="151"/>
          <tpl fld="3" item="4"/>
          <tpl fld="2" item="0"/>
        </tpls>
      </n>
      <n v="773906" in="0">
        <tpls c="3">
          <tpl fld="4" item="154"/>
          <tpl fld="3" item="0"/>
          <tpl fld="2" item="0"/>
        </tpls>
      </n>
      <n v="182248" in="0">
        <tpls c="3">
          <tpl fld="4" item="155"/>
          <tpl fld="3" item="4"/>
          <tpl fld="2" item="0"/>
        </tpls>
      </n>
      <n v="255816" in="0">
        <tpls c="3">
          <tpl fld="4" item="156"/>
          <tpl fld="3" item="4"/>
          <tpl fld="2" item="0"/>
        </tpls>
      </n>
      <n v="210559" in="0">
        <tpls c="3">
          <tpl fld="4" item="157"/>
          <tpl fld="3" item="3"/>
          <tpl fld="2" item="0"/>
        </tpls>
      </n>
      <n v="368644" in="0">
        <tpls c="3">
          <tpl fld="4" item="158"/>
          <tpl fld="3" item="4"/>
          <tpl fld="2" item="0"/>
        </tpls>
      </n>
      <n v="684794" in="0">
        <tpls c="3">
          <tpl fld="4" item="159"/>
          <tpl fld="3" item="3"/>
          <tpl fld="2" item="0"/>
        </tpls>
      </n>
      <n v="381984" in="0">
        <tpls c="3">
          <tpl fld="4" item="160"/>
          <tpl fld="3" item="1"/>
          <tpl fld="2" item="0"/>
        </tpls>
      </n>
      <n v="165812" in="0">
        <tpls c="3">
          <tpl fld="4" item="161"/>
          <tpl fld="3" item="1"/>
          <tpl fld="2" item="0"/>
        </tpls>
      </n>
      <n v="219887" in="0">
        <tpls c="3">
          <tpl fld="4" item="155"/>
          <tpl fld="3" item="3"/>
          <tpl fld="2" item="0"/>
        </tpls>
      </n>
      <n v="475198" in="0">
        <tpls c="3">
          <tpl fld="4" item="158"/>
          <tpl fld="3" item="1"/>
          <tpl fld="2" item="0"/>
        </tpls>
      </n>
      <n v="314506" in="0">
        <tpls c="3">
          <tpl fld="4" item="155"/>
          <tpl fld="3" item="2"/>
          <tpl fld="2" item="0"/>
        </tpls>
      </n>
      <n v="781303" in="0">
        <tpls c="3">
          <tpl fld="4" item="158"/>
          <tpl fld="3" item="0"/>
          <tpl fld="2" item="0"/>
        </tpls>
      </n>
      <n v="624993" in="0">
        <tpls c="3">
          <tpl fld="4" item="155"/>
          <tpl fld="3" item="0"/>
          <tpl fld="2" item="0"/>
        </tpls>
      </n>
      <n v="403058" in="0">
        <tpls c="3">
          <tpl fld="4" item="159"/>
          <tpl fld="3" item="2"/>
          <tpl fld="2" item="0"/>
        </tpls>
      </n>
      <n v="62150" in="0">
        <tpls c="3">
          <tpl fld="4" item="161"/>
          <tpl fld="3" item="3"/>
          <tpl fld="2" item="0"/>
        </tpls>
      </n>
      <n v="72565" in="0">
        <tpls c="3">
          <tpl fld="4" item="160"/>
          <tpl fld="3" item="2"/>
          <tpl fld="2" item="0"/>
        </tpls>
      </n>
      <n v="449582" in="0">
        <tpls c="3">
          <tpl fld="4" item="158"/>
          <tpl fld="3" item="2"/>
          <tpl fld="2" item="0"/>
        </tpls>
      </n>
      <n v="142002" in="0">
        <tpls c="3">
          <tpl fld="4" item="161"/>
          <tpl fld="3" item="2"/>
          <tpl fld="2" item="0"/>
        </tpls>
      </n>
      <n v="302702" in="0">
        <tpls c="3">
          <tpl fld="4" item="160"/>
          <tpl fld="3" item="0"/>
          <tpl fld="2" item="0"/>
        </tpls>
      </n>
      <n v="146967" in="0">
        <tpls c="3">
          <tpl fld="4" item="157"/>
          <tpl fld="3" item="0"/>
          <tpl fld="2" item="0"/>
        </tpls>
      </n>
      <n v="334891" in="0">
        <tpls c="3">
          <tpl fld="4" item="158"/>
          <tpl fld="3" item="3"/>
          <tpl fld="2" item="0"/>
        </tpls>
      </n>
      <n v="269396" in="0">
        <tpls c="3">
          <tpl fld="4" item="157"/>
          <tpl fld="3" item="1"/>
          <tpl fld="2" item="0"/>
        </tpls>
      </n>
      <n v="242988" in="0">
        <tpls c="3">
          <tpl fld="4" item="157"/>
          <tpl fld="3" item="2"/>
          <tpl fld="2" item="0"/>
        </tpls>
      </n>
      <n v="221692" in="0">
        <tpls c="3">
          <tpl fld="4" item="156"/>
          <tpl fld="3" item="0"/>
          <tpl fld="2" item="0"/>
        </tpls>
      </n>
      <n v="363809" in="0">
        <tpls c="3">
          <tpl fld="4" item="156"/>
          <tpl fld="3" item="3"/>
          <tpl fld="2" item="0"/>
        </tpls>
      </n>
      <n v="248143" in="0">
        <tpls c="3">
          <tpl fld="4" item="155"/>
          <tpl fld="3" item="1"/>
          <tpl fld="2" item="0"/>
        </tpls>
      </n>
      <n v="93701" in="0">
        <tpls c="3">
          <tpl fld="4" item="159"/>
          <tpl fld="3" item="1"/>
          <tpl fld="2" item="0"/>
        </tpls>
      </n>
      <n v="218958" in="0">
        <tpls c="3">
          <tpl fld="4" item="160"/>
          <tpl fld="3" item="3"/>
          <tpl fld="2" item="0"/>
        </tpls>
      </n>
      <n v="363968" in="0">
        <tpls c="3">
          <tpl fld="4" item="156"/>
          <tpl fld="3" item="1"/>
          <tpl fld="2" item="0"/>
        </tpls>
      </n>
      <n v="463258" in="0">
        <tpls c="3">
          <tpl fld="4" item="156"/>
          <tpl fld="3" item="2"/>
          <tpl fld="2" item="0"/>
        </tpls>
      </n>
      <n v="164473" in="0">
        <tpls c="3">
          <tpl fld="4" item="161"/>
          <tpl fld="3" item="4"/>
          <tpl fld="2" item="0"/>
        </tpls>
      </n>
      <n v="336125" in="0">
        <tpls c="3">
          <tpl fld="4" item="159"/>
          <tpl fld="3" item="4"/>
          <tpl fld="2" item="0"/>
        </tpls>
      </n>
      <n v="441781" in="0">
        <tpls c="3">
          <tpl fld="4" item="157"/>
          <tpl fld="3" item="4"/>
          <tpl fld="2" item="0"/>
        </tpls>
      </n>
      <n v="612900" in="0">
        <tpls c="3">
          <tpl fld="4" item="160"/>
          <tpl fld="3" item="4"/>
          <tpl fld="2" item="0"/>
        </tpls>
      </n>
      <n v="204489" in="0">
        <tpls c="3">
          <tpl fld="4" item="159"/>
          <tpl fld="3" item="0"/>
          <tpl fld="2" item="0"/>
        </tpls>
      </n>
      <n v="395102" in="0">
        <tpls c="3">
          <tpl fld="4" item="161"/>
          <tpl fld="3" item="0"/>
          <tpl fld="2" item="0"/>
        </tpls>
      </n>
      <n v="477340" in="0">
        <tpls c="3">
          <tpl fld="4" item="162"/>
          <tpl fld="3" item="4"/>
          <tpl fld="2" item="0"/>
        </tpls>
      </n>
      <n v="444115" in="0">
        <tpls c="3">
          <tpl fld="4" item="163"/>
          <tpl fld="3" item="1"/>
          <tpl fld="2" item="0"/>
        </tpls>
      </n>
      <n v="392558" in="0">
        <tpls c="3">
          <tpl fld="4" item="164"/>
          <tpl fld="3" item="1"/>
          <tpl fld="2" item="0"/>
        </tpls>
      </n>
      <n v="205138" in="0">
        <tpls c="3">
          <tpl fld="4" item="162"/>
          <tpl fld="3" item="3"/>
          <tpl fld="2" item="0"/>
        </tpls>
      </n>
      <n v="564576" in="0">
        <tpls c="3">
          <tpl fld="4" item="165"/>
          <tpl fld="3" item="1"/>
          <tpl fld="2" item="0"/>
        </tpls>
      </n>
      <n v="497416" in="0">
        <tpls c="3">
          <tpl fld="4" item="163"/>
          <tpl fld="3" item="3"/>
          <tpl fld="2" item="0"/>
        </tpls>
      </n>
      <n v="488442" in="0">
        <tpls c="3">
          <tpl fld="4" item="166"/>
          <tpl fld="3" item="1"/>
          <tpl fld="2" item="0"/>
        </tpls>
      </n>
      <n v="594216" in="0">
        <tpls c="3">
          <tpl fld="4" item="167"/>
          <tpl fld="3" item="2"/>
          <tpl fld="2" item="0"/>
        </tpls>
      </n>
      <n v="130719" in="0">
        <tpls c="3">
          <tpl fld="4" item="163"/>
          <tpl fld="3" item="2"/>
          <tpl fld="2" item="0"/>
        </tpls>
      </n>
      <n v="141277" in="0">
        <tpls c="3">
          <tpl fld="4" item="165"/>
          <tpl fld="3" item="2"/>
          <tpl fld="2" item="0"/>
        </tpls>
      </n>
      <n v="293385" in="0">
        <tpls c="3">
          <tpl fld="4" item="168"/>
          <tpl fld="3" item="3"/>
          <tpl fld="2" item="0"/>
        </tpls>
      </n>
      <n v="557554" in="0">
        <tpls c="3">
          <tpl fld="4" item="166"/>
          <tpl fld="3" item="3"/>
          <tpl fld="2" item="0"/>
        </tpls>
      </n>
      <n v="746232" in="0">
        <tpls c="3">
          <tpl fld="4" item="168"/>
          <tpl fld="3" item="2"/>
          <tpl fld="2" item="0"/>
        </tpls>
      </n>
      <n v="265691" in="0">
        <tpls c="3">
          <tpl fld="4" item="165"/>
          <tpl fld="3" item="4"/>
          <tpl fld="2" item="0"/>
        </tpls>
      </n>
      <n v="284181" in="0">
        <tpls c="3">
          <tpl fld="4" item="162"/>
          <tpl fld="3" item="2"/>
          <tpl fld="2" item="0"/>
        </tpls>
      </n>
      <n v="108428" in="0">
        <tpls c="3">
          <tpl fld="4" item="164"/>
          <tpl fld="3" item="4"/>
          <tpl fld="2" item="0"/>
        </tpls>
      </n>
      <n v="420301" in="0">
        <tpls c="3">
          <tpl fld="4" item="163"/>
          <tpl fld="3" item="0"/>
          <tpl fld="2" item="0"/>
        </tpls>
      </n>
      <n v="456478" in="0">
        <tpls c="3">
          <tpl fld="4" item="167"/>
          <tpl fld="3" item="0"/>
          <tpl fld="2" item="0"/>
        </tpls>
      </n>
      <n v="117157" in="0">
        <tpls c="3">
          <tpl fld="4" item="164"/>
          <tpl fld="3" item="0"/>
          <tpl fld="2" item="0"/>
        </tpls>
      </n>
      <n v="514842" in="0">
        <tpls c="3">
          <tpl fld="4" item="168"/>
          <tpl fld="3" item="0"/>
          <tpl fld="2" item="0"/>
        </tpls>
      </n>
      <n v="402150" in="0">
        <tpls c="3">
          <tpl fld="4" item="163"/>
          <tpl fld="3" item="4"/>
          <tpl fld="2" item="0"/>
        </tpls>
      </n>
      <n v="215205" in="0">
        <tpls c="3">
          <tpl fld="4" item="167"/>
          <tpl fld="3" item="4"/>
          <tpl fld="2" item="0"/>
        </tpls>
      </n>
      <n v="335262" in="0">
        <tpls c="3">
          <tpl fld="4" item="166"/>
          <tpl fld="3" item="2"/>
          <tpl fld="2" item="0"/>
        </tpls>
      </n>
      <n v="128663" in="0">
        <tpls c="3">
          <tpl fld="4" item="166"/>
          <tpl fld="3" item="4"/>
          <tpl fld="2" item="0"/>
        </tpls>
      </n>
      <n v="198960" in="0">
        <tpls c="3">
          <tpl fld="4" item="168"/>
          <tpl fld="3" item="1"/>
          <tpl fld="2" item="0"/>
        </tpls>
      </n>
      <n v="271466" in="0">
        <tpls c="3">
          <tpl fld="4" item="164"/>
          <tpl fld="3" item="2"/>
          <tpl fld="2" item="0"/>
        </tpls>
      </n>
      <n v="109801" in="0">
        <tpls c="3">
          <tpl fld="4" item="165"/>
          <tpl fld="3" item="0"/>
          <tpl fld="2" item="0"/>
        </tpls>
      </n>
      <n v="418935" in="0">
        <tpls c="3">
          <tpl fld="4" item="167"/>
          <tpl fld="3" item="3"/>
          <tpl fld="2" item="0"/>
        </tpls>
      </n>
      <n v="448026" in="0">
        <tpls c="3">
          <tpl fld="4" item="164"/>
          <tpl fld="3" item="3"/>
          <tpl fld="2" item="0"/>
        </tpls>
      </n>
      <n v="162329" in="0">
        <tpls c="3">
          <tpl fld="4" item="162"/>
          <tpl fld="3" item="0"/>
          <tpl fld="2" item="0"/>
        </tpls>
      </n>
      <n v="608877" in="0">
        <tpls c="3">
          <tpl fld="4" item="167"/>
          <tpl fld="3" item="1"/>
          <tpl fld="2" item="0"/>
        </tpls>
      </n>
      <n v="262438" in="0">
        <tpls c="3">
          <tpl fld="4" item="166"/>
          <tpl fld="3" item="0"/>
          <tpl fld="2" item="0"/>
        </tpls>
      </n>
      <n v="428569" in="0">
        <tpls c="3">
          <tpl fld="4" item="162"/>
          <tpl fld="3" item="1"/>
          <tpl fld="2" item="0"/>
        </tpls>
      </n>
      <n v="330331" in="0">
        <tpls c="3">
          <tpl fld="4" item="165"/>
          <tpl fld="3" item="3"/>
          <tpl fld="2" item="0"/>
        </tpls>
      </n>
      <n v="137871" in="0">
        <tpls c="3">
          <tpl fld="4" item="168"/>
          <tpl fld="3" item="4"/>
          <tpl fld="2" item="0"/>
        </tpls>
      </n>
      <n v="107376" in="0">
        <tpls c="3">
          <tpl fld="4" item="169"/>
          <tpl fld="3" item="0"/>
          <tpl fld="2" item="0"/>
        </tpls>
      </n>
      <n v="242373" in="0">
        <tpls c="3">
          <tpl fld="4" item="170"/>
          <tpl fld="3" item="4"/>
          <tpl fld="2" item="0"/>
        </tpls>
      </n>
      <n v="450244" in="0">
        <tpls c="3">
          <tpl fld="4" item="171"/>
          <tpl fld="3" item="2"/>
          <tpl fld="2" item="0"/>
        </tpls>
      </n>
      <n v="125294" in="0">
        <tpls c="3">
          <tpl fld="4" item="172"/>
          <tpl fld="3" item="0"/>
          <tpl fld="2" item="0"/>
        </tpls>
      </n>
      <n v="234570" in="0">
        <tpls c="3">
          <tpl fld="4" item="172"/>
          <tpl fld="3" item="3"/>
          <tpl fld="2" item="0"/>
        </tpls>
      </n>
      <n v="244713" in="0">
        <tpls c="3">
          <tpl fld="4" item="169"/>
          <tpl fld="3" item="1"/>
          <tpl fld="2" item="0"/>
        </tpls>
      </n>
      <n v="257571" in="0">
        <tpls c="3">
          <tpl fld="4" item="172"/>
          <tpl fld="3" item="2"/>
          <tpl fld="2" item="0"/>
        </tpls>
      </n>
      <n v="249941" in="0">
        <tpls c="3">
          <tpl fld="4" item="173"/>
          <tpl fld="3" item="0"/>
          <tpl fld="2" item="0"/>
        </tpls>
      </n>
      <n v="338148" in="0">
        <tpls c="3">
          <tpl fld="4" item="172"/>
          <tpl fld="3" item="4"/>
          <tpl fld="2" item="0"/>
        </tpls>
      </n>
      <n v="80902" in="0">
        <tpls c="3">
          <tpl fld="4" item="174"/>
          <tpl fld="3" item="3"/>
          <tpl fld="2" item="0"/>
        </tpls>
      </n>
      <n v="201502" in="0">
        <tpls c="3">
          <tpl fld="4" item="169"/>
          <tpl fld="3" item="3"/>
          <tpl fld="2" item="0"/>
        </tpls>
      </n>
      <n v="274977" in="0">
        <tpls c="3">
          <tpl fld="4" item="169"/>
          <tpl fld="3" item="2"/>
          <tpl fld="2" item="0"/>
        </tpls>
      </n>
      <n v="349541" in="0">
        <tpls c="3">
          <tpl fld="4" item="171"/>
          <tpl fld="3" item="4"/>
          <tpl fld="2" item="0"/>
        </tpls>
      </n>
      <n v="442087" in="0">
        <tpls c="3">
          <tpl fld="4" item="175"/>
          <tpl fld="3" item="1"/>
          <tpl fld="2" item="0"/>
        </tpls>
      </n>
      <n v="48790" in="0">
        <tpls c="3">
          <tpl fld="4" item="175"/>
          <tpl fld="3" item="3"/>
          <tpl fld="2" item="0"/>
        </tpls>
      </n>
      <n v="129548" in="0">
        <tpls c="3">
          <tpl fld="4" item="169"/>
          <tpl fld="3" item="4"/>
          <tpl fld="2" item="0"/>
        </tpls>
      </n>
      <n v="276933" in="0">
        <tpls c="3">
          <tpl fld="4" item="174"/>
          <tpl fld="3" item="2"/>
          <tpl fld="2" item="0"/>
        </tpls>
      </n>
      <n v="241525" in="0">
        <tpls c="3">
          <tpl fld="4" item="170"/>
          <tpl fld="3" item="1"/>
          <tpl fld="2" item="0"/>
        </tpls>
      </n>
      <n v="866333" in="0">
        <tpls c="3">
          <tpl fld="4" item="174"/>
          <tpl fld="3" item="1"/>
          <tpl fld="2" item="0"/>
        </tpls>
      </n>
      <n v="299149" in="0">
        <tpls c="3">
          <tpl fld="4" item="170"/>
          <tpl fld="3" item="0"/>
          <tpl fld="2" item="0"/>
        </tpls>
      </n>
      <n v="435091" in="0">
        <tpls c="3">
          <tpl fld="4" item="171"/>
          <tpl fld="3" item="3"/>
          <tpl fld="2" item="0"/>
        </tpls>
      </n>
      <n v="31721" in="0">
        <tpls c="3">
          <tpl fld="4" item="171"/>
          <tpl fld="3" item="0"/>
          <tpl fld="2" item="0"/>
        </tpls>
      </n>
      <n v="338598" in="0">
        <tpls c="3">
          <tpl fld="4" item="175"/>
          <tpl fld="3" item="4"/>
          <tpl fld="2" item="0"/>
        </tpls>
      </n>
      <n v="278733" in="0">
        <tpls c="3">
          <tpl fld="4" item="173"/>
          <tpl fld="3" item="4"/>
          <tpl fld="2" item="0"/>
        </tpls>
      </n>
      <n v="424963" in="0">
        <tpls c="3">
          <tpl fld="4" item="174"/>
          <tpl fld="3" item="0"/>
          <tpl fld="2" item="0"/>
        </tpls>
      </n>
      <n v="262981" in="0">
        <tpls c="3">
          <tpl fld="4" item="173"/>
          <tpl fld="3" item="2"/>
          <tpl fld="2" item="0"/>
        </tpls>
      </n>
      <n v="211417" in="0">
        <tpls c="3">
          <tpl fld="4" item="175"/>
          <tpl fld="3" item="0"/>
          <tpl fld="2" item="0"/>
        </tpls>
      </n>
      <n v="300995" in="0">
        <tpls c="3">
          <tpl fld="4" item="175"/>
          <tpl fld="3" item="2"/>
          <tpl fld="2" item="0"/>
        </tpls>
      </n>
      <n v="614156" in="0">
        <tpls c="3">
          <tpl fld="4" item="170"/>
          <tpl fld="3" item="3"/>
          <tpl fld="2" item="0"/>
        </tpls>
      </n>
      <n v="46370" in="0">
        <tpls c="3">
          <tpl fld="4" item="171"/>
          <tpl fld="3" item="1"/>
          <tpl fld="2" item="0"/>
        </tpls>
      </n>
      <n v="612977" in="0">
        <tpls c="3">
          <tpl fld="4" item="173"/>
          <tpl fld="3" item="3"/>
          <tpl fld="2" item="0"/>
        </tpls>
      </n>
      <n v="182120" in="0">
        <tpls c="3">
          <tpl fld="4" item="170"/>
          <tpl fld="3" item="2"/>
          <tpl fld="2" item="0"/>
        </tpls>
      </n>
      <n v="342324" in="0">
        <tpls c="3">
          <tpl fld="4" item="174"/>
          <tpl fld="3" item="4"/>
          <tpl fld="2" item="0"/>
        </tpls>
      </n>
      <n v="548962" in="0">
        <tpls c="3">
          <tpl fld="4" item="173"/>
          <tpl fld="3" item="1"/>
          <tpl fld="2" item="0"/>
        </tpls>
      </n>
      <n v="146204" in="0">
        <tpls c="3">
          <tpl fld="4" item="172"/>
          <tpl fld="3" item="1"/>
          <tpl fld="2" item="0"/>
        </tpls>
      </n>
      <n v="179588" in="0">
        <tpls c="3">
          <tpl fld="4" item="176"/>
          <tpl fld="3" item="4"/>
          <tpl fld="2" item="0"/>
        </tpls>
      </n>
      <n v="342290" in="0">
        <tpls c="3">
          <tpl fld="4" item="177"/>
          <tpl fld="3" item="2"/>
          <tpl fld="2" item="0"/>
        </tpls>
      </n>
      <n v="212898" in="0">
        <tpls c="3">
          <tpl fld="4" item="176"/>
          <tpl fld="3" item="3"/>
          <tpl fld="2" item="0"/>
        </tpls>
      </n>
      <n v="536000" in="0">
        <tpls c="3">
          <tpl fld="4" item="177"/>
          <tpl fld="3" item="4"/>
          <tpl fld="2" item="0"/>
        </tpls>
      </n>
      <n v="155343" in="0">
        <tpls c="3">
          <tpl fld="4" item="178"/>
          <tpl fld="3" item="1"/>
          <tpl fld="2" item="0"/>
        </tpls>
      </n>
      <n v="286442" in="0">
        <tpls c="3">
          <tpl fld="4" item="179"/>
          <tpl fld="3" item="3"/>
          <tpl fld="2" item="0"/>
        </tpls>
      </n>
      <n v="225658" in="0">
        <tpls c="3">
          <tpl fld="4" item="180"/>
          <tpl fld="3" item="4"/>
          <tpl fld="2" item="0"/>
        </tpls>
      </n>
      <n v="392727" in="0">
        <tpls c="3">
          <tpl fld="4" item="181"/>
          <tpl fld="3" item="3"/>
          <tpl fld="2" item="0"/>
        </tpls>
      </n>
      <n v="247677" in="0">
        <tpls c="3">
          <tpl fld="4" item="182"/>
          <tpl fld="3" item="0"/>
          <tpl fld="2" item="0"/>
        </tpls>
      </n>
      <n v="296288" in="0">
        <tpls c="3">
          <tpl fld="4" item="182"/>
          <tpl fld="3" item="3"/>
          <tpl fld="2" item="0"/>
        </tpls>
      </n>
      <n v="255075" in="0">
        <tpls c="3">
          <tpl fld="4" item="181"/>
          <tpl fld="3" item="1"/>
          <tpl fld="2" item="0"/>
        </tpls>
      </n>
      <n v="382651" in="0">
        <tpls c="3">
          <tpl fld="4" item="181"/>
          <tpl fld="3" item="0"/>
          <tpl fld="2" item="0"/>
        </tpls>
      </n>
      <n v="544219" in="0">
        <tpls c="3">
          <tpl fld="4" item="176"/>
          <tpl fld="3" item="0"/>
          <tpl fld="2" item="0"/>
        </tpls>
      </n>
      <n v="513453" in="0">
        <tpls c="3">
          <tpl fld="4" item="181"/>
          <tpl fld="3" item="4"/>
          <tpl fld="2" item="0"/>
        </tpls>
      </n>
      <n v="172177" in="0">
        <tpls c="3">
          <tpl fld="4" item="178"/>
          <tpl fld="3" item="0"/>
          <tpl fld="2" item="0"/>
        </tpls>
      </n>
      <n v="408110" in="0">
        <tpls c="3">
          <tpl fld="4" item="181"/>
          <tpl fld="3" item="2"/>
          <tpl fld="2" item="0"/>
        </tpls>
      </n>
      <n v="341901" in="0">
        <tpls c="3">
          <tpl fld="4" item="179"/>
          <tpl fld="3" item="4"/>
          <tpl fld="2" item="0"/>
        </tpls>
      </n>
      <n v="147690" in="0">
        <tpls c="3">
          <tpl fld="4" item="182"/>
          <tpl fld="3" item="2"/>
          <tpl fld="2" item="0"/>
        </tpls>
      </n>
      <n v="412296" in="0">
        <tpls c="3">
          <tpl fld="4" item="180"/>
          <tpl fld="3" item="2"/>
          <tpl fld="2" item="0"/>
        </tpls>
      </n>
      <n v="233813" in="0">
        <tpls c="3">
          <tpl fld="4" item="180"/>
          <tpl fld="3" item="1"/>
          <tpl fld="2" item="0"/>
        </tpls>
      </n>
      <n v="223766" in="0">
        <tpls c="3">
          <tpl fld="4" item="178"/>
          <tpl fld="3" item="3"/>
          <tpl fld="2" item="0"/>
        </tpls>
      </n>
      <n v="443850" in="0">
        <tpls c="3">
          <tpl fld="4" item="179"/>
          <tpl fld="3" item="0"/>
          <tpl fld="2" item="0"/>
        </tpls>
      </n>
      <n v="354552" in="0">
        <tpls c="3">
          <tpl fld="4" item="178"/>
          <tpl fld="3" item="4"/>
          <tpl fld="2" item="0"/>
        </tpls>
      </n>
      <n v="101161" in="0">
        <tpls c="3">
          <tpl fld="4" item="182"/>
          <tpl fld="3" item="1"/>
          <tpl fld="2" item="0"/>
        </tpls>
      </n>
      <n v="298112" in="0">
        <tpls c="3">
          <tpl fld="4" item="177"/>
          <tpl fld="3" item="0"/>
          <tpl fld="2" item="0"/>
        </tpls>
      </n>
      <n v="195125" in="0">
        <tpls c="3">
          <tpl fld="4" item="180"/>
          <tpl fld="3" item="0"/>
          <tpl fld="2" item="0"/>
        </tpls>
      </n>
      <n v="150958" in="0">
        <tpls c="3">
          <tpl fld="4" item="179"/>
          <tpl fld="3" item="2"/>
          <tpl fld="2" item="0"/>
        </tpls>
      </n>
      <n v="548300" in="0">
        <tpls c="3">
          <tpl fld="4" item="178"/>
          <tpl fld="3" item="2"/>
          <tpl fld="2" item="0"/>
        </tpls>
      </n>
      <n v="365899" in="0">
        <tpls c="3">
          <tpl fld="4" item="179"/>
          <tpl fld="3" item="1"/>
          <tpl fld="2" item="0"/>
        </tpls>
      </n>
      <n v="524955" in="0">
        <tpls c="3">
          <tpl fld="4" item="176"/>
          <tpl fld="3" item="1"/>
          <tpl fld="2" item="0"/>
        </tpls>
      </n>
      <n v="460291" in="0">
        <tpls c="3">
          <tpl fld="4" item="177"/>
          <tpl fld="3" item="1"/>
          <tpl fld="2" item="0"/>
        </tpls>
      </n>
      <n v="478941" in="0">
        <tpls c="3">
          <tpl fld="4" item="180"/>
          <tpl fld="3" item="3"/>
          <tpl fld="2" item="0"/>
        </tpls>
      </n>
      <n v="181805" in="0">
        <tpls c="3">
          <tpl fld="4" item="176"/>
          <tpl fld="3" item="2"/>
          <tpl fld="2" item="0"/>
        </tpls>
      </n>
      <n v="253881" in="0">
        <tpls c="3">
          <tpl fld="4" item="182"/>
          <tpl fld="3" item="4"/>
          <tpl fld="2" item="0"/>
        </tpls>
      </n>
      <n v="28839" in="0">
        <tpls c="3">
          <tpl fld="4" item="177"/>
          <tpl fld="3" item="3"/>
          <tpl fld="2" item="0"/>
        </tpls>
      </n>
      <n v="328549" in="0">
        <tpls c="3">
          <tpl fld="4" item="183"/>
          <tpl fld="3" item="1"/>
          <tpl fld="2" item="0"/>
        </tpls>
      </n>
      <n v="288769" in="0">
        <tpls c="3">
          <tpl fld="4" item="184"/>
          <tpl fld="3" item="4"/>
          <tpl fld="2" item="0"/>
        </tpls>
      </n>
      <n v="250731" in="0">
        <tpls c="3">
          <tpl fld="4" item="185"/>
          <tpl fld="3" item="0"/>
          <tpl fld="2" item="0"/>
        </tpls>
      </n>
      <n v="477763" in="0">
        <tpls c="3">
          <tpl fld="4" item="185"/>
          <tpl fld="3" item="1"/>
          <tpl fld="2" item="0"/>
        </tpls>
      </n>
      <n v="159312" in="0">
        <tpls c="3">
          <tpl fld="4" item="186"/>
          <tpl fld="3" item="3"/>
          <tpl fld="2" item="0"/>
        </tpls>
      </n>
      <n v="108691" in="0">
        <tpls c="3">
          <tpl fld="4" item="187"/>
          <tpl fld="3" item="1"/>
          <tpl fld="2" item="0"/>
        </tpls>
      </n>
      <n v="206158" in="0">
        <tpls c="3">
          <tpl fld="4" item="187"/>
          <tpl fld="3" item="2"/>
          <tpl fld="2" item="0"/>
        </tpls>
      </n>
      <n v="394304" in="0">
        <tpls c="3">
          <tpl fld="4" item="188"/>
          <tpl fld="3" item="4"/>
          <tpl fld="2" item="0"/>
        </tpls>
      </n>
      <n v="378765" in="0">
        <tpls c="3">
          <tpl fld="4" item="185"/>
          <tpl fld="3" item="3"/>
          <tpl fld="2" item="0"/>
        </tpls>
      </n>
      <n v="439306" in="0">
        <tpls c="3">
          <tpl fld="4" item="189"/>
          <tpl fld="3" item="2"/>
          <tpl fld="2" item="0"/>
        </tpls>
      </n>
      <n v="187889" in="0">
        <tpls c="3">
          <tpl fld="4" item="187"/>
          <tpl fld="3" item="3"/>
          <tpl fld="2" item="0"/>
        </tpls>
      </n>
      <n v="85574" in="0">
        <tpls c="3">
          <tpl fld="4" item="185"/>
          <tpl fld="3" item="4"/>
          <tpl fld="2" item="0"/>
        </tpls>
      </n>
      <n v="124320" in="0">
        <tpls c="3">
          <tpl fld="4" item="186"/>
          <tpl fld="3" item="2"/>
          <tpl fld="2" item="0"/>
        </tpls>
      </n>
      <n v="325129" in="0">
        <tpls c="3">
          <tpl fld="4" item="189"/>
          <tpl fld="3" item="3"/>
          <tpl fld="2" item="0"/>
        </tpls>
      </n>
      <n v="350255" in="0">
        <tpls c="3">
          <tpl fld="4" item="183"/>
          <tpl fld="3" item="4"/>
          <tpl fld="2" item="0"/>
        </tpls>
      </n>
      <n v="255966" in="0">
        <tpls c="3">
          <tpl fld="4" item="184"/>
          <tpl fld="3" item="0"/>
          <tpl fld="2" item="0"/>
        </tpls>
      </n>
      <n v="90796" in="0">
        <tpls c="3">
          <tpl fld="4" item="184"/>
          <tpl fld="3" item="2"/>
          <tpl fld="2" item="0"/>
        </tpls>
      </n>
      <n v="218928" in="0">
        <tpls c="3">
          <tpl fld="4" item="183"/>
          <tpl fld="3" item="2"/>
          <tpl fld="2" item="0"/>
        </tpls>
      </n>
      <n v="396325" in="0">
        <tpls c="3">
          <tpl fld="4" item="188"/>
          <tpl fld="3" item="1"/>
          <tpl fld="2" item="0"/>
        </tpls>
      </n>
      <n v="178763" in="0">
        <tpls c="3">
          <tpl fld="4" item="187"/>
          <tpl fld="3" item="4"/>
          <tpl fld="2" item="0"/>
        </tpls>
      </n>
      <n v="245507" in="0">
        <tpls c="3">
          <tpl fld="4" item="188"/>
          <tpl fld="3" item="2"/>
          <tpl fld="2" item="0"/>
        </tpls>
      </n>
      <n v="174509" in="0">
        <tpls c="3">
          <tpl fld="4" item="184"/>
          <tpl fld="3" item="1"/>
          <tpl fld="2" item="0"/>
        </tpls>
      </n>
      <n v="580991" in="0">
        <tpls c="3">
          <tpl fld="4" item="188"/>
          <tpl fld="3" item="3"/>
          <tpl fld="2" item="0"/>
        </tpls>
      </n>
      <n v="524960" in="0">
        <tpls c="3">
          <tpl fld="4" item="189"/>
          <tpl fld="3" item="1"/>
          <tpl fld="2" item="0"/>
        </tpls>
      </n>
      <n v="313142" in="0">
        <tpls c="3">
          <tpl fld="4" item="184"/>
          <tpl fld="3" item="3"/>
          <tpl fld="2" item="0"/>
        </tpls>
      </n>
      <n v="201757" in="0">
        <tpls c="3">
          <tpl fld="4" item="189"/>
          <tpl fld="3" item="4"/>
          <tpl fld="2" item="0"/>
        </tpls>
      </n>
      <n v="446512" in="0">
        <tpls c="3">
          <tpl fld="4" item="183"/>
          <tpl fld="3" item="3"/>
          <tpl fld="2" item="0"/>
        </tpls>
      </n>
      <n v="290049" in="0">
        <tpls c="3">
          <tpl fld="4" item="183"/>
          <tpl fld="3" item="0"/>
          <tpl fld="2" item="0"/>
        </tpls>
      </n>
      <n v="357943" in="0">
        <tpls c="3">
          <tpl fld="4" item="187"/>
          <tpl fld="3" item="0"/>
          <tpl fld="2" item="0"/>
        </tpls>
      </n>
      <n v="327932" in="0">
        <tpls c="3">
          <tpl fld="4" item="186"/>
          <tpl fld="3" item="0"/>
          <tpl fld="2" item="0"/>
        </tpls>
      </n>
      <n v="277504" in="0">
        <tpls c="3">
          <tpl fld="4" item="189"/>
          <tpl fld="3" item="0"/>
          <tpl fld="2" item="0"/>
        </tpls>
      </n>
      <n v="204619" in="0">
        <tpls c="3">
          <tpl fld="4" item="186"/>
          <tpl fld="3" item="1"/>
          <tpl fld="2" item="0"/>
        </tpls>
      </n>
      <n v="19004" in="0">
        <tpls c="3">
          <tpl fld="4" item="186"/>
          <tpl fld="3" item="4"/>
          <tpl fld="2" item="0"/>
        </tpls>
      </n>
      <n v="228188" in="0">
        <tpls c="3">
          <tpl fld="4" item="185"/>
          <tpl fld="3" item="2"/>
          <tpl fld="2" item="0"/>
        </tpls>
      </n>
      <n v="431020" in="0">
        <tpls c="3">
          <tpl fld="4" item="188"/>
          <tpl fld="3" item="0"/>
          <tpl fld="2" item="0"/>
        </tpls>
      </n>
      <n v="349175" in="0">
        <tpls c="3">
          <tpl fld="4" item="190"/>
          <tpl fld="3" item="4"/>
          <tpl fld="2" item="0"/>
        </tpls>
      </n>
      <n v="134195" in="0">
        <tpls c="3">
          <tpl fld="4" item="191"/>
          <tpl fld="3" item="3"/>
          <tpl fld="2" item="0"/>
        </tpls>
      </n>
      <n v="269671" in="0">
        <tpls c="3">
          <tpl fld="4" item="192"/>
          <tpl fld="3" item="4"/>
          <tpl fld="2" item="0"/>
        </tpls>
      </n>
      <n v="99170" in="0">
        <tpls c="3">
          <tpl fld="4" item="193"/>
          <tpl fld="3" item="3"/>
          <tpl fld="2" item="0"/>
        </tpls>
      </n>
      <n v="442611" in="0">
        <tpls c="3">
          <tpl fld="4" item="194"/>
          <tpl fld="3" item="2"/>
          <tpl fld="2" item="0"/>
        </tpls>
      </n>
      <n v="257936" in="0">
        <tpls c="3">
          <tpl fld="4" item="194"/>
          <tpl fld="3" item="1"/>
          <tpl fld="2" item="0"/>
        </tpls>
      </n>
      <n v="311102" in="0">
        <tpls c="3">
          <tpl fld="4" item="190"/>
          <tpl fld="3" item="2"/>
          <tpl fld="2" item="0"/>
        </tpls>
      </n>
      <n v="355671" in="0">
        <tpls c="3">
          <tpl fld="4" item="193"/>
          <tpl fld="3" item="2"/>
          <tpl fld="2" item="0"/>
        </tpls>
      </n>
      <n v="183581" in="0">
        <tpls c="3">
          <tpl fld="4" item="195"/>
          <tpl fld="3" item="2"/>
          <tpl fld="2" item="0"/>
        </tpls>
      </n>
      <n v="382070" in="0">
        <tpls c="3">
          <tpl fld="4" item="192"/>
          <tpl fld="3" item="2"/>
          <tpl fld="2" item="0"/>
        </tpls>
      </n>
      <n v="218775" in="0">
        <tpls c="3">
          <tpl fld="4" item="190"/>
          <tpl fld="3" item="1"/>
          <tpl fld="2" item="0"/>
        </tpls>
      </n>
      <n v="293642" in="0">
        <tpls c="3">
          <tpl fld="4" item="192"/>
          <tpl fld="3" item="1"/>
          <tpl fld="2" item="0"/>
        </tpls>
      </n>
      <n v="306573" in="0">
        <tpls c="3">
          <tpl fld="4" item="195"/>
          <tpl fld="3" item="3"/>
          <tpl fld="2" item="0"/>
        </tpls>
      </n>
      <n v="216275" in="0">
        <tpls c="3">
          <tpl fld="4" item="195"/>
          <tpl fld="3" item="1"/>
          <tpl fld="2" item="0"/>
        </tpls>
      </n>
      <n v="228246" in="0">
        <tpls c="3">
          <tpl fld="4" item="196"/>
          <tpl fld="3" item="2"/>
          <tpl fld="2" item="0"/>
        </tpls>
      </n>
      <n v="107740" in="0">
        <tpls c="3">
          <tpl fld="4" item="190"/>
          <tpl fld="3" item="3"/>
          <tpl fld="2" item="0"/>
        </tpls>
      </n>
      <n v="390670" in="0">
        <tpls c="3">
          <tpl fld="4" item="196"/>
          <tpl fld="3" item="3"/>
          <tpl fld="2" item="0"/>
        </tpls>
      </n>
      <n v="320342" in="0">
        <tpls c="3">
          <tpl fld="4" item="194"/>
          <tpl fld="3" item="0"/>
          <tpl fld="2" item="0"/>
        </tpls>
      </n>
      <n v="100351" in="0">
        <tpls c="3">
          <tpl fld="4" item="193"/>
          <tpl fld="3" item="0"/>
          <tpl fld="2" item="0"/>
        </tpls>
      </n>
      <n v="324174" in="0">
        <tpls c="3">
          <tpl fld="4" item="191"/>
          <tpl fld="3" item="1"/>
          <tpl fld="2" item="0"/>
        </tpls>
      </n>
      <n v="286905" in="0">
        <tpls c="3">
          <tpl fld="4" item="195"/>
          <tpl fld="3" item="4"/>
          <tpl fld="2" item="0"/>
        </tpls>
      </n>
      <n v="429902" in="0">
        <tpls c="3">
          <tpl fld="4" item="191"/>
          <tpl fld="3" item="2"/>
          <tpl fld="2" item="0"/>
        </tpls>
      </n>
      <n v="520571" in="0">
        <tpls c="3">
          <tpl fld="4" item="192"/>
          <tpl fld="3" item="3"/>
          <tpl fld="2" item="0"/>
        </tpls>
      </n>
      <n v="172573" in="0">
        <tpls c="3">
          <tpl fld="4" item="191"/>
          <tpl fld="3" item="4"/>
          <tpl fld="2" item="0"/>
        </tpls>
      </n>
      <n v="150125" in="0">
        <tpls c="3">
          <tpl fld="4" item="193"/>
          <tpl fld="3" item="4"/>
          <tpl fld="2" item="0"/>
        </tpls>
      </n>
      <n v="259133" in="0">
        <tpls c="3">
          <tpl fld="4" item="196"/>
          <tpl fld="3" item="4"/>
          <tpl fld="2" item="0"/>
        </tpls>
      </n>
      <n v="567414" in="0">
        <tpls c="3">
          <tpl fld="4" item="193"/>
          <tpl fld="3" item="1"/>
          <tpl fld="2" item="0"/>
        </tpls>
      </n>
      <n v="408956" in="0">
        <tpls c="3">
          <tpl fld="4" item="196"/>
          <tpl fld="3" item="0"/>
          <tpl fld="2" item="0"/>
        </tpls>
      </n>
      <n v="232896" in="0">
        <tpls c="3">
          <tpl fld="4" item="194"/>
          <tpl fld="3" item="4"/>
          <tpl fld="2" item="0"/>
        </tpls>
      </n>
      <n v="611307" in="0">
        <tpls c="3">
          <tpl fld="4" item="192"/>
          <tpl fld="3" item="0"/>
          <tpl fld="2" item="0"/>
        </tpls>
      </n>
      <n v="340117" in="0">
        <tpls c="3">
          <tpl fld="4" item="195"/>
          <tpl fld="3" item="0"/>
          <tpl fld="2" item="0"/>
        </tpls>
      </n>
      <n v="423379" in="0">
        <tpls c="3">
          <tpl fld="4" item="190"/>
          <tpl fld="3" item="0"/>
          <tpl fld="2" item="0"/>
        </tpls>
      </n>
      <n v="243501" in="0">
        <tpls c="3">
          <tpl fld="4" item="191"/>
          <tpl fld="3" item="0"/>
          <tpl fld="2" item="0"/>
        </tpls>
      </n>
      <n v="206839" in="0">
        <tpls c="3">
          <tpl fld="4" item="196"/>
          <tpl fld="3" item="1"/>
          <tpl fld="2" item="0"/>
        </tpls>
      </n>
      <n v="231662" in="0">
        <tpls c="3">
          <tpl fld="4" item="194"/>
          <tpl fld="3" item="3"/>
          <tpl fld="2" item="0"/>
        </tpls>
      </n>
      <n v="208764" in="0">
        <tpls c="3">
          <tpl fld="4" item="197"/>
          <tpl fld="3" item="4"/>
          <tpl fld="2" item="0"/>
        </tpls>
      </n>
      <n v="609952" in="0">
        <tpls c="3">
          <tpl fld="4" item="198"/>
          <tpl fld="3" item="4"/>
          <tpl fld="2" item="0"/>
        </tpls>
      </n>
      <n v="256254" in="0">
        <tpls c="3">
          <tpl fld="4" item="198"/>
          <tpl fld="3" item="3"/>
          <tpl fld="2" item="0"/>
        </tpls>
      </n>
      <n v="311111" in="0">
        <tpls c="3">
          <tpl fld="4" item="197"/>
          <tpl fld="3" item="1"/>
          <tpl fld="2" item="0"/>
        </tpls>
      </n>
      <n v="151214" in="0">
        <tpls c="3">
          <tpl fld="4" item="199"/>
          <tpl fld="3" item="4"/>
          <tpl fld="2" item="0"/>
        </tpls>
      </n>
      <n v="224079" in="0">
        <tpls c="3">
          <tpl fld="4" item="200"/>
          <tpl fld="3" item="4"/>
          <tpl fld="2" item="0"/>
        </tpls>
      </n>
      <n v="322203" in="0">
        <tpls c="3">
          <tpl fld="4" item="198"/>
          <tpl fld="3" item="0"/>
          <tpl fld="2" item="0"/>
        </tpls>
      </n>
      <n v="137821" in="0">
        <tpls c="3">
          <tpl fld="4" item="201"/>
          <tpl fld="3" item="0"/>
          <tpl fld="2" item="0"/>
        </tpls>
      </n>
      <n v="419477" in="0">
        <tpls c="3">
          <tpl fld="4" item="202"/>
          <tpl fld="3" item="1"/>
          <tpl fld="2" item="0"/>
        </tpls>
      </n>
      <n v="341086" in="0">
        <tpls c="3">
          <tpl fld="4" item="201"/>
          <tpl fld="3" item="1"/>
          <tpl fld="2" item="0"/>
        </tpls>
      </n>
      <n v="188716" in="0">
        <tpls c="3">
          <tpl fld="4" item="200"/>
          <tpl fld="3" item="1"/>
          <tpl fld="2" item="0"/>
        </tpls>
      </n>
      <n v="391906" in="0">
        <tpls c="3">
          <tpl fld="4" item="200"/>
          <tpl fld="3" item="2"/>
          <tpl fld="2" item="0"/>
        </tpls>
      </n>
      <n v="236327" in="0">
        <tpls c="3">
          <tpl fld="4" item="197"/>
          <tpl fld="3" item="3"/>
          <tpl fld="2" item="0"/>
        </tpls>
      </n>
      <n v="285184" in="0">
        <tpls c="3">
          <tpl fld="4" item="203"/>
          <tpl fld="3" item="2"/>
          <tpl fld="2" item="0"/>
        </tpls>
      </n>
      <n v="259081" in="0">
        <tpls c="3">
          <tpl fld="4" item="203"/>
          <tpl fld="3" item="1"/>
          <tpl fld="2" item="0"/>
        </tpls>
      </n>
      <n v="165543" in="0">
        <tpls c="3">
          <tpl fld="4" item="201"/>
          <tpl fld="3" item="3"/>
          <tpl fld="2" item="0"/>
        </tpls>
      </n>
      <n v="414734" in="0">
        <tpls c="3">
          <tpl fld="4" item="201"/>
          <tpl fld="3" item="4"/>
          <tpl fld="2" item="0"/>
        </tpls>
      </n>
      <n v="135980" in="0">
        <tpls c="3">
          <tpl fld="4" item="199"/>
          <tpl fld="3" item="0"/>
          <tpl fld="2" item="0"/>
        </tpls>
      </n>
      <n v="165091" in="0">
        <tpls c="3">
          <tpl fld="4" item="203"/>
          <tpl fld="3" item="3"/>
          <tpl fld="2" item="0"/>
        </tpls>
      </n>
      <n v="576128" in="0">
        <tpls c="3">
          <tpl fld="4" item="203"/>
          <tpl fld="3" item="4"/>
          <tpl fld="2" item="0"/>
        </tpls>
      </n>
      <n v="431132" in="0">
        <tpls c="3">
          <tpl fld="4" item="198"/>
          <tpl fld="3" item="2"/>
          <tpl fld="2" item="0"/>
        </tpls>
      </n>
      <n v="432455" in="0">
        <tpls c="3">
          <tpl fld="4" item="202"/>
          <tpl fld="3" item="0"/>
          <tpl fld="2" item="0"/>
        </tpls>
      </n>
      <n v="670746" in="0">
        <tpls c="3">
          <tpl fld="4" item="200"/>
          <tpl fld="3" item="0"/>
          <tpl fld="2" item="0"/>
        </tpls>
      </n>
      <n v="285001" in="0">
        <tpls c="3">
          <tpl fld="4" item="197"/>
          <tpl fld="3" item="0"/>
          <tpl fld="2" item="0"/>
        </tpls>
      </n>
      <n v="316337" in="0">
        <tpls c="3">
          <tpl fld="4" item="202"/>
          <tpl fld="3" item="3"/>
          <tpl fld="2" item="0"/>
        </tpls>
      </n>
      <n v="288137" in="0">
        <tpls c="3">
          <tpl fld="4" item="199"/>
          <tpl fld="3" item="2"/>
          <tpl fld="2" item="0"/>
        </tpls>
      </n>
      <n v="228834" in="0">
        <tpls c="3">
          <tpl fld="4" item="199"/>
          <tpl fld="3" item="3"/>
          <tpl fld="2" item="0"/>
        </tpls>
      </n>
      <n v="180322" in="0">
        <tpls c="3">
          <tpl fld="4" item="201"/>
          <tpl fld="3" item="2"/>
          <tpl fld="2" item="0"/>
        </tpls>
      </n>
      <n v="364814" in="0">
        <tpls c="3">
          <tpl fld="4" item="199"/>
          <tpl fld="3" item="1"/>
          <tpl fld="2" item="0"/>
        </tpls>
      </n>
      <n v="74422" in="0">
        <tpls c="3">
          <tpl fld="4" item="200"/>
          <tpl fld="3" item="3"/>
          <tpl fld="2" item="0"/>
        </tpls>
      </n>
      <n v="503396" in="0">
        <tpls c="3">
          <tpl fld="4" item="198"/>
          <tpl fld="3" item="1"/>
          <tpl fld="2" item="0"/>
        </tpls>
      </n>
      <n v="170648" in="0">
        <tpls c="3">
          <tpl fld="4" item="197"/>
          <tpl fld="3" item="2"/>
          <tpl fld="2" item="0"/>
        </tpls>
      </n>
      <n v="123039" in="0">
        <tpls c="3">
          <tpl fld="4" item="202"/>
          <tpl fld="3" item="2"/>
          <tpl fld="2" item="0"/>
        </tpls>
      </n>
      <n v="467483" in="0">
        <tpls c="3">
          <tpl fld="4" item="203"/>
          <tpl fld="3" item="0"/>
          <tpl fld="2" item="0"/>
        </tpls>
      </n>
      <n v="486223" in="0">
        <tpls c="3">
          <tpl fld="4" item="202"/>
          <tpl fld="3" item="4"/>
          <tpl fld="2" item="0"/>
        </tpls>
      </n>
      <n v="202765" in="0">
        <tpls c="3">
          <tpl fld="4" item="204"/>
          <tpl fld="3" item="4"/>
          <tpl fld="2" item="0"/>
        </tpls>
      </n>
      <n v="433401" in="0">
        <tpls c="3">
          <tpl fld="4" item="205"/>
          <tpl fld="3" item="2"/>
          <tpl fld="2" item="0"/>
        </tpls>
      </n>
      <n v="376568" in="0">
        <tpls c="3">
          <tpl fld="4" item="206"/>
          <tpl fld="3" item="0"/>
          <tpl fld="2" item="0"/>
        </tpls>
      </n>
      <n v="232471" in="0">
        <tpls c="3">
          <tpl fld="4" item="207"/>
          <tpl fld="3" item="2"/>
          <tpl fld="2" item="0"/>
        </tpls>
      </n>
      <n v="358253" in="0">
        <tpls c="3">
          <tpl fld="4" item="204"/>
          <tpl fld="3" item="3"/>
          <tpl fld="2" item="0"/>
        </tpls>
      </n>
      <n v="225677" in="0">
        <tpls c="3">
          <tpl fld="4" item="206"/>
          <tpl fld="3" item="1"/>
          <tpl fld="2" item="0"/>
        </tpls>
      </n>
      <n v="362835" in="0">
        <tpls c="3">
          <tpl fld="4" item="208"/>
          <tpl fld="3" item="1"/>
          <tpl fld="2" item="0"/>
        </tpls>
      </n>
      <n v="334786" in="0">
        <tpls c="3">
          <tpl fld="4" item="209"/>
          <tpl fld="3" item="1"/>
          <tpl fld="2" item="0"/>
        </tpls>
      </n>
      <n v="319749" in="0">
        <tpls c="3">
          <tpl fld="4" item="210"/>
          <tpl fld="3" item="3"/>
          <tpl fld="2" item="0"/>
        </tpls>
      </n>
      <n v="139278" in="0">
        <tpls c="3">
          <tpl fld="4" item="204"/>
          <tpl fld="3" item="0"/>
          <tpl fld="2" item="0"/>
        </tpls>
      </n>
      <n v="615234" in="0">
        <tpls c="3">
          <tpl fld="4" item="204"/>
          <tpl fld="3" item="2"/>
          <tpl fld="2" item="0"/>
        </tpls>
      </n>
      <n v="493473" in="0">
        <tpls c="3">
          <tpl fld="4" item="208"/>
          <tpl fld="3" item="4"/>
          <tpl fld="2" item="0"/>
        </tpls>
      </n>
      <n v="310306" in="0">
        <tpls c="3">
          <tpl fld="4" item="209"/>
          <tpl fld="3" item="2"/>
          <tpl fld="2" item="0"/>
        </tpls>
      </n>
      <n v="71730" in="0">
        <tpls c="3">
          <tpl fld="4" item="208"/>
          <tpl fld="3" item="2"/>
          <tpl fld="2" item="0"/>
        </tpls>
      </n>
      <n v="296736" in="0">
        <tpls c="3">
          <tpl fld="4" item="206"/>
          <tpl fld="3" item="2"/>
          <tpl fld="2" item="0"/>
        </tpls>
      </n>
      <n v="252918" in="0">
        <tpls c="3">
          <tpl fld="4" item="204"/>
          <tpl fld="3" item="1"/>
          <tpl fld="2" item="0"/>
        </tpls>
      </n>
      <n v="214974" in="0">
        <tpls c="3">
          <tpl fld="4" item="209"/>
          <tpl fld="3" item="3"/>
          <tpl fld="2" item="0"/>
        </tpls>
      </n>
      <n v="501721" in="0">
        <tpls c="3">
          <tpl fld="4" item="210"/>
          <tpl fld="3" item="2"/>
          <tpl fld="2" item="0"/>
        </tpls>
      </n>
      <n v="566088" in="0">
        <tpls c="3">
          <tpl fld="4" item="208"/>
          <tpl fld="3" item="0"/>
          <tpl fld="2" item="0"/>
        </tpls>
      </n>
      <n v="223968" in="0">
        <tpls c="3">
          <tpl fld="4" item="205"/>
          <tpl fld="3" item="1"/>
          <tpl fld="2" item="0"/>
        </tpls>
      </n>
      <n v="267692" in="0">
        <tpls c="3">
          <tpl fld="4" item="207"/>
          <tpl fld="3" item="0"/>
          <tpl fld="2" item="0"/>
        </tpls>
      </n>
      <n v="452442" in="0">
        <tpls c="3">
          <tpl fld="4" item="205"/>
          <tpl fld="3" item="4"/>
          <tpl fld="2" item="0"/>
        </tpls>
      </n>
      <n v="246413" in="0">
        <tpls c="3">
          <tpl fld="4" item="210"/>
          <tpl fld="3" item="0"/>
          <tpl fld="2" item="0"/>
        </tpls>
      </n>
      <n v="370442" in="0">
        <tpls c="3">
          <tpl fld="4" item="207"/>
          <tpl fld="3" item="4"/>
          <tpl fld="2" item="0"/>
        </tpls>
      </n>
      <n v="177066" in="0">
        <tpls c="3">
          <tpl fld="4" item="208"/>
          <tpl fld="3" item="3"/>
          <tpl fld="2" item="0"/>
        </tpls>
      </n>
      <n v="263419" in="0">
        <tpls c="3">
          <tpl fld="4" item="209"/>
          <tpl fld="3" item="4"/>
          <tpl fld="2" item="0"/>
        </tpls>
      </n>
      <n v="102740" in="0">
        <tpls c="3">
          <tpl fld="4" item="210"/>
          <tpl fld="3" item="4"/>
          <tpl fld="2" item="0"/>
        </tpls>
      </n>
      <n v="140452" in="0">
        <tpls c="3">
          <tpl fld="4" item="206"/>
          <tpl fld="3" item="4"/>
          <tpl fld="2" item="0"/>
        </tpls>
      </n>
      <n v="301488" in="0">
        <tpls c="3">
          <tpl fld="4" item="205"/>
          <tpl fld="3" item="0"/>
          <tpl fld="2" item="0"/>
        </tpls>
      </n>
      <n v="280247" in="0">
        <tpls c="3">
          <tpl fld="4" item="207"/>
          <tpl fld="3" item="3"/>
          <tpl fld="2" item="0"/>
        </tpls>
      </n>
      <n v="248035" in="0">
        <tpls c="3">
          <tpl fld="4" item="205"/>
          <tpl fld="3" item="3"/>
          <tpl fld="2" item="0"/>
        </tpls>
      </n>
      <n v="444615" in="0">
        <tpls c="3">
          <tpl fld="4" item="209"/>
          <tpl fld="3" item="0"/>
          <tpl fld="2" item="0"/>
        </tpls>
      </n>
      <n v="417170" in="0">
        <tpls c="3">
          <tpl fld="4" item="207"/>
          <tpl fld="3" item="1"/>
          <tpl fld="2" item="0"/>
        </tpls>
      </n>
      <n v="23916" in="0">
        <tpls c="3">
          <tpl fld="4" item="210"/>
          <tpl fld="3" item="1"/>
          <tpl fld="2" item="0"/>
        </tpls>
      </n>
      <n v="282682" in="0">
        <tpls c="3">
          <tpl fld="4" item="206"/>
          <tpl fld="3" item="3"/>
          <tpl fld="2" item="0"/>
        </tpls>
      </n>
      <n v="182679" in="0">
        <tpls c="3">
          <tpl fld="4" item="211"/>
          <tpl fld="3" item="4"/>
          <tpl fld="2" item="0"/>
        </tpls>
      </n>
      <n v="314277" in="0">
        <tpls c="3">
          <tpl fld="4" item="212"/>
          <tpl fld="3" item="1"/>
          <tpl fld="2" item="0"/>
        </tpls>
      </n>
      <n v="308346" in="0">
        <tpls c="3">
          <tpl fld="4" item="212"/>
          <tpl fld="3" item="2"/>
          <tpl fld="2" item="0"/>
        </tpls>
      </n>
      <n v="249810" in="0">
        <tpls c="3">
          <tpl fld="4" item="213"/>
          <tpl fld="3" item="0"/>
          <tpl fld="2" item="0"/>
        </tpls>
      </n>
      <n v="295097" in="0">
        <tpls c="3">
          <tpl fld="4" item="211"/>
          <tpl fld="3" item="1"/>
          <tpl fld="2" item="0"/>
        </tpls>
      </n>
      <n v="409643" in="0">
        <tpls c="3">
          <tpl fld="4" item="214"/>
          <tpl fld="3" item="1"/>
          <tpl fld="2" item="0"/>
        </tpls>
      </n>
      <n v="123170" in="0">
        <tpls c="3">
          <tpl fld="4" item="214"/>
          <tpl fld="3" item="3"/>
          <tpl fld="2" item="0"/>
        </tpls>
      </n>
      <n v="298030" in="0">
        <tpls c="3">
          <tpl fld="4" item="215"/>
          <tpl fld="3" item="1"/>
          <tpl fld="2" item="0"/>
        </tpls>
      </n>
      <n v="231929" in="0">
        <tpls c="3">
          <tpl fld="4" item="216"/>
          <tpl fld="3" item="2"/>
          <tpl fld="2" item="0"/>
        </tpls>
      </n>
      <n v="310284" in="0">
        <tpls c="3">
          <tpl fld="4" item="213"/>
          <tpl fld="3" item="1"/>
          <tpl fld="2" item="0"/>
        </tpls>
      </n>
      <n v="420231" in="0">
        <tpls c="3">
          <tpl fld="4" item="216"/>
          <tpl fld="3" item="0"/>
          <tpl fld="2" item="0"/>
        </tpls>
      </n>
      <n v="222985" in="0">
        <tpls c="3">
          <tpl fld="4" item="211"/>
          <tpl fld="3" item="2"/>
          <tpl fld="2" item="0"/>
        </tpls>
      </n>
      <n v="378414" in="0">
        <tpls c="3">
          <tpl fld="4" item="216"/>
          <tpl fld="3" item="1"/>
          <tpl fld="2" item="0"/>
        </tpls>
      </n>
      <n v="280480" in="0">
        <tpls c="3">
          <tpl fld="4" item="217"/>
          <tpl fld="3" item="1"/>
          <tpl fld="2" item="0"/>
        </tpls>
      </n>
      <n v="499047" in="0">
        <tpls c="3">
          <tpl fld="4" item="215"/>
          <tpl fld="3" item="2"/>
          <tpl fld="2" item="0"/>
        </tpls>
      </n>
      <n v="133579" in="0">
        <tpls c="3">
          <tpl fld="4" item="214"/>
          <tpl fld="3" item="0"/>
          <tpl fld="2" item="0"/>
        </tpls>
      </n>
      <n v="308800" in="0">
        <tpls c="3">
          <tpl fld="4" item="217"/>
          <tpl fld="3" item="4"/>
          <tpl fld="2" item="0"/>
        </tpls>
      </n>
      <n v="436752" in="0">
        <tpls c="3">
          <tpl fld="4" item="214"/>
          <tpl fld="3" item="2"/>
          <tpl fld="2" item="0"/>
        </tpls>
      </n>
      <n v="389993" in="0">
        <tpls c="3">
          <tpl fld="4" item="213"/>
          <tpl fld="3" item="3"/>
          <tpl fld="2" item="0"/>
        </tpls>
      </n>
      <n v="193691" in="0">
        <tpls c="3">
          <tpl fld="4" item="215"/>
          <tpl fld="3" item="4"/>
          <tpl fld="2" item="0"/>
        </tpls>
      </n>
      <n v="739305" in="0">
        <tpls c="3">
          <tpl fld="4" item="217"/>
          <tpl fld="3" item="3"/>
          <tpl fld="2" item="0"/>
        </tpls>
      </n>
      <n v="240618" in="0">
        <tpls c="3">
          <tpl fld="4" item="216"/>
          <tpl fld="3" item="3"/>
          <tpl fld="2" item="0"/>
        </tpls>
      </n>
      <n v="214213" in="0">
        <tpls c="3">
          <tpl fld="4" item="215"/>
          <tpl fld="3" item="0"/>
          <tpl fld="2" item="0"/>
        </tpls>
      </n>
      <n v="290315" in="0">
        <tpls c="3">
          <tpl fld="4" item="217"/>
          <tpl fld="3" item="0"/>
          <tpl fld="2" item="0"/>
        </tpls>
      </n>
      <n v="271473" in="0">
        <tpls c="3">
          <tpl fld="4" item="211"/>
          <tpl fld="3" item="0"/>
          <tpl fld="2" item="0"/>
        </tpls>
      </n>
      <n v="426650" in="0">
        <tpls c="3">
          <tpl fld="4" item="212"/>
          <tpl fld="3" item="0"/>
          <tpl fld="2" item="0"/>
        </tpls>
      </n>
      <n v="259901" in="0">
        <tpls c="3">
          <tpl fld="4" item="215"/>
          <tpl fld="3" item="3"/>
          <tpl fld="2" item="0"/>
        </tpls>
      </n>
      <n v="224483" in="0">
        <tpls c="3">
          <tpl fld="4" item="217"/>
          <tpl fld="3" item="2"/>
          <tpl fld="2" item="0"/>
        </tpls>
      </n>
      <n v="234770" in="0">
        <tpls c="3">
          <tpl fld="4" item="213"/>
          <tpl fld="3" item="4"/>
          <tpl fld="2" item="0"/>
        </tpls>
      </n>
      <n v="648900" in="0">
        <tpls c="3">
          <tpl fld="4" item="214"/>
          <tpl fld="3" item="4"/>
          <tpl fld="2" item="0"/>
        </tpls>
      </n>
      <n v="143225" in="0">
        <tpls c="3">
          <tpl fld="4" item="212"/>
          <tpl fld="3" item="4"/>
          <tpl fld="2" item="0"/>
        </tpls>
      </n>
      <n v="258277" in="0">
        <tpls c="3">
          <tpl fld="4" item="216"/>
          <tpl fld="3" item="4"/>
          <tpl fld="2" item="0"/>
        </tpls>
      </n>
      <n v="169548" in="0">
        <tpls c="3">
          <tpl fld="4" item="212"/>
          <tpl fld="3" item="3"/>
          <tpl fld="2" item="0"/>
        </tpls>
      </n>
      <n v="283545" in="0">
        <tpls c="3">
          <tpl fld="4" item="213"/>
          <tpl fld="3" item="2"/>
          <tpl fld="2" item="0"/>
        </tpls>
      </n>
      <n v="580899" in="0">
        <tpls c="3">
          <tpl fld="4" item="211"/>
          <tpl fld="3" item="3"/>
          <tpl fld="2" item="0"/>
        </tpls>
      </n>
      <n v="466176" in="0">
        <tpls c="3">
          <tpl fld="4" item="218"/>
          <tpl fld="3" item="0"/>
          <tpl fld="2" item="0"/>
        </tpls>
      </n>
      <n v="226722" in="0">
        <tpls c="3">
          <tpl fld="4" item="218"/>
          <tpl fld="3" item="2"/>
          <tpl fld="2" item="0"/>
        </tpls>
      </n>
      <n v="461677" in="0">
        <tpls c="3">
          <tpl fld="4" item="219"/>
          <tpl fld="3" item="0"/>
          <tpl fld="2" item="0"/>
        </tpls>
      </n>
      <n v="193042" in="0">
        <tpls c="3">
          <tpl fld="4" item="220"/>
          <tpl fld="3" item="4"/>
          <tpl fld="2" item="0"/>
        </tpls>
      </n>
      <n v="79367" in="0">
        <tpls c="3">
          <tpl fld="4" item="221"/>
          <tpl fld="3" item="0"/>
          <tpl fld="2" item="0"/>
        </tpls>
      </n>
      <n v="621692" in="0">
        <tpls c="3">
          <tpl fld="4" item="221"/>
          <tpl fld="3" item="2"/>
          <tpl fld="2" item="0"/>
        </tpls>
      </n>
      <n v="303775" in="0">
        <tpls c="3">
          <tpl fld="4" item="222"/>
          <tpl fld="3" item="4"/>
          <tpl fld="2" item="0"/>
        </tpls>
      </n>
      <n v="148421" in="0">
        <tpls c="3">
          <tpl fld="4" item="221"/>
          <tpl fld="3" item="4"/>
          <tpl fld="2" item="0"/>
        </tpls>
      </n>
      <n v="591888" in="0">
        <tpls c="3">
          <tpl fld="4" item="223"/>
          <tpl fld="3" item="1"/>
          <tpl fld="2" item="0"/>
        </tpls>
      </n>
      <n v="346676" in="0">
        <tpls c="3">
          <tpl fld="4" item="224"/>
          <tpl fld="3" item="3"/>
          <tpl fld="2" item="0"/>
        </tpls>
      </n>
      <n v="118815" in="0">
        <tpls c="3">
          <tpl fld="4" item="222"/>
          <tpl fld="3" item="0"/>
          <tpl fld="2" item="0"/>
        </tpls>
      </n>
      <n v="215940" in="0">
        <tpls c="3">
          <tpl fld="4" item="219"/>
          <tpl fld="3" item="2"/>
          <tpl fld="2" item="0"/>
        </tpls>
      </n>
      <n v="451870" in="0">
        <tpls c="3">
          <tpl fld="4" item="224"/>
          <tpl fld="3" item="1"/>
          <tpl fld="2" item="0"/>
        </tpls>
      </n>
      <n v="264589" in="0">
        <tpls c="3">
          <tpl fld="4" item="220"/>
          <tpl fld="3" item="0"/>
          <tpl fld="2" item="0"/>
        </tpls>
      </n>
      <n v="269740" in="0">
        <tpls c="3">
          <tpl fld="4" item="218"/>
          <tpl fld="3" item="1"/>
          <tpl fld="2" item="0"/>
        </tpls>
      </n>
      <n v="308547" in="0">
        <tpls c="3">
          <tpl fld="4" item="223"/>
          <tpl fld="3" item="0"/>
          <tpl fld="2" item="0"/>
        </tpls>
      </n>
      <n v="495498" in="0">
        <tpls c="3">
          <tpl fld="4" item="224"/>
          <tpl fld="3" item="2"/>
          <tpl fld="2" item="0"/>
        </tpls>
      </n>
      <n v="494946" in="0">
        <tpls c="3">
          <tpl fld="4" item="218"/>
          <tpl fld="3" item="4"/>
          <tpl fld="2" item="0"/>
        </tpls>
      </n>
      <n v="203471" in="0">
        <tpls c="3">
          <tpl fld="4" item="223"/>
          <tpl fld="3" item="3"/>
          <tpl fld="2" item="0"/>
        </tpls>
      </n>
      <n v="210810" in="0">
        <tpls c="3">
          <tpl fld="4" item="223"/>
          <tpl fld="3" item="2"/>
          <tpl fld="2" item="0"/>
        </tpls>
      </n>
      <n v="284136" in="0">
        <tpls c="3">
          <tpl fld="4" item="221"/>
          <tpl fld="3" item="1"/>
          <tpl fld="2" item="0"/>
        </tpls>
      </n>
      <n v="523287" in="0">
        <tpls c="3">
          <tpl fld="4" item="224"/>
          <tpl fld="3" item="0"/>
          <tpl fld="2" item="0"/>
        </tpls>
      </n>
      <n v="258111" in="0">
        <tpls c="3">
          <tpl fld="4" item="218"/>
          <tpl fld="3" item="3"/>
          <tpl fld="2" item="0"/>
        </tpls>
      </n>
      <n v="308273" in="0">
        <tpls c="3">
          <tpl fld="4" item="222"/>
          <tpl fld="3" item="2"/>
          <tpl fld="2" item="0"/>
        </tpls>
      </n>
      <n v="172684" in="0">
        <tpls c="3">
          <tpl fld="4" item="221"/>
          <tpl fld="3" item="3"/>
          <tpl fld="2" item="0"/>
        </tpls>
      </n>
      <n v="189492" in="0">
        <tpls c="3">
          <tpl fld="4" item="220"/>
          <tpl fld="3" item="1"/>
          <tpl fld="2" item="0"/>
        </tpls>
      </n>
      <n v="258680" in="0">
        <tpls c="3">
          <tpl fld="4" item="219"/>
          <tpl fld="3" item="4"/>
          <tpl fld="2" item="0"/>
        </tpls>
      </n>
      <n v="540331" in="0">
        <tpls c="3">
          <tpl fld="4" item="219"/>
          <tpl fld="3" item="3"/>
          <tpl fld="2" item="0"/>
        </tpls>
      </n>
      <n v="180313" in="0">
        <tpls c="3">
          <tpl fld="4" item="220"/>
          <tpl fld="3" item="2"/>
          <tpl fld="2" item="0"/>
        </tpls>
      </n>
      <n v="137908" in="0">
        <tpls c="3">
          <tpl fld="4" item="224"/>
          <tpl fld="3" item="4"/>
          <tpl fld="2" item="0"/>
        </tpls>
      </n>
      <n v="504398" in="0">
        <tpls c="3">
          <tpl fld="4" item="222"/>
          <tpl fld="3" item="3"/>
          <tpl fld="2" item="0"/>
        </tpls>
      </n>
      <n v="399326" in="0">
        <tpls c="3">
          <tpl fld="4" item="220"/>
          <tpl fld="3" item="3"/>
          <tpl fld="2" item="0"/>
        </tpls>
      </n>
      <n v="274059" in="0">
        <tpls c="3">
          <tpl fld="4" item="222"/>
          <tpl fld="3" item="1"/>
          <tpl fld="2" item="0"/>
        </tpls>
      </n>
      <n v="262045" in="0">
        <tpls c="3">
          <tpl fld="4" item="219"/>
          <tpl fld="3" item="1"/>
          <tpl fld="2" item="0"/>
        </tpls>
      </n>
      <n v="259295" in="0">
        <tpls c="3">
          <tpl fld="4" item="223"/>
          <tpl fld="3" item="4"/>
          <tpl fld="2" item="0"/>
        </tpls>
      </n>
      <n v="206313" in="0">
        <tpls c="3">
          <tpl fld="4" item="225"/>
          <tpl fld="3" item="2"/>
          <tpl fld="2" item="0"/>
        </tpls>
      </n>
      <n v="329161" in="0">
        <tpls c="3">
          <tpl fld="4" item="226"/>
          <tpl fld="3" item="3"/>
          <tpl fld="2" item="0"/>
        </tpls>
      </n>
      <n v="57216" in="0">
        <tpls c="3">
          <tpl fld="4" item="227"/>
          <tpl fld="3" item="2"/>
          <tpl fld="2" item="0"/>
        </tpls>
      </n>
      <n v="297195" in="0">
        <tpls c="3">
          <tpl fld="4" item="227"/>
          <tpl fld="3" item="1"/>
          <tpl fld="2" item="0"/>
        </tpls>
      </n>
      <n v="642485" in="0">
        <tpls c="3">
          <tpl fld="4" item="228"/>
          <tpl fld="3" item="4"/>
          <tpl fld="2" item="0"/>
        </tpls>
      </n>
      <n v="326460" in="0">
        <tpls c="3">
          <tpl fld="4" item="226"/>
          <tpl fld="3" item="2"/>
          <tpl fld="2" item="0"/>
        </tpls>
      </n>
      <n v="92056" in="0">
        <tpls c="3">
          <tpl fld="4" item="229"/>
          <tpl fld="3" item="2"/>
          <tpl fld="2" item="0"/>
        </tpls>
      </n>
      <n v="195474" in="0">
        <tpls c="3">
          <tpl fld="4" item="230"/>
          <tpl fld="3" item="1"/>
          <tpl fld="2" item="0"/>
        </tpls>
      </n>
      <n v="209631" in="0">
        <tpls c="3">
          <tpl fld="4" item="225"/>
          <tpl fld="3" item="3"/>
          <tpl fld="2" item="0"/>
        </tpls>
      </n>
      <n v="216055" in="0">
        <tpls c="3">
          <tpl fld="4" item="226"/>
          <tpl fld="3" item="1"/>
          <tpl fld="2" item="0"/>
        </tpls>
      </n>
      <n v="454051" in="0">
        <tpls c="3">
          <tpl fld="4" item="226"/>
          <tpl fld="3" item="0"/>
          <tpl fld="2" item="0"/>
        </tpls>
      </n>
      <n v="285096" in="0">
        <tpls c="3">
          <tpl fld="4" item="230"/>
          <tpl fld="3" item="2"/>
          <tpl fld="2" item="0"/>
        </tpls>
      </n>
      <n v="464383" in="0">
        <tpls c="3">
          <tpl fld="4" item="229"/>
          <tpl fld="3" item="4"/>
          <tpl fld="2" item="0"/>
        </tpls>
      </n>
      <n v="262734" in="0">
        <tpls c="3">
          <tpl fld="4" item="228"/>
          <tpl fld="3" item="1"/>
          <tpl fld="2" item="0"/>
        </tpls>
      </n>
      <n v="62900" in="0">
        <tpls c="3">
          <tpl fld="4" item="231"/>
          <tpl fld="3" item="4"/>
          <tpl fld="2" item="0"/>
        </tpls>
      </n>
      <n v="409816" in="0">
        <tpls c="3">
          <tpl fld="4" item="227"/>
          <tpl fld="3" item="3"/>
          <tpl fld="2" item="0"/>
        </tpls>
      </n>
      <n v="459230" in="0">
        <tpls c="3">
          <tpl fld="4" item="231"/>
          <tpl fld="3" item="0"/>
          <tpl fld="2" item="0"/>
        </tpls>
      </n>
      <n v="413286" in="0">
        <tpls c="3">
          <tpl fld="4" item="228"/>
          <tpl fld="3" item="2"/>
          <tpl fld="2" item="0"/>
        </tpls>
      </n>
      <n v="350407" in="0">
        <tpls c="3">
          <tpl fld="4" item="225"/>
          <tpl fld="3" item="1"/>
          <tpl fld="2" item="0"/>
        </tpls>
      </n>
      <n v="353007" in="0">
        <tpls c="3">
          <tpl fld="4" item="228"/>
          <tpl fld="3" item="3"/>
          <tpl fld="2" item="0"/>
        </tpls>
      </n>
      <n v="376800" in="0">
        <tpls c="3">
          <tpl fld="4" item="229"/>
          <tpl fld="3" item="1"/>
          <tpl fld="2" item="0"/>
        </tpls>
      </n>
      <n v="284952" in="0">
        <tpls c="3">
          <tpl fld="4" item="231"/>
          <tpl fld="3" item="1"/>
          <tpl fld="2" item="0"/>
        </tpls>
      </n>
      <n v="316982" in="0">
        <tpls c="3">
          <tpl fld="4" item="226"/>
          <tpl fld="3" item="4"/>
          <tpl fld="2" item="0"/>
        </tpls>
      </n>
      <n v="251974" in="0">
        <tpls c="3">
          <tpl fld="4" item="230"/>
          <tpl fld="3" item="4"/>
          <tpl fld="2" item="0"/>
        </tpls>
      </n>
      <n v="264944" in="0">
        <tpls c="3">
          <tpl fld="4" item="225"/>
          <tpl fld="3" item="0"/>
          <tpl fld="2" item="0"/>
        </tpls>
      </n>
      <n v="465542" in="0">
        <tpls c="3">
          <tpl fld="4" item="229"/>
          <tpl fld="3" item="3"/>
          <tpl fld="2" item="0"/>
        </tpls>
      </n>
      <n v="604949" in="0">
        <tpls c="3">
          <tpl fld="4" item="227"/>
          <tpl fld="3" item="0"/>
          <tpl fld="2" item="0"/>
        </tpls>
      </n>
      <n v="202722" in="0">
        <tpls c="3">
          <tpl fld="4" item="227"/>
          <tpl fld="3" item="4"/>
          <tpl fld="2" item="0"/>
        </tpls>
      </n>
      <n v="109168" in="0">
        <tpls c="3">
          <tpl fld="4" item="225"/>
          <tpl fld="3" item="4"/>
          <tpl fld="2" item="0"/>
        </tpls>
      </n>
      <n v="685617" in="0">
        <tpls c="3">
          <tpl fld="4" item="230"/>
          <tpl fld="3" item="3"/>
          <tpl fld="2" item="0"/>
        </tpls>
      </n>
      <n v="182789" in="0">
        <tpls c="3">
          <tpl fld="4" item="229"/>
          <tpl fld="3" item="0"/>
          <tpl fld="2" item="0"/>
        </tpls>
      </n>
      <n v="411516" in="0">
        <tpls c="3">
          <tpl fld="4" item="231"/>
          <tpl fld="3" item="3"/>
          <tpl fld="2" item="0"/>
        </tpls>
      </n>
      <n v="538568" in="0">
        <tpls c="3">
          <tpl fld="4" item="228"/>
          <tpl fld="3" item="0"/>
          <tpl fld="2" item="0"/>
        </tpls>
      </n>
      <n v="538851" in="0">
        <tpls c="3">
          <tpl fld="4" item="230"/>
          <tpl fld="3" item="0"/>
          <tpl fld="2" item="0"/>
        </tpls>
      </n>
      <n v="397988" in="0">
        <tpls c="3">
          <tpl fld="4" item="231"/>
          <tpl fld="3" item="2"/>
          <tpl fld="2" item="0"/>
        </tpls>
      </n>
      <n v="50622" in="0">
        <tpls c="3">
          <tpl fld="4" item="232"/>
          <tpl fld="3" item="0"/>
          <tpl fld="2" item="0"/>
        </tpls>
      </n>
      <n v="355384" in="0">
        <tpls c="3">
          <tpl fld="4" item="232"/>
          <tpl fld="3" item="4"/>
          <tpl fld="2" item="0"/>
        </tpls>
      </n>
      <n v="226602" in="0">
        <tpls c="3">
          <tpl fld="4" item="233"/>
          <tpl fld="3" item="2"/>
          <tpl fld="2" item="0"/>
        </tpls>
      </n>
      <n v="267816" in="0">
        <tpls c="3">
          <tpl fld="4" item="234"/>
          <tpl fld="3" item="4"/>
          <tpl fld="2" item="0"/>
        </tpls>
      </n>
      <n v="567773" in="0">
        <tpls c="3">
          <tpl fld="4" item="235"/>
          <tpl fld="3" item="3"/>
          <tpl fld="2" item="0"/>
        </tpls>
      </n>
      <n v="530999" in="0">
        <tpls c="3">
          <tpl fld="4" item="236"/>
          <tpl fld="3" item="4"/>
          <tpl fld="2" item="0"/>
        </tpls>
      </n>
      <n v="126675" in="0">
        <tpls c="3">
          <tpl fld="4" item="232"/>
          <tpl fld="3" item="1"/>
          <tpl fld="2" item="0"/>
        </tpls>
      </n>
      <n v="309681" in="0">
        <tpls c="3">
          <tpl fld="4" item="234"/>
          <tpl fld="3" item="2"/>
          <tpl fld="2" item="0"/>
        </tpls>
      </n>
      <n v="376518" in="0">
        <tpls c="3">
          <tpl fld="4" item="232"/>
          <tpl fld="3" item="3"/>
          <tpl fld="2" item="0"/>
        </tpls>
      </n>
      <n v="260897" in="0">
        <tpls c="3">
          <tpl fld="4" item="233"/>
          <tpl fld="3" item="1"/>
          <tpl fld="2" item="0"/>
        </tpls>
      </n>
      <n v="21361" in="0">
        <tpls c="3">
          <tpl fld="4" item="235"/>
          <tpl fld="3" item="0"/>
          <tpl fld="2" item="0"/>
        </tpls>
      </n>
      <n v="134644" in="0">
        <tpls c="3">
          <tpl fld="4" item="237"/>
          <tpl fld="3" item="2"/>
          <tpl fld="2" item="0"/>
        </tpls>
      </n>
      <n v="591601" in="0">
        <tpls c="3">
          <tpl fld="4" item="238"/>
          <tpl fld="3" item="1"/>
          <tpl fld="2" item="0"/>
        </tpls>
      </n>
      <n v="115469" in="0">
        <tpls c="3">
          <tpl fld="4" item="233"/>
          <tpl fld="3" item="0"/>
          <tpl fld="2" item="0"/>
        </tpls>
      </n>
      <n v="331214" in="0">
        <tpls c="3">
          <tpl fld="4" item="236"/>
          <tpl fld="3" item="2"/>
          <tpl fld="2" item="0"/>
        </tpls>
      </n>
      <n v="126999" in="0">
        <tpls c="3">
          <tpl fld="4" item="235"/>
          <tpl fld="3" item="4"/>
          <tpl fld="2" item="0"/>
        </tpls>
      </n>
      <n v="138895" in="0">
        <tpls c="3">
          <tpl fld="4" item="235"/>
          <tpl fld="3" item="2"/>
          <tpl fld="2" item="0"/>
        </tpls>
      </n>
      <n v="230897" in="0">
        <tpls c="3">
          <tpl fld="4" item="236"/>
          <tpl fld="3" item="0"/>
          <tpl fld="2" item="0"/>
        </tpls>
      </n>
      <n v="251427" in="0">
        <tpls c="3">
          <tpl fld="4" item="236"/>
          <tpl fld="3" item="1"/>
          <tpl fld="2" item="0"/>
        </tpls>
      </n>
      <n v="441483" in="0">
        <tpls c="3">
          <tpl fld="4" item="238"/>
          <tpl fld="3" item="0"/>
          <tpl fld="2" item="0"/>
        </tpls>
      </n>
      <n v="316791" in="0">
        <tpls c="3">
          <tpl fld="4" item="236"/>
          <tpl fld="3" item="3"/>
          <tpl fld="2" item="0"/>
        </tpls>
      </n>
      <n v="488790" in="0">
        <tpls c="3">
          <tpl fld="4" item="238"/>
          <tpl fld="3" item="3"/>
          <tpl fld="2" item="0"/>
        </tpls>
      </n>
      <n v="396202" in="0">
        <tpls c="3">
          <tpl fld="4" item="234"/>
          <tpl fld="3" item="1"/>
          <tpl fld="2" item="0"/>
        </tpls>
      </n>
      <n v="266571" in="0">
        <tpls c="3">
          <tpl fld="4" item="232"/>
          <tpl fld="3" item="2"/>
          <tpl fld="2" item="0"/>
        </tpls>
      </n>
      <n v="194491" in="0">
        <tpls c="3">
          <tpl fld="4" item="235"/>
          <tpl fld="3" item="1"/>
          <tpl fld="2" item="0"/>
        </tpls>
      </n>
      <n v="359907" in="0">
        <tpls c="3">
          <tpl fld="4" item="237"/>
          <tpl fld="3" item="1"/>
          <tpl fld="2" item="0"/>
        </tpls>
      </n>
      <n v="31255" in="0">
        <tpls c="3">
          <tpl fld="4" item="233"/>
          <tpl fld="3" item="3"/>
          <tpl fld="2" item="0"/>
        </tpls>
      </n>
      <n v="213051" in="0">
        <tpls c="3">
          <tpl fld="4" item="238"/>
          <tpl fld="3" item="4"/>
          <tpl fld="2" item="0"/>
        </tpls>
      </n>
      <n v="338994" in="0">
        <tpls c="3">
          <tpl fld="4" item="234"/>
          <tpl fld="3" item="3"/>
          <tpl fld="2" item="0"/>
        </tpls>
      </n>
      <n v="91582" in="0">
        <tpls c="3">
          <tpl fld="4" item="237"/>
          <tpl fld="3" item="4"/>
          <tpl fld="2" item="0"/>
        </tpls>
      </n>
      <n v="453963" in="0">
        <tpls c="3">
          <tpl fld="4" item="238"/>
          <tpl fld="3" item="2"/>
          <tpl fld="2" item="0"/>
        </tpls>
      </n>
      <n v="377289" in="0">
        <tpls c="3">
          <tpl fld="4" item="237"/>
          <tpl fld="3" item="3"/>
          <tpl fld="2" item="0"/>
        </tpls>
      </n>
      <n v="440419" in="0">
        <tpls c="3">
          <tpl fld="4" item="234"/>
          <tpl fld="3" item="0"/>
          <tpl fld="2" item="0"/>
        </tpls>
      </n>
      <n v="346179" in="0">
        <tpls c="3">
          <tpl fld="4" item="237"/>
          <tpl fld="3" item="0"/>
          <tpl fld="2" item="0"/>
        </tpls>
      </n>
      <n v="416739" in="0">
        <tpls c="3">
          <tpl fld="4" item="233"/>
          <tpl fld="3" item="4"/>
          <tpl fld="2" item="0"/>
        </tpls>
      </n>
      <n v="272621" in="0">
        <tpls c="3">
          <tpl fld="4" item="239"/>
          <tpl fld="3" item="0"/>
          <tpl fld="2" item="0"/>
        </tpls>
      </n>
      <n v="242628" in="0">
        <tpls c="3">
          <tpl fld="4" item="240"/>
          <tpl fld="3" item="2"/>
          <tpl fld="2" item="0"/>
        </tpls>
      </n>
      <n v="394396" in="0">
        <tpls c="3">
          <tpl fld="4" item="240"/>
          <tpl fld="3" item="0"/>
          <tpl fld="2" item="0"/>
        </tpls>
      </n>
      <n v="193672" in="0">
        <tpls c="3">
          <tpl fld="4" item="241"/>
          <tpl fld="3" item="0"/>
          <tpl fld="2" item="0"/>
        </tpls>
      </n>
      <n v="605861" in="0">
        <tpls c="3">
          <tpl fld="4" item="242"/>
          <tpl fld="3" item="4"/>
          <tpl fld="2" item="0"/>
        </tpls>
      </n>
      <n v="339516" in="0">
        <tpls c="3">
          <tpl fld="4" item="243"/>
          <tpl fld="3" item="3"/>
          <tpl fld="2" item="0"/>
        </tpls>
      </n>
      <n v="660351" in="0">
        <tpls c="3">
          <tpl fld="4" item="243"/>
          <tpl fld="3" item="1"/>
          <tpl fld="2" item="0"/>
        </tpls>
      </n>
      <n v="278293" in="0">
        <tpls c="3">
          <tpl fld="4" item="239"/>
          <tpl fld="3" item="4"/>
          <tpl fld="2" item="0"/>
        </tpls>
      </n>
      <n v="340733" in="0">
        <tpls c="3">
          <tpl fld="4" item="239"/>
          <tpl fld="3" item="3"/>
          <tpl fld="2" item="0"/>
        </tpls>
      </n>
      <n v="263740" in="0">
        <tpls c="3">
          <tpl fld="4" item="244"/>
          <tpl fld="3" item="0"/>
          <tpl fld="2" item="0"/>
        </tpls>
      </n>
      <n v="259423" in="0">
        <tpls c="3">
          <tpl fld="4" item="245"/>
          <tpl fld="3" item="3"/>
          <tpl fld="2" item="0"/>
        </tpls>
      </n>
      <n v="81531" in="0">
        <tpls c="3">
          <tpl fld="4" item="245"/>
          <tpl fld="3" item="4"/>
          <tpl fld="2" item="0"/>
        </tpls>
      </n>
      <n v="404368" in="0">
        <tpls c="3">
          <tpl fld="4" item="240"/>
          <tpl fld="3" item="4"/>
          <tpl fld="2" item="0"/>
        </tpls>
      </n>
      <n v="260251" in="0">
        <tpls c="3">
          <tpl fld="4" item="241"/>
          <tpl fld="3" item="2"/>
          <tpl fld="2" item="0"/>
        </tpls>
      </n>
      <n v="632457" in="0">
        <tpls c="3">
          <tpl fld="4" item="243"/>
          <tpl fld="3" item="4"/>
          <tpl fld="2" item="0"/>
        </tpls>
      </n>
      <n v="300128" in="0">
        <tpls c="3">
          <tpl fld="4" item="242"/>
          <tpl fld="3" item="0"/>
          <tpl fld="2" item="0"/>
        </tpls>
      </n>
      <n v="111965" in="0">
        <tpls c="3">
          <tpl fld="4" item="240"/>
          <tpl fld="3" item="3"/>
          <tpl fld="2" item="0"/>
        </tpls>
      </n>
      <n v="338261" in="0">
        <tpls c="3">
          <tpl fld="4" item="239"/>
          <tpl fld="3" item="1"/>
          <tpl fld="2" item="0"/>
        </tpls>
      </n>
      <n v="128071" in="0">
        <tpls c="3">
          <tpl fld="4" item="241"/>
          <tpl fld="3" item="3"/>
          <tpl fld="2" item="0"/>
        </tpls>
      </n>
      <n v="417721" in="0">
        <tpls c="3">
          <tpl fld="4" item="241"/>
          <tpl fld="3" item="4"/>
          <tpl fld="2" item="0"/>
        </tpls>
      </n>
      <n v="301343" in="0">
        <tpls c="3">
          <tpl fld="4" item="244"/>
          <tpl fld="3" item="2"/>
          <tpl fld="2" item="0"/>
        </tpls>
      </n>
      <n v="237816" in="0">
        <tpls c="3">
          <tpl fld="4" item="243"/>
          <tpl fld="3" item="0"/>
          <tpl fld="2" item="0"/>
        </tpls>
      </n>
      <n v="616575" in="0">
        <tpls c="3">
          <tpl fld="4" item="244"/>
          <tpl fld="3" item="3"/>
          <tpl fld="2" item="0"/>
        </tpls>
      </n>
      <n v="238629" in="0">
        <tpls c="3">
          <tpl fld="4" item="242"/>
          <tpl fld="3" item="3"/>
          <tpl fld="2" item="0"/>
        </tpls>
      </n>
      <n v="263064" in="0">
        <tpls c="3">
          <tpl fld="4" item="240"/>
          <tpl fld="3" item="1"/>
          <tpl fld="2" item="0"/>
        </tpls>
      </n>
      <n v="314306" in="0">
        <tpls c="3">
          <tpl fld="4" item="242"/>
          <tpl fld="3" item="1"/>
          <tpl fld="2" item="0"/>
        </tpls>
      </n>
      <n v="229641" in="0">
        <tpls c="3">
          <tpl fld="4" item="245"/>
          <tpl fld="3" item="0"/>
          <tpl fld="2" item="0"/>
        </tpls>
      </n>
      <n v="214871" in="0">
        <tpls c="3">
          <tpl fld="4" item="243"/>
          <tpl fld="3" item="2"/>
          <tpl fld="2" item="0"/>
        </tpls>
      </n>
      <n v="214249" in="0">
        <tpls c="3">
          <tpl fld="4" item="245"/>
          <tpl fld="3" item="2"/>
          <tpl fld="2" item="0"/>
        </tpls>
      </n>
      <n v="462767" in="0">
        <tpls c="3">
          <tpl fld="4" item="239"/>
          <tpl fld="3" item="2"/>
          <tpl fld="2" item="0"/>
        </tpls>
      </n>
      <n v="281710" in="0">
        <tpls c="3">
          <tpl fld="4" item="244"/>
          <tpl fld="3" item="1"/>
          <tpl fld="2" item="0"/>
        </tpls>
      </n>
      <n v="369360" in="0">
        <tpls c="3">
          <tpl fld="4" item="242"/>
          <tpl fld="3" item="2"/>
          <tpl fld="2" item="0"/>
        </tpls>
      </n>
      <n v="208405" in="0">
        <tpls c="3">
          <tpl fld="4" item="244"/>
          <tpl fld="3" item="4"/>
          <tpl fld="2" item="0"/>
        </tpls>
      </n>
      <n v="528142" in="0">
        <tpls c="3">
          <tpl fld="4" item="241"/>
          <tpl fld="3" item="1"/>
          <tpl fld="2" item="0"/>
        </tpls>
      </n>
      <n v="422038" in="0">
        <tpls c="3">
          <tpl fld="4" item="245"/>
          <tpl fld="3" item="1"/>
          <tpl fld="2" item="0"/>
        </tpls>
      </n>
      <n v="302967" in="0">
        <tpls c="3">
          <tpl fld="4" item="246"/>
          <tpl fld="3" item="1"/>
          <tpl fld="2" item="0"/>
        </tpls>
      </n>
      <n v="516821" in="0">
        <tpls c="3">
          <tpl fld="4" item="247"/>
          <tpl fld="3" item="1"/>
          <tpl fld="2" item="0"/>
        </tpls>
      </n>
      <n v="643296" in="0">
        <tpls c="3">
          <tpl fld="4" item="248"/>
          <tpl fld="3" item="2"/>
          <tpl fld="2" item="0"/>
        </tpls>
      </n>
      <n v="91280" in="0">
        <tpls c="3">
          <tpl fld="4" item="249"/>
          <tpl fld="3" item="0"/>
          <tpl fld="2" item="0"/>
        </tpls>
      </n>
      <n v="652259" in="0">
        <tpls c="3">
          <tpl fld="4" item="250"/>
          <tpl fld="3" item="0"/>
          <tpl fld="2" item="0"/>
        </tpls>
      </n>
      <n v="184485" in="0">
        <tpls c="3">
          <tpl fld="4" item="248"/>
          <tpl fld="3" item="1"/>
          <tpl fld="2" item="0"/>
        </tpls>
      </n>
      <n v="196849" in="0">
        <tpls c="3">
          <tpl fld="4" item="246"/>
          <tpl fld="3" item="3"/>
          <tpl fld="2" item="0"/>
        </tpls>
      </n>
      <n v="42866" in="0">
        <tpls c="3">
          <tpl fld="4" item="247"/>
          <tpl fld="3" item="4"/>
          <tpl fld="2" item="0"/>
        </tpls>
      </n>
      <n v="196229" in="0">
        <tpls c="3">
          <tpl fld="4" item="246"/>
          <tpl fld="3" item="2"/>
          <tpl fld="2" item="0"/>
        </tpls>
      </n>
      <n v="428546" in="0">
        <tpls c="3">
          <tpl fld="4" item="251"/>
          <tpl fld="3" item="2"/>
          <tpl fld="2" item="0"/>
        </tpls>
      </n>
      <n v="254501" in="0">
        <tpls c="3">
          <tpl fld="4" item="250"/>
          <tpl fld="3" item="3"/>
          <tpl fld="2" item="0"/>
        </tpls>
      </n>
      <n v="503516" in="0">
        <tpls c="3">
          <tpl fld="4" item="247"/>
          <tpl fld="3" item="2"/>
          <tpl fld="2" item="0"/>
        </tpls>
      </n>
      <n v="248210" in="0">
        <tpls c="3">
          <tpl fld="4" item="249"/>
          <tpl fld="3" item="1"/>
          <tpl fld="2" item="0"/>
        </tpls>
      </n>
      <n v="321804" in="0">
        <tpls c="3">
          <tpl fld="4" item="250"/>
          <tpl fld="3" item="1"/>
          <tpl fld="2" item="0"/>
        </tpls>
      </n>
      <n v="289314" in="0">
        <tpls c="3">
          <tpl fld="4" item="252"/>
          <tpl fld="3" item="0"/>
          <tpl fld="2" item="0"/>
        </tpls>
      </n>
      <n v="302195" in="0">
        <tpls c="3">
          <tpl fld="4" item="248"/>
          <tpl fld="3" item="0"/>
          <tpl fld="2" item="0"/>
        </tpls>
      </n>
      <n v="257014" in="0">
        <tpls c="3">
          <tpl fld="4" item="252"/>
          <tpl fld="3" item="4"/>
          <tpl fld="2" item="0"/>
        </tpls>
      </n>
      <n v="769069" in="0">
        <tpls c="3">
          <tpl fld="4" item="249"/>
          <tpl fld="3" item="4"/>
          <tpl fld="2" item="0"/>
        </tpls>
      </n>
      <n v="622704" in="0">
        <tpls c="3">
          <tpl fld="4" item="246"/>
          <tpl fld="3" item="4"/>
          <tpl fld="2" item="0"/>
        </tpls>
      </n>
      <n v="394715" in="0">
        <tpls c="3">
          <tpl fld="4" item="251"/>
          <tpl fld="3" item="0"/>
          <tpl fld="2" item="0"/>
        </tpls>
      </n>
      <n v="111841" in="0">
        <tpls c="3">
          <tpl fld="4" item="248"/>
          <tpl fld="3" item="4"/>
          <tpl fld="2" item="0"/>
        </tpls>
      </n>
      <n v="481700" in="0">
        <tpls c="3">
          <tpl fld="4" item="252"/>
          <tpl fld="3" item="3"/>
          <tpl fld="2" item="0"/>
        </tpls>
      </n>
      <n v="171783" in="0">
        <tpls c="3">
          <tpl fld="4" item="250"/>
          <tpl fld="3" item="2"/>
          <tpl fld="2" item="0"/>
        </tpls>
      </n>
      <n v="324456" in="0">
        <tpls c="3">
          <tpl fld="4" item="251"/>
          <tpl fld="3" item="1"/>
          <tpl fld="2" item="0"/>
        </tpls>
      </n>
      <n v="517473" in="0">
        <tpls c="3">
          <tpl fld="4" item="247"/>
          <tpl fld="3" item="0"/>
          <tpl fld="2" item="0"/>
        </tpls>
      </n>
      <n v="470904" in="0">
        <tpls c="3">
          <tpl fld="4" item="250"/>
          <tpl fld="3" item="4"/>
          <tpl fld="2" item="0"/>
        </tpls>
      </n>
      <n v="260687" in="0">
        <tpls c="3">
          <tpl fld="4" item="251"/>
          <tpl fld="3" item="3"/>
          <tpl fld="2" item="0"/>
        </tpls>
      </n>
      <n v="28685" in="0">
        <tpls c="3">
          <tpl fld="4" item="249"/>
          <tpl fld="3" item="2"/>
          <tpl fld="2" item="0"/>
        </tpls>
      </n>
      <n v="353582" in="0">
        <tpls c="3">
          <tpl fld="4" item="252"/>
          <tpl fld="3" item="2"/>
          <tpl fld="2" item="0"/>
        </tpls>
      </n>
      <n v="221188" in="0">
        <tpls c="3">
          <tpl fld="4" item="247"/>
          <tpl fld="3" item="3"/>
          <tpl fld="2" item="0"/>
        </tpls>
      </n>
      <n v="274292" in="0">
        <tpls c="3">
          <tpl fld="4" item="252"/>
          <tpl fld="3" item="1"/>
          <tpl fld="2" item="0"/>
        </tpls>
      </n>
      <n v="200691" in="0">
        <tpls c="3">
          <tpl fld="4" item="248"/>
          <tpl fld="3" item="3"/>
          <tpl fld="2" item="0"/>
        </tpls>
      </n>
      <n v="407749" in="0">
        <tpls c="3">
          <tpl fld="4" item="249"/>
          <tpl fld="3" item="3"/>
          <tpl fld="2" item="0"/>
        </tpls>
      </n>
      <n v="219130" in="0">
        <tpls c="3">
          <tpl fld="4" item="246"/>
          <tpl fld="3" item="0"/>
          <tpl fld="2" item="0"/>
        </tpls>
      </n>
      <n v="133326" in="0">
        <tpls c="3">
          <tpl fld="4" item="251"/>
          <tpl fld="3" item="4"/>
          <tpl fld="2" item="0"/>
        </tpls>
      </n>
      <n v="411738" in="0">
        <tpls c="3">
          <tpl fld="4" item="253"/>
          <tpl fld="3" item="1"/>
          <tpl fld="2" item="0"/>
        </tpls>
      </n>
      <n v="241067" in="0">
        <tpls c="3">
          <tpl fld="4" item="254"/>
          <tpl fld="3" item="1"/>
          <tpl fld="2" item="0"/>
        </tpls>
      </n>
      <n v="414898" in="0">
        <tpls c="3">
          <tpl fld="4" item="254"/>
          <tpl fld="3" item="2"/>
          <tpl fld="2" item="0"/>
        </tpls>
      </n>
      <n v="525086" in="0">
        <tpls c="3">
          <tpl fld="4" item="255"/>
          <tpl fld="3" item="0"/>
          <tpl fld="2" item="0"/>
        </tpls>
      </n>
      <n v="252037" in="0">
        <tpls c="3">
          <tpl fld="4" item="254"/>
          <tpl fld="3" item="3"/>
          <tpl fld="2" item="0"/>
        </tpls>
      </n>
      <n v="154961" in="0">
        <tpls c="3">
          <tpl fld="4" item="256"/>
          <tpl fld="3" item="4"/>
          <tpl fld="2" item="0"/>
        </tpls>
      </n>
      <n v="246210" in="0">
        <tpls c="3">
          <tpl fld="4" item="254"/>
          <tpl fld="3" item="4"/>
          <tpl fld="2" item="0"/>
        </tpls>
      </n>
      <n v="571676" in="0">
        <tpls c="3">
          <tpl fld="4" item="257"/>
          <tpl fld="3" item="1"/>
          <tpl fld="2" item="0"/>
        </tpls>
      </n>
      <n v="236265" in="0">
        <tpls c="3">
          <tpl fld="4" item="253"/>
          <tpl fld="3" item="0"/>
          <tpl fld="2" item="0"/>
        </tpls>
      </n>
      <n v="342078" in="0">
        <tpls c="3">
          <tpl fld="4" item="255"/>
          <tpl fld="3" item="4"/>
          <tpl fld="2" item="0"/>
        </tpls>
      </n>
      <n v="260038" in="0">
        <tpls c="3">
          <tpl fld="4" item="253"/>
          <tpl fld="3" item="2"/>
          <tpl fld="2" item="0"/>
        </tpls>
      </n>
      <n v="401899" in="0">
        <tpls c="3">
          <tpl fld="4" item="256"/>
          <tpl fld="3" item="2"/>
          <tpl fld="2" item="0"/>
        </tpls>
      </n>
      <n v="460200" in="0">
        <tpls c="3">
          <tpl fld="4" item="257"/>
          <tpl fld="3" item="0"/>
          <tpl fld="2" item="0"/>
        </tpls>
      </n>
      <n v="308180" in="0">
        <tpls c="3">
          <tpl fld="4" item="258"/>
          <tpl fld="3" item="1"/>
          <tpl fld="2" item="0"/>
        </tpls>
      </n>
      <n v="135482" in="0">
        <tpls c="3">
          <tpl fld="4" item="255"/>
          <tpl fld="3" item="2"/>
          <tpl fld="2" item="0"/>
        </tpls>
      </n>
      <n v="186321" in="0">
        <tpls c="3">
          <tpl fld="4" item="259"/>
          <tpl fld="3" item="0"/>
          <tpl fld="2" item="0"/>
        </tpls>
      </n>
      <n v="294450" in="0">
        <tpls c="3">
          <tpl fld="4" item="258"/>
          <tpl fld="3" item="4"/>
          <tpl fld="2" item="0"/>
        </tpls>
      </n>
      <n v="436703" in="0">
        <tpls c="3">
          <tpl fld="4" item="256"/>
          <tpl fld="3" item="1"/>
          <tpl fld="2" item="0"/>
        </tpls>
      </n>
      <n v="231513" in="0">
        <tpls c="3">
          <tpl fld="4" item="257"/>
          <tpl fld="3" item="3"/>
          <tpl fld="2" item="0"/>
        </tpls>
      </n>
      <n v="301834" in="0">
        <tpls c="3">
          <tpl fld="4" item="257"/>
          <tpl fld="3" item="4"/>
          <tpl fld="2" item="0"/>
        </tpls>
      </n>
      <n v="278273" in="0">
        <tpls c="3">
          <tpl fld="4" item="259"/>
          <tpl fld="3" item="4"/>
          <tpl fld="2" item="0"/>
        </tpls>
      </n>
      <n v="296340" in="0">
        <tpls c="3">
          <tpl fld="4" item="258"/>
          <tpl fld="3" item="3"/>
          <tpl fld="2" item="0"/>
        </tpls>
      </n>
      <n v="559307" in="0">
        <tpls c="3">
          <tpl fld="4" item="259"/>
          <tpl fld="3" item="1"/>
          <tpl fld="2" item="0"/>
        </tpls>
      </n>
      <n v="270264" in="0">
        <tpls c="3">
          <tpl fld="4" item="255"/>
          <tpl fld="3" item="1"/>
          <tpl fld="2" item="0"/>
        </tpls>
      </n>
      <n v="276819" in="0">
        <tpls c="3">
          <tpl fld="4" item="256"/>
          <tpl fld="3" item="0"/>
          <tpl fld="2" item="0"/>
        </tpls>
      </n>
      <n v="354130" in="0">
        <tpls c="3">
          <tpl fld="4" item="253"/>
          <tpl fld="3" item="4"/>
          <tpl fld="2" item="0"/>
        </tpls>
      </n>
      <n v="279937" in="0">
        <tpls c="3">
          <tpl fld="4" item="255"/>
          <tpl fld="3" item="3"/>
          <tpl fld="2" item="0"/>
        </tpls>
      </n>
      <n v="275338" in="0">
        <tpls c="3">
          <tpl fld="4" item="259"/>
          <tpl fld="3" item="2"/>
          <tpl fld="2" item="0"/>
        </tpls>
      </n>
      <n v="249265" in="0">
        <tpls c="3">
          <tpl fld="4" item="258"/>
          <tpl fld="3" item="2"/>
          <tpl fld="2" item="0"/>
        </tpls>
      </n>
      <n v="212813" in="0">
        <tpls c="3">
          <tpl fld="4" item="256"/>
          <tpl fld="3" item="3"/>
          <tpl fld="2" item="0"/>
        </tpls>
      </n>
      <n v="458528" in="0">
        <tpls c="3">
          <tpl fld="4" item="253"/>
          <tpl fld="3" item="3"/>
          <tpl fld="2" item="0"/>
        </tpls>
      </n>
      <n v="439559" in="0">
        <tpls c="3">
          <tpl fld="4" item="257"/>
          <tpl fld="3" item="2"/>
          <tpl fld="2" item="0"/>
        </tpls>
      </n>
      <n v="152307" in="0">
        <tpls c="3">
          <tpl fld="4" item="259"/>
          <tpl fld="3" item="3"/>
          <tpl fld="2" item="0"/>
        </tpls>
      </n>
      <n v="284952" in="0">
        <tpls c="3">
          <tpl fld="4" item="258"/>
          <tpl fld="3" item="0"/>
          <tpl fld="2" item="0"/>
        </tpls>
      </n>
      <n v="268659" in="0">
        <tpls c="3">
          <tpl fld="4" item="254"/>
          <tpl fld="3" item="0"/>
          <tpl fld="2" item="0"/>
        </tpls>
      </n>
      <n v="107168" in="0">
        <tpls c="3">
          <tpl fld="4" item="260"/>
          <tpl fld="3" item="1"/>
          <tpl fld="2" item="0"/>
        </tpls>
      </n>
      <n v="421850" in="0">
        <tpls c="3">
          <tpl fld="4" item="261"/>
          <tpl fld="3" item="4"/>
          <tpl fld="2" item="0"/>
        </tpls>
      </n>
      <n v="616058" in="0">
        <tpls c="3">
          <tpl fld="4" item="262"/>
          <tpl fld="3" item="2"/>
          <tpl fld="2" item="0"/>
        </tpls>
      </n>
      <n v="148247" in="0">
        <tpls c="3">
          <tpl fld="4" item="263"/>
          <tpl fld="3" item="0"/>
          <tpl fld="2" item="0"/>
        </tpls>
      </n>
      <n v="569473" in="0">
        <tpls c="3">
          <tpl fld="4" item="263"/>
          <tpl fld="3" item="4"/>
          <tpl fld="2" item="0"/>
        </tpls>
      </n>
      <n v="283521" in="0">
        <tpls c="3">
          <tpl fld="4" item="261"/>
          <tpl fld="3" item="2"/>
          <tpl fld="2" item="0"/>
        </tpls>
      </n>
      <n v="196293" in="0">
        <tpls c="3">
          <tpl fld="4" item="264"/>
          <tpl fld="3" item="3"/>
          <tpl fld="2" item="0"/>
        </tpls>
      </n>
      <n v="416733" in="0">
        <tpls c="3">
          <tpl fld="4" item="262"/>
          <tpl fld="3" item="1"/>
          <tpl fld="2" item="0"/>
        </tpls>
      </n>
      <n v="89475" in="0">
        <tpls c="3">
          <tpl fld="4" item="265"/>
          <tpl fld="3" item="2"/>
          <tpl fld="2" item="0"/>
        </tpls>
      </n>
      <n v="162582" in="0">
        <tpls c="3">
          <tpl fld="4" item="260"/>
          <tpl fld="3" item="2"/>
          <tpl fld="2" item="0"/>
        </tpls>
      </n>
      <n v="394840" in="0">
        <tpls c="3">
          <tpl fld="4" item="260"/>
          <tpl fld="3" item="3"/>
          <tpl fld="2" item="0"/>
        </tpls>
      </n>
      <n v="173844" in="0">
        <tpls c="3">
          <tpl fld="4" item="263"/>
          <tpl fld="3" item="2"/>
          <tpl fld="2" item="0"/>
        </tpls>
      </n>
      <n v="238010" in="0">
        <tpls c="3">
          <tpl fld="4" item="262"/>
          <tpl fld="3" item="0"/>
          <tpl fld="2" item="0"/>
        </tpls>
      </n>
      <n v="183534" in="0">
        <tpls c="3">
          <tpl fld="4" item="265"/>
          <tpl fld="3" item="1"/>
          <tpl fld="2" item="0"/>
        </tpls>
      </n>
      <n v="149007" in="0">
        <tpls c="3">
          <tpl fld="4" item="261"/>
          <tpl fld="3" item="0"/>
          <tpl fld="2" item="0"/>
        </tpls>
      </n>
      <n v="358238" in="0">
        <tpls c="3">
          <tpl fld="4" item="260"/>
          <tpl fld="3" item="0"/>
          <tpl fld="2" item="0"/>
        </tpls>
      </n>
      <n v="362832" in="0">
        <tpls c="3">
          <tpl fld="4" item="266"/>
          <tpl fld="3" item="4"/>
          <tpl fld="2" item="0"/>
        </tpls>
      </n>
      <n v="215932" in="0">
        <tpls c="3">
          <tpl fld="4" item="264"/>
          <tpl fld="3" item="0"/>
          <tpl fld="2" item="0"/>
        </tpls>
      </n>
      <n v="249195" in="0">
        <tpls c="3">
          <tpl fld="4" item="265"/>
          <tpl fld="3" item="4"/>
          <tpl fld="2" item="0"/>
        </tpls>
      </n>
      <n v="191126" in="0">
        <tpls c="3">
          <tpl fld="4" item="262"/>
          <tpl fld="3" item="4"/>
          <tpl fld="2" item="0"/>
        </tpls>
      </n>
      <n v="196423" in="0">
        <tpls c="3">
          <tpl fld="4" item="264"/>
          <tpl fld="3" item="4"/>
          <tpl fld="2" item="0"/>
        </tpls>
      </n>
      <n v="328576" in="0">
        <tpls c="3">
          <tpl fld="4" item="266"/>
          <tpl fld="3" item="3"/>
          <tpl fld="2" item="0"/>
        </tpls>
      </n>
      <n v="236859" in="0">
        <tpls c="3">
          <tpl fld="4" item="264"/>
          <tpl fld="3" item="2"/>
          <tpl fld="2" item="0"/>
        </tpls>
      </n>
      <n v="186436" in="0">
        <tpls c="3">
          <tpl fld="4" item="260"/>
          <tpl fld="3" item="4"/>
          <tpl fld="2" item="0"/>
        </tpls>
      </n>
      <n v="271065" in="0">
        <tpls c="3">
          <tpl fld="4" item="265"/>
          <tpl fld="3" item="0"/>
          <tpl fld="2" item="0"/>
        </tpls>
      </n>
      <n v="152386" in="0">
        <tpls c="3">
          <tpl fld="4" item="263"/>
          <tpl fld="3" item="3"/>
          <tpl fld="2" item="0"/>
        </tpls>
      </n>
      <n v="586226" in="0">
        <tpls c="3">
          <tpl fld="4" item="261"/>
          <tpl fld="3" item="3"/>
          <tpl fld="2" item="0"/>
        </tpls>
      </n>
      <n v="359893" in="0">
        <tpls c="3">
          <tpl fld="4" item="266"/>
          <tpl fld="3" item="2"/>
          <tpl fld="2" item="0"/>
        </tpls>
      </n>
      <n v="336315" in="0">
        <tpls c="3">
          <tpl fld="4" item="264"/>
          <tpl fld="3" item="1"/>
          <tpl fld="2" item="0"/>
        </tpls>
      </n>
      <n v="145875" in="0">
        <tpls c="3">
          <tpl fld="4" item="265"/>
          <tpl fld="3" item="3"/>
          <tpl fld="2" item="0"/>
        </tpls>
      </n>
      <n v="29414" in="0">
        <tpls c="3">
          <tpl fld="4" item="263"/>
          <tpl fld="3" item="1"/>
          <tpl fld="2" item="0"/>
        </tpls>
      </n>
      <n v="446409" in="0">
        <tpls c="3">
          <tpl fld="4" item="266"/>
          <tpl fld="3" item="0"/>
          <tpl fld="2" item="0"/>
        </tpls>
      </n>
      <n v="605504" in="0">
        <tpls c="3">
          <tpl fld="4" item="262"/>
          <tpl fld="3" item="3"/>
          <tpl fld="2" item="0"/>
        </tpls>
      </n>
      <n v="249060" in="0">
        <tpls c="3">
          <tpl fld="4" item="266"/>
          <tpl fld="3" item="1"/>
          <tpl fld="2" item="0"/>
        </tpls>
      </n>
      <n v="66753" in="0">
        <tpls c="3">
          <tpl fld="4" item="261"/>
          <tpl fld="3" item="1"/>
          <tpl fld="2" item="0"/>
        </tpls>
      </n>
      <n v="523521" in="0">
        <tpls c="3">
          <tpl fld="4" item="267"/>
          <tpl fld="3" item="4"/>
          <tpl fld="2" item="0"/>
        </tpls>
      </n>
      <n v="335237" in="0">
        <tpls c="3">
          <tpl fld="4" item="268"/>
          <tpl fld="3" item="0"/>
          <tpl fld="2" item="0"/>
        </tpls>
      </n>
      <n v="157597" in="0">
        <tpls c="3">
          <tpl fld="4" item="268"/>
          <tpl fld="3" item="2"/>
          <tpl fld="2" item="0"/>
        </tpls>
      </n>
      <n v="278428" in="0">
        <tpls c="3">
          <tpl fld="4" item="269"/>
          <tpl fld="3" item="0"/>
          <tpl fld="2" item="0"/>
        </tpls>
      </n>
      <n v="161430" in="0">
        <tpls c="3">
          <tpl fld="4" item="267"/>
          <tpl fld="3" item="1"/>
          <tpl fld="2" item="0"/>
        </tpls>
      </n>
      <n v="300915" in="0">
        <tpls c="3">
          <tpl fld="4" item="268"/>
          <tpl fld="3" item="1"/>
          <tpl fld="2" item="0"/>
        </tpls>
      </n>
      <n v="486604" in="0">
        <tpls c="3">
          <tpl fld="4" item="268"/>
          <tpl fld="3" item="3"/>
          <tpl fld="2" item="0"/>
        </tpls>
      </n>
      <n v="564748" in="0">
        <tpls c="3">
          <tpl fld="4" item="269"/>
          <tpl fld="3" item="1"/>
          <tpl fld="2" item="0"/>
        </tpls>
      </n>
      <n v="600494" in="0">
        <tpls c="3">
          <tpl fld="4" item="270"/>
          <tpl fld="3" item="2"/>
          <tpl fld="2" item="0"/>
        </tpls>
      </n>
      <n v="316974" in="0">
        <tpls c="3">
          <tpl fld="4" item="271"/>
          <tpl fld="3" item="2"/>
          <tpl fld="2" item="0"/>
        </tpls>
      </n>
      <n v="381464" in="0">
        <tpls c="3">
          <tpl fld="4" item="267"/>
          <tpl fld="3" item="3"/>
          <tpl fld="2" item="0"/>
        </tpls>
      </n>
      <n v="267175" in="0">
        <tpls c="3">
          <tpl fld="4" item="269"/>
          <tpl fld="3" item="2"/>
          <tpl fld="2" item="0"/>
        </tpls>
      </n>
      <n v="265186" in="0">
        <tpls c="3">
          <tpl fld="4" item="270"/>
          <tpl fld="3" item="1"/>
          <tpl fld="2" item="0"/>
        </tpls>
      </n>
      <n v="162175" in="0">
        <tpls c="3">
          <tpl fld="4" item="272"/>
          <tpl fld="3" item="1"/>
          <tpl fld="2" item="0"/>
        </tpls>
      </n>
      <n v="515301" in="0">
        <tpls c="3">
          <tpl fld="4" item="270"/>
          <tpl fld="3" item="0"/>
          <tpl fld="2" item="0"/>
        </tpls>
      </n>
      <n v="261051" in="0">
        <tpls c="3">
          <tpl fld="4" item="271"/>
          <tpl fld="3" item="0"/>
          <tpl fld="2" item="0"/>
        </tpls>
      </n>
      <n v="274088" in="0">
        <tpls c="3">
          <tpl fld="4" item="272"/>
          <tpl fld="3" item="4"/>
          <tpl fld="2" item="0"/>
        </tpls>
      </n>
      <n v="318536" in="0">
        <tpls c="3">
          <tpl fld="4" item="273"/>
          <tpl fld="3" item="1"/>
          <tpl fld="2" item="0"/>
        </tpls>
      </n>
      <n v="223436" in="0">
        <tpls c="3">
          <tpl fld="4" item="268"/>
          <tpl fld="3" item="4"/>
          <tpl fld="2" item="0"/>
        </tpls>
      </n>
      <n v="615382" in="0">
        <tpls c="3">
          <tpl fld="4" item="273"/>
          <tpl fld="3" item="4"/>
          <tpl fld="2" item="0"/>
        </tpls>
      </n>
      <n v="141828" in="0">
        <tpls c="3">
          <tpl fld="4" item="270"/>
          <tpl fld="3" item="4"/>
          <tpl fld="2" item="0"/>
        </tpls>
      </n>
      <n v="390497" in="0">
        <tpls c="3">
          <tpl fld="4" item="272"/>
          <tpl fld="3" item="3"/>
          <tpl fld="2" item="0"/>
        </tpls>
      </n>
      <n v="413032" in="0">
        <tpls c="3">
          <tpl fld="4" item="270"/>
          <tpl fld="3" item="3"/>
          <tpl fld="2" item="0"/>
        </tpls>
      </n>
      <n v="309187" in="0">
        <tpls c="3">
          <tpl fld="4" item="271"/>
          <tpl fld="3" item="4"/>
          <tpl fld="2" item="0"/>
        </tpls>
      </n>
      <n v="342329" in="0">
        <tpls c="3">
          <tpl fld="4" item="267"/>
          <tpl fld="3" item="0"/>
          <tpl fld="2" item="0"/>
        </tpls>
      </n>
      <n v="327066" in="0">
        <tpls c="3">
          <tpl fld="4" item="273"/>
          <tpl fld="3" item="0"/>
          <tpl fld="2" item="0"/>
        </tpls>
      </n>
      <n v="322073" in="0">
        <tpls c="3">
          <tpl fld="4" item="271"/>
          <tpl fld="3" item="3"/>
          <tpl fld="2" item="0"/>
        </tpls>
      </n>
      <n v="341142" in="0">
        <tpls c="3">
          <tpl fld="4" item="272"/>
          <tpl fld="3" item="2"/>
          <tpl fld="2" item="0"/>
        </tpls>
      </n>
      <n v="466761" in="0">
        <tpls c="3">
          <tpl fld="4" item="273"/>
          <tpl fld="3" item="2"/>
          <tpl fld="2" item="0"/>
        </tpls>
      </n>
      <n v="427632" in="0">
        <tpls c="3">
          <tpl fld="4" item="269"/>
          <tpl fld="3" item="3"/>
          <tpl fld="2" item="0"/>
        </tpls>
      </n>
      <n v="407509" in="0">
        <tpls c="3">
          <tpl fld="4" item="271"/>
          <tpl fld="3" item="1"/>
          <tpl fld="2" item="0"/>
        </tpls>
      </n>
      <n v="377650" in="0">
        <tpls c="3">
          <tpl fld="4" item="267"/>
          <tpl fld="3" item="2"/>
          <tpl fld="2" item="0"/>
        </tpls>
      </n>
      <n v="525057" in="0">
        <tpls c="3">
          <tpl fld="4" item="273"/>
          <tpl fld="3" item="3"/>
          <tpl fld="2" item="0"/>
        </tpls>
      </n>
      <n v="111266" in="0">
        <tpls c="3">
          <tpl fld="4" item="269"/>
          <tpl fld="3" item="4"/>
          <tpl fld="2" item="0"/>
        </tpls>
      </n>
      <n v="592690" in="0">
        <tpls c="3">
          <tpl fld="4" item="272"/>
          <tpl fld="3" item="0"/>
          <tpl fld="2" item="0"/>
        </tpls>
      </n>
      <n v="170463" in="0">
        <tpls c="3">
          <tpl fld="4" item="274"/>
          <tpl fld="3" item="1"/>
          <tpl fld="2" item="0"/>
        </tpls>
      </n>
      <n v="121788" in="0">
        <tpls c="3">
          <tpl fld="4" item="275"/>
          <tpl fld="3" item="1"/>
          <tpl fld="2" item="0"/>
        </tpls>
      </n>
      <n v="293897" in="0">
        <tpls c="3">
          <tpl fld="4" item="276"/>
          <tpl fld="3" item="2"/>
          <tpl fld="2" item="0"/>
        </tpls>
      </n>
      <n v="227482" in="0">
        <tpls c="3">
          <tpl fld="4" item="277"/>
          <tpl fld="3" item="0"/>
          <tpl fld="2" item="0"/>
        </tpls>
      </n>
      <n v="702396" in="0">
        <tpls c="3">
          <tpl fld="4" item="278"/>
          <tpl fld="3" item="4"/>
          <tpl fld="2" item="0"/>
        </tpls>
      </n>
      <n v="109826" in="0">
        <tpls c="3">
          <tpl fld="4" item="279"/>
          <tpl fld="3" item="4"/>
          <tpl fld="2" item="0"/>
        </tpls>
      </n>
      <n v="106525" in="0">
        <tpls c="3">
          <tpl fld="4" item="277"/>
          <tpl fld="3" item="1"/>
          <tpl fld="2" item="0"/>
        </tpls>
      </n>
      <n v="75224" in="0">
        <tpls c="3">
          <tpl fld="4" item="274"/>
          <tpl fld="3" item="0"/>
          <tpl fld="2" item="0"/>
        </tpls>
      </n>
      <n v="325224" in="0">
        <tpls c="3">
          <tpl fld="4" item="280"/>
          <tpl fld="3" item="0"/>
          <tpl fld="2" item="0"/>
        </tpls>
      </n>
      <n v="259967" in="0">
        <tpls c="3">
          <tpl fld="4" item="280"/>
          <tpl fld="3" item="1"/>
          <tpl fld="2" item="0"/>
        </tpls>
      </n>
      <n v="292617" in="0">
        <tpls c="3">
          <tpl fld="4" item="279"/>
          <tpl fld="3" item="1"/>
          <tpl fld="2" item="0"/>
        </tpls>
      </n>
      <n v="254754" in="0">
        <tpls c="3">
          <tpl fld="4" item="275"/>
          <tpl fld="3" item="0"/>
          <tpl fld="2" item="0"/>
        </tpls>
      </n>
      <n v="289535" in="0">
        <tpls c="3">
          <tpl fld="4" item="276"/>
          <tpl fld="3" item="4"/>
          <tpl fld="2" item="0"/>
        </tpls>
      </n>
      <n v="496196" in="0">
        <tpls c="3">
          <tpl fld="4" item="275"/>
          <tpl fld="3" item="4"/>
          <tpl fld="2" item="0"/>
        </tpls>
      </n>
      <n v="281001" in="0">
        <tpls c="3">
          <tpl fld="4" item="277"/>
          <tpl fld="3" item="2"/>
          <tpl fld="2" item="0"/>
        </tpls>
      </n>
      <n v="299574" in="0">
        <tpls c="3">
          <tpl fld="4" item="280"/>
          <tpl fld="3" item="4"/>
          <tpl fld="2" item="0"/>
        </tpls>
      </n>
      <n v="138944" in="0">
        <tpls c="3">
          <tpl fld="4" item="280"/>
          <tpl fld="3" item="2"/>
          <tpl fld="2" item="0"/>
        </tpls>
      </n>
      <n v="162738" in="0">
        <tpls c="3">
          <tpl fld="4" item="279"/>
          <tpl fld="3" item="0"/>
          <tpl fld="2" item="0"/>
        </tpls>
      </n>
      <n v="424912" in="0">
        <tpls c="3">
          <tpl fld="4" item="277"/>
          <tpl fld="3" item="4"/>
          <tpl fld="2" item="0"/>
        </tpls>
      </n>
      <n v="275069" in="0">
        <tpls c="3">
          <tpl fld="4" item="274"/>
          <tpl fld="3" item="3"/>
          <tpl fld="2" item="0"/>
        </tpls>
      </n>
      <n v="402934" in="0">
        <tpls c="3">
          <tpl fld="4" item="280"/>
          <tpl fld="3" item="3"/>
          <tpl fld="2" item="0"/>
        </tpls>
      </n>
      <n v="242803" in="0">
        <tpls c="3">
          <tpl fld="4" item="276"/>
          <tpl fld="3" item="0"/>
          <tpl fld="2" item="0"/>
        </tpls>
      </n>
      <n v="157806" in="0">
        <tpls c="3">
          <tpl fld="4" item="276"/>
          <tpl fld="3" item="1"/>
          <tpl fld="2" item="0"/>
        </tpls>
      </n>
      <n v="175854" in="0">
        <tpls c="3">
          <tpl fld="4" item="278"/>
          <tpl fld="3" item="0"/>
          <tpl fld="2" item="0"/>
        </tpls>
      </n>
      <n v="194110" in="0">
        <tpls c="3">
          <tpl fld="4" item="276"/>
          <tpl fld="3" item="3"/>
          <tpl fld="2" item="0"/>
        </tpls>
      </n>
      <n v="439905" in="0">
        <tpls c="3">
          <tpl fld="4" item="277"/>
          <tpl fld="3" item="3"/>
          <tpl fld="2" item="0"/>
        </tpls>
      </n>
      <n v="449764" in="0">
        <tpls c="3">
          <tpl fld="4" item="274"/>
          <tpl fld="3" item="2"/>
          <tpl fld="2" item="0"/>
        </tpls>
      </n>
      <n v="522322" in="0">
        <tpls c="3">
          <tpl fld="4" item="279"/>
          <tpl fld="3" item="2"/>
          <tpl fld="2" item="0"/>
        </tpls>
      </n>
      <n v="215021" in="0">
        <tpls c="3">
          <tpl fld="4" item="278"/>
          <tpl fld="3" item="1"/>
          <tpl fld="2" item="0"/>
        </tpls>
      </n>
      <n v="113796" in="0">
        <tpls c="3">
          <tpl fld="4" item="275"/>
          <tpl fld="3" item="3"/>
          <tpl fld="2" item="0"/>
        </tpls>
      </n>
      <n v="343484" in="0">
        <tpls c="3">
          <tpl fld="4" item="279"/>
          <tpl fld="3" item="3"/>
          <tpl fld="2" item="0"/>
        </tpls>
      </n>
      <n v="634305" in="0">
        <tpls c="3">
          <tpl fld="4" item="275"/>
          <tpl fld="3" item="2"/>
          <tpl fld="2" item="0"/>
        </tpls>
      </n>
      <n v="393387" in="0">
        <tpls c="3">
          <tpl fld="4" item="278"/>
          <tpl fld="3" item="2"/>
          <tpl fld="2" item="0"/>
        </tpls>
      </n>
      <n v="253757" in="0">
        <tpls c="3">
          <tpl fld="4" item="274"/>
          <tpl fld="3" item="4"/>
          <tpl fld="2" item="0"/>
        </tpls>
      </n>
      <n v="228797" in="0">
        <tpls c="3">
          <tpl fld="4" item="278"/>
          <tpl fld="3" item="3"/>
          <tpl fld="2" item="0"/>
        </tpls>
      </n>
      <n v="50733" in="0">
        <tpls c="3">
          <tpl fld="4" item="281"/>
          <tpl fld="3" item="1"/>
          <tpl fld="2" item="0"/>
        </tpls>
      </n>
      <n v="277150" in="0">
        <tpls c="3">
          <tpl fld="4" item="282"/>
          <tpl fld="3" item="0"/>
          <tpl fld="2" item="0"/>
        </tpls>
      </n>
      <n v="646972" in="0">
        <tpls c="3">
          <tpl fld="4" item="283"/>
          <tpl fld="3" item="4"/>
          <tpl fld="2" item="0"/>
        </tpls>
      </n>
      <n v="101561" in="0">
        <tpls c="3">
          <tpl fld="4" item="284"/>
          <tpl fld="3" item="2"/>
          <tpl fld="2" item="0"/>
        </tpls>
      </n>
      <n v="249182" in="0">
        <tpls c="3">
          <tpl fld="4" item="285"/>
          <tpl fld="3" item="3"/>
          <tpl fld="2" item="0"/>
        </tpls>
      </n>
      <n v="476113" in="0">
        <tpls c="3">
          <tpl fld="4" item="281"/>
          <tpl fld="3" item="2"/>
          <tpl fld="2" item="0"/>
        </tpls>
      </n>
      <n v="57927" in="0">
        <tpls c="3">
          <tpl fld="4" item="282"/>
          <tpl fld="3" item="1"/>
          <tpl fld="2" item="0"/>
        </tpls>
      </n>
      <n v="439656" in="0">
        <tpls c="3">
          <tpl fld="4" item="281"/>
          <tpl fld="3" item="4"/>
          <tpl fld="2" item="0"/>
        </tpls>
      </n>
      <n v="506200" in="0">
        <tpls c="3">
          <tpl fld="4" item="286"/>
          <tpl fld="3" item="0"/>
          <tpl fld="2" item="0"/>
        </tpls>
      </n>
      <n v="501319" in="0">
        <tpls c="3">
          <tpl fld="4" item="283"/>
          <tpl fld="3" item="1"/>
          <tpl fld="2" item="0"/>
        </tpls>
      </n>
      <n v="327568" in="0">
        <tpls c="3">
          <tpl fld="4" item="285"/>
          <tpl fld="3" item="0"/>
          <tpl fld="2" item="0"/>
        </tpls>
      </n>
      <n v="478476" in="0">
        <tpls c="3">
          <tpl fld="4" item="286"/>
          <tpl fld="3" item="2"/>
          <tpl fld="2" item="0"/>
        </tpls>
      </n>
      <n v="219057" in="0">
        <tpls c="3">
          <tpl fld="4" item="283"/>
          <tpl fld="3" item="2"/>
          <tpl fld="2" item="0"/>
        </tpls>
      </n>
      <n v="609956" in="0">
        <tpls c="3">
          <tpl fld="4" item="282"/>
          <tpl fld="3" item="3"/>
          <tpl fld="2" item="0"/>
        </tpls>
      </n>
      <n v="317961" in="0">
        <tpls c="3">
          <tpl fld="4" item="284"/>
          <tpl fld="3" item="3"/>
          <tpl fld="2" item="0"/>
        </tpls>
      </n>
      <n v="322202" in="0">
        <tpls c="3">
          <tpl fld="4" item="284"/>
          <tpl fld="3" item="4"/>
          <tpl fld="2" item="0"/>
        </tpls>
      </n>
      <n v="143122" in="0">
        <tpls c="3">
          <tpl fld="4" item="281"/>
          <tpl fld="3" item="0"/>
          <tpl fld="2" item="0"/>
        </tpls>
      </n>
      <n v="386595" in="0">
        <tpls c="3">
          <tpl fld="4" item="285"/>
          <tpl fld="3" item="2"/>
          <tpl fld="2" item="0"/>
        </tpls>
      </n>
      <n v="68716" in="0">
        <tpls c="3">
          <tpl fld="4" item="283"/>
          <tpl fld="3" item="0"/>
          <tpl fld="2" item="0"/>
        </tpls>
      </n>
      <n v="191408" in="0">
        <tpls c="3">
          <tpl fld="4" item="285"/>
          <tpl fld="3" item="1"/>
          <tpl fld="2" item="0"/>
        </tpls>
      </n>
      <n v="110731" in="0">
        <tpls c="3">
          <tpl fld="4" item="287"/>
          <tpl fld="3" item="3"/>
          <tpl fld="2" item="0"/>
        </tpls>
      </n>
      <n v="331611" in="0">
        <tpls c="3">
          <tpl fld="4" item="285"/>
          <tpl fld="3" item="4"/>
          <tpl fld="2" item="0"/>
        </tpls>
      </n>
      <n v="359774" in="0">
        <tpls c="3">
          <tpl fld="4" item="281"/>
          <tpl fld="3" item="3"/>
          <tpl fld="2" item="0"/>
        </tpls>
      </n>
      <n v="550838" in="0">
        <tpls c="3">
          <tpl fld="4" item="283"/>
          <tpl fld="3" item="3"/>
          <tpl fld="2" item="0"/>
        </tpls>
      </n>
      <n v="351373" in="0">
        <tpls c="3">
          <tpl fld="4" item="287"/>
          <tpl fld="3" item="2"/>
          <tpl fld="2" item="0"/>
        </tpls>
      </n>
      <n v="220780" in="0">
        <tpls c="3">
          <tpl fld="4" item="286"/>
          <tpl fld="3" item="3"/>
          <tpl fld="2" item="0"/>
        </tpls>
      </n>
      <n v="590135" in="0">
        <tpls c="3">
          <tpl fld="4" item="287"/>
          <tpl fld="3" item="0"/>
          <tpl fld="2" item="0"/>
        </tpls>
      </n>
      <n v="535223" in="0">
        <tpls c="3">
          <tpl fld="4" item="284"/>
          <tpl fld="3" item="1"/>
          <tpl fld="2" item="0"/>
        </tpls>
      </n>
      <n v="281601" in="0">
        <tpls c="3">
          <tpl fld="4" item="287"/>
          <tpl fld="3" item="4"/>
          <tpl fld="2" item="0"/>
        </tpls>
      </n>
      <n v="318380" in="0">
        <tpls c="3">
          <tpl fld="4" item="284"/>
          <tpl fld="3" item="0"/>
          <tpl fld="2" item="0"/>
        </tpls>
      </n>
      <n v="466350" in="0">
        <tpls c="3">
          <tpl fld="4" item="286"/>
          <tpl fld="3" item="1"/>
          <tpl fld="2" item="0"/>
        </tpls>
      </n>
      <n v="481782" in="0">
        <tpls c="3">
          <tpl fld="4" item="282"/>
          <tpl fld="3" item="4"/>
          <tpl fld="2" item="0"/>
        </tpls>
      </n>
      <n v="341216" in="0">
        <tpls c="3">
          <tpl fld="4" item="282"/>
          <tpl fld="3" item="2"/>
          <tpl fld="2" item="0"/>
        </tpls>
      </n>
      <n v="303998" in="0">
        <tpls c="3">
          <tpl fld="4" item="287"/>
          <tpl fld="3" item="1"/>
          <tpl fld="2" item="0"/>
        </tpls>
      </n>
      <n v="117303" in="0">
        <tpls c="3">
          <tpl fld="4" item="286"/>
          <tpl fld="3" item="4"/>
          <tpl fld="2" item="0"/>
        </tpls>
      </n>
      <n v="797250" in="0">
        <tpls c="3">
          <tpl fld="4" item="288"/>
          <tpl fld="3" item="0"/>
          <tpl fld="2" item="0"/>
        </tpls>
      </n>
      <n v="601134" in="0">
        <tpls c="3">
          <tpl fld="4" item="289"/>
          <tpl fld="3" item="2"/>
          <tpl fld="2" item="0"/>
        </tpls>
      </n>
      <n v="225031" in="0">
        <tpls c="3">
          <tpl fld="4" item="290"/>
          <tpl fld="3" item="4"/>
          <tpl fld="2" item="0"/>
        </tpls>
      </n>
      <n v="262591" in="0">
        <tpls c="3">
          <tpl fld="4" item="291"/>
          <tpl fld="3" item="3"/>
          <tpl fld="2" item="0"/>
        </tpls>
      </n>
      <n v="706251" in="0">
        <tpls c="3">
          <tpl fld="4" item="291"/>
          <tpl fld="3" item="2"/>
          <tpl fld="2" item="0"/>
        </tpls>
      </n>
      <n v="272367" in="0">
        <tpls c="3">
          <tpl fld="4" item="292"/>
          <tpl fld="3" item="0"/>
          <tpl fld="2" item="0"/>
        </tpls>
      </n>
      <n v="173545" in="0">
        <tpls c="3">
          <tpl fld="4" item="288"/>
          <tpl fld="3" item="3"/>
          <tpl fld="2" item="0"/>
        </tpls>
      </n>
      <n v="216872" in="0">
        <tpls c="3">
          <tpl fld="4" item="291"/>
          <tpl fld="3" item="0"/>
          <tpl fld="2" item="0"/>
        </tpls>
      </n>
      <n v="144622" in="0">
        <tpls c="3">
          <tpl fld="4" item="291"/>
          <tpl fld="3" item="4"/>
          <tpl fld="2" item="0"/>
        </tpls>
      </n>
      <n v="415031" in="0">
        <tpls c="3">
          <tpl fld="4" item="289"/>
          <tpl fld="3" item="3"/>
          <tpl fld="2" item="0"/>
        </tpls>
      </n>
      <n v="255048" in="0">
        <tpls c="3">
          <tpl fld="4" item="290"/>
          <tpl fld="3" item="2"/>
          <tpl fld="2" item="0"/>
        </tpls>
      </n>
      <n v="532174" in="0">
        <tpls c="3">
          <tpl fld="4" item="292"/>
          <tpl fld="3" item="4"/>
          <tpl fld="2" item="0"/>
        </tpls>
      </n>
      <n v="156773" in="0">
        <tpls c="3">
          <tpl fld="4" item="289"/>
          <tpl fld="3" item="4"/>
          <tpl fld="2" item="0"/>
        </tpls>
      </n>
      <n v="303901" in="0">
        <tpls c="3">
          <tpl fld="4" item="293"/>
          <tpl fld="3" item="1"/>
          <tpl fld="2" item="0"/>
        </tpls>
      </n>
      <n v="182185" in="0">
        <tpls c="3">
          <tpl fld="4" item="292"/>
          <tpl fld="3" item="1"/>
          <tpl fld="2" item="0"/>
        </tpls>
      </n>
      <n v="217012" in="0">
        <tpls c="3">
          <tpl fld="4" item="294"/>
          <tpl fld="3" item="2"/>
          <tpl fld="2" item="0"/>
        </tpls>
      </n>
      <n v="282328" in="0">
        <tpls c="3">
          <tpl fld="4" item="294"/>
          <tpl fld="3" item="1"/>
          <tpl fld="2" item="0"/>
        </tpls>
      </n>
      <n v="400724" in="0">
        <tpls c="3">
          <tpl fld="4" item="288"/>
          <tpl fld="3" item="4"/>
          <tpl fld="2" item="0"/>
        </tpls>
      </n>
      <n v="209095" in="0">
        <tpls c="3">
          <tpl fld="4" item="290"/>
          <tpl fld="3" item="1"/>
          <tpl fld="2" item="0"/>
        </tpls>
      </n>
      <n v="251802" in="0">
        <tpls c="3">
          <tpl fld="4" item="294"/>
          <tpl fld="3" item="0"/>
          <tpl fld="2" item="0"/>
        </tpls>
      </n>
      <n v="374045" in="0">
        <tpls c="3">
          <tpl fld="4" item="294"/>
          <tpl fld="3" item="3"/>
          <tpl fld="2" item="0"/>
        </tpls>
      </n>
      <n v="178497" in="0">
        <tpls c="3">
          <tpl fld="4" item="293"/>
          <tpl fld="3" item="0"/>
          <tpl fld="2" item="0"/>
        </tpls>
      </n>
      <n v="337206" in="0">
        <tpls c="3">
          <tpl fld="4" item="289"/>
          <tpl fld="3" item="0"/>
          <tpl fld="2" item="0"/>
        </tpls>
      </n>
      <n v="335948" in="0">
        <tpls c="3">
          <tpl fld="4" item="288"/>
          <tpl fld="3" item="2"/>
          <tpl fld="2" item="0"/>
        </tpls>
      </n>
      <n v="604807" in="0">
        <tpls c="3">
          <tpl fld="4" item="293"/>
          <tpl fld="3" item="3"/>
          <tpl fld="2" item="0"/>
        </tpls>
      </n>
      <n v="67803" in="0">
        <tpls c="3">
          <tpl fld="4" item="290"/>
          <tpl fld="3" item="3"/>
          <tpl fld="2" item="0"/>
        </tpls>
      </n>
      <n v="472936" in="0">
        <tpls c="3">
          <tpl fld="4" item="288"/>
          <tpl fld="3" item="1"/>
          <tpl fld="2" item="0"/>
        </tpls>
      </n>
      <n v="879113" in="0">
        <tpls c="3">
          <tpl fld="4" item="292"/>
          <tpl fld="3" item="3"/>
          <tpl fld="2" item="0"/>
        </tpls>
      </n>
      <n v="161796" in="0">
        <tpls c="3">
          <tpl fld="4" item="289"/>
          <tpl fld="3" item="1"/>
          <tpl fld="2" item="0"/>
        </tpls>
      </n>
      <n v="303194" in="0">
        <tpls c="3">
          <tpl fld="4" item="292"/>
          <tpl fld="3" item="2"/>
          <tpl fld="2" item="0"/>
        </tpls>
      </n>
      <n v="235381" in="0">
        <tpls c="3">
          <tpl fld="4" item="290"/>
          <tpl fld="3" item="0"/>
          <tpl fld="2" item="0"/>
        </tpls>
      </n>
      <n v="300797" in="0">
        <tpls c="3">
          <tpl fld="4" item="291"/>
          <tpl fld="3" item="1"/>
          <tpl fld="2" item="0"/>
        </tpls>
      </n>
      <n v="292298" in="0">
        <tpls c="3">
          <tpl fld="4" item="293"/>
          <tpl fld="3" item="4"/>
          <tpl fld="2" item="0"/>
        </tpls>
      </n>
      <n v="88612" in="0">
        <tpls c="3">
          <tpl fld="4" item="293"/>
          <tpl fld="3" item="2"/>
          <tpl fld="2" item="0"/>
        </tpls>
      </n>
      <n v="229625" in="0">
        <tpls c="3">
          <tpl fld="4" item="294"/>
          <tpl fld="3" item="4"/>
          <tpl fld="2" item="0"/>
        </tpls>
      </n>
      <n v="368614" in="0">
        <tpls c="3">
          <tpl fld="4" item="295"/>
          <tpl fld="3" item="4"/>
          <tpl fld="2" item="0"/>
        </tpls>
      </n>
      <n v="425446" in="0">
        <tpls c="3">
          <tpl fld="4" item="296"/>
          <tpl fld="3" item="3"/>
          <tpl fld="2" item="0"/>
        </tpls>
      </n>
      <n v="399012" in="0">
        <tpls c="3">
          <tpl fld="4" item="296"/>
          <tpl fld="3" item="2"/>
          <tpl fld="2" item="0"/>
        </tpls>
      </n>
      <n v="236052" in="0">
        <tpls c="3">
          <tpl fld="4" item="297"/>
          <tpl fld="3" item="0"/>
          <tpl fld="2" item="0"/>
        </tpls>
      </n>
      <n v="219193" in="0">
        <tpls c="3">
          <tpl fld="4" item="296"/>
          <tpl fld="3" item="1"/>
          <tpl fld="2" item="0"/>
        </tpls>
      </n>
      <n v="99406" in="0">
        <tpls c="3">
          <tpl fld="4" item="298"/>
          <tpl fld="3" item="1"/>
          <tpl fld="2" item="0"/>
        </tpls>
      </n>
      <n v="205231" in="0">
        <tpls c="3">
          <tpl fld="4" item="295"/>
          <tpl fld="3" item="0"/>
          <tpl fld="2" item="0"/>
        </tpls>
      </n>
      <n v="273643" in="0">
        <tpls c="3">
          <tpl fld="4" item="296"/>
          <tpl fld="3" item="0"/>
          <tpl fld="2" item="0"/>
        </tpls>
      </n>
      <n v="535969" in="0">
        <tpls c="3">
          <tpl fld="4" item="298"/>
          <tpl fld="3" item="4"/>
          <tpl fld="2" item="0"/>
        </tpls>
      </n>
      <n v="356106" in="0">
        <tpls c="3">
          <tpl fld="4" item="295"/>
          <tpl fld="3" item="1"/>
          <tpl fld="2" item="0"/>
        </tpls>
      </n>
      <n v="631642" in="0">
        <tpls c="3">
          <tpl fld="4" item="298"/>
          <tpl fld="3" item="0"/>
          <tpl fld="2" item="0"/>
        </tpls>
      </n>
      <n v="318015" in="0">
        <tpls c="3">
          <tpl fld="4" item="299"/>
          <tpl fld="3" item="0"/>
          <tpl fld="2" item="0"/>
        </tpls>
      </n>
      <n v="628257" in="0">
        <tpls c="3">
          <tpl fld="4" item="299"/>
          <tpl fld="3" item="2"/>
          <tpl fld="2" item="0"/>
        </tpls>
      </n>
      <n v="314399" in="0">
        <tpls c="3">
          <tpl fld="4" item="295"/>
          <tpl fld="3" item="3"/>
          <tpl fld="2" item="0"/>
        </tpls>
      </n>
      <n v="398086" in="0">
        <tpls c="3">
          <tpl fld="4" item="300"/>
          <tpl fld="3" item="3"/>
          <tpl fld="2" item="0"/>
        </tpls>
      </n>
      <n v="389659" in="0">
        <tpls c="3">
          <tpl fld="4" item="300"/>
          <tpl fld="3" item="2"/>
          <tpl fld="2" item="0"/>
        </tpls>
      </n>
      <n v="541750" in="0">
        <tpls c="3">
          <tpl fld="4" item="300"/>
          <tpl fld="3" item="0"/>
          <tpl fld="2" item="0"/>
        </tpls>
      </n>
      <n v="335100" in="0">
        <tpls c="3">
          <tpl fld="4" item="301"/>
          <tpl fld="3" item="1"/>
          <tpl fld="2" item="0"/>
        </tpls>
      </n>
      <n v="452562" in="0">
        <tpls c="3">
          <tpl fld="4" item="301"/>
          <tpl fld="3" item="0"/>
          <tpl fld="2" item="0"/>
        </tpls>
      </n>
      <n v="163285" in="0">
        <tpls c="3">
          <tpl fld="4" item="300"/>
          <tpl fld="3" item="1"/>
          <tpl fld="2" item="0"/>
        </tpls>
      </n>
      <n v="353181" in="0">
        <tpls c="3">
          <tpl fld="4" item="299"/>
          <tpl fld="3" item="4"/>
          <tpl fld="2" item="0"/>
        </tpls>
      </n>
      <n v="96596" in="0">
        <tpls c="3">
          <tpl fld="4" item="298"/>
          <tpl fld="3" item="2"/>
          <tpl fld="2" item="0"/>
        </tpls>
      </n>
      <n v="181925" in="0">
        <tpls c="3">
          <tpl fld="4" item="297"/>
          <tpl fld="3" item="2"/>
          <tpl fld="2" item="0"/>
        </tpls>
      </n>
      <n v="264171" in="0">
        <tpls c="3">
          <tpl fld="4" item="299"/>
          <tpl fld="3" item="3"/>
          <tpl fld="2" item="0"/>
        </tpls>
      </n>
      <n v="269893" in="0">
        <tpls c="3">
          <tpl fld="4" item="299"/>
          <tpl fld="3" item="1"/>
          <tpl fld="2" item="0"/>
        </tpls>
      </n>
      <n v="137889" in="0">
        <tpls c="3">
          <tpl fld="4" item="297"/>
          <tpl fld="3" item="3"/>
          <tpl fld="2" item="0"/>
        </tpls>
      </n>
      <n v="493741" in="0">
        <tpls c="3">
          <tpl fld="4" item="295"/>
          <tpl fld="3" item="2"/>
          <tpl fld="2" item="0"/>
        </tpls>
      </n>
      <n v="809612" in="0">
        <tpls c="3">
          <tpl fld="4" item="301"/>
          <tpl fld="3" item="3"/>
          <tpl fld="2" item="0"/>
        </tpls>
      </n>
      <n v="133939" in="0">
        <tpls c="3">
          <tpl fld="4" item="296"/>
          <tpl fld="3" item="4"/>
          <tpl fld="2" item="0"/>
        </tpls>
      </n>
      <n v="122701" in="0">
        <tpls c="3">
          <tpl fld="4" item="301"/>
          <tpl fld="3" item="4"/>
          <tpl fld="2" item="0"/>
        </tpls>
      </n>
      <n v="373142" in="0">
        <tpls c="3">
          <tpl fld="4" item="297"/>
          <tpl fld="3" item="4"/>
          <tpl fld="2" item="0"/>
        </tpls>
      </n>
      <n v="332692" in="0">
        <tpls c="3">
          <tpl fld="4" item="297"/>
          <tpl fld="3" item="1"/>
          <tpl fld="2" item="0"/>
        </tpls>
      </n>
      <n v="259820" in="0">
        <tpls c="3">
          <tpl fld="4" item="300"/>
          <tpl fld="3" item="4"/>
          <tpl fld="2" item="0"/>
        </tpls>
      </n>
      <n v="317906" in="0">
        <tpls c="3">
          <tpl fld="4" item="301"/>
          <tpl fld="3" item="2"/>
          <tpl fld="2" item="0"/>
        </tpls>
      </n>
      <n v="796563" in="0">
        <tpls c="3">
          <tpl fld="4" item="298"/>
          <tpl fld="3" item="3"/>
          <tpl fld="2" item="0"/>
        </tpls>
      </n>
      <n v="533973" in="0">
        <tpls c="3">
          <tpl fld="4" item="302"/>
          <tpl fld="3" item="4"/>
          <tpl fld="2" item="0"/>
        </tpls>
      </n>
      <n v="165641" in="0">
        <tpls c="3">
          <tpl fld="4" item="303"/>
          <tpl fld="3" item="1"/>
          <tpl fld="2" item="0"/>
        </tpls>
      </n>
      <n v="226997" in="0">
        <tpls c="3">
          <tpl fld="4" item="304"/>
          <tpl fld="3" item="3"/>
          <tpl fld="2" item="0"/>
        </tpls>
      </n>
      <n v="555199" in="0">
        <tpls c="3">
          <tpl fld="4" item="305"/>
          <tpl fld="3" item="0"/>
          <tpl fld="2" item="0"/>
        </tpls>
      </n>
      <n v="159623" in="0">
        <tpls c="3">
          <tpl fld="4" item="304"/>
          <tpl fld="3" item="0"/>
          <tpl fld="2" item="0"/>
        </tpls>
      </n>
      <n v="402905" in="0">
        <tpls c="3">
          <tpl fld="4" item="305"/>
          <tpl fld="3" item="1"/>
          <tpl fld="2" item="0"/>
        </tpls>
      </n>
      <n v="405791" in="0">
        <tpls c="3">
          <tpl fld="4" item="306"/>
          <tpl fld="3" item="3"/>
          <tpl fld="2" item="0"/>
        </tpls>
      </n>
      <n v="259530" in="0">
        <tpls c="3">
          <tpl fld="4" item="307"/>
          <tpl fld="3" item="4"/>
          <tpl fld="2" item="0"/>
        </tpls>
      </n>
      <n v="267719" in="0">
        <tpls c="3">
          <tpl fld="4" item="308"/>
          <tpl fld="3" item="0"/>
          <tpl fld="2" item="0"/>
        </tpls>
      </n>
      <n v="538244" in="0">
        <tpls c="3">
          <tpl fld="4" item="307"/>
          <tpl fld="3" item="2"/>
          <tpl fld="2" item="0"/>
        </tpls>
      </n>
      <n v="502795" in="0">
        <tpls c="3">
          <tpl fld="4" item="305"/>
          <tpl fld="3" item="2"/>
          <tpl fld="2" item="0"/>
        </tpls>
      </n>
      <n v="215610" in="0">
        <tpls c="3">
          <tpl fld="4" item="303"/>
          <tpl fld="3" item="0"/>
          <tpl fld="2" item="0"/>
        </tpls>
      </n>
      <n v="657684" in="0">
        <tpls c="3">
          <tpl fld="4" item="304"/>
          <tpl fld="3" item="4"/>
          <tpl fld="2" item="0"/>
        </tpls>
      </n>
      <n v="326683" in="0">
        <tpls c="3">
          <tpl fld="4" item="308"/>
          <tpl fld="3" item="4"/>
          <tpl fld="2" item="0"/>
        </tpls>
      </n>
      <n v="149959" in="0">
        <tpls c="3">
          <tpl fld="4" item="306"/>
          <tpl fld="3" item="1"/>
          <tpl fld="2" item="0"/>
        </tpls>
      </n>
      <n v="317702" in="0">
        <tpls c="3">
          <tpl fld="4" item="306"/>
          <tpl fld="3" item="0"/>
          <tpl fld="2" item="0"/>
        </tpls>
      </n>
      <n v="366923" in="0">
        <tpls c="3">
          <tpl fld="4" item="302"/>
          <tpl fld="3" item="0"/>
          <tpl fld="2" item="0"/>
        </tpls>
      </n>
      <n v="346337" in="0">
        <tpls c="3">
          <tpl fld="4" item="307"/>
          <tpl fld="3" item="0"/>
          <tpl fld="2" item="0"/>
        </tpls>
      </n>
      <n v="164784" in="0">
        <tpls c="3">
          <tpl fld="4" item="306"/>
          <tpl fld="3" item="4"/>
          <tpl fld="2" item="0"/>
        </tpls>
      </n>
      <n v="445004" in="0">
        <tpls c="3">
          <tpl fld="4" item="308"/>
          <tpl fld="3" item="2"/>
          <tpl fld="2" item="0"/>
        </tpls>
      </n>
      <n v="358714" in="0">
        <tpls c="3">
          <tpl fld="4" item="303"/>
          <tpl fld="3" item="3"/>
          <tpl fld="2" item="0"/>
        </tpls>
      </n>
      <n v="370948" in="0">
        <tpls c="3">
          <tpl fld="4" item="303"/>
          <tpl fld="3" item="4"/>
          <tpl fld="2" item="0"/>
        </tpls>
      </n>
      <n v="148854" in="0">
        <tpls c="3">
          <tpl fld="4" item="304"/>
          <tpl fld="3" item="1"/>
          <tpl fld="2" item="0"/>
        </tpls>
      </n>
      <n v="349913" in="0">
        <tpls c="3">
          <tpl fld="4" item="304"/>
          <tpl fld="3" item="2"/>
          <tpl fld="2" item="0"/>
        </tpls>
      </n>
      <n v="192986" in="0">
        <tpls c="3">
          <tpl fld="4" item="305"/>
          <tpl fld="3" item="3"/>
          <tpl fld="2" item="0"/>
        </tpls>
      </n>
      <n v="101088" in="0">
        <tpls c="3">
          <tpl fld="4" item="308"/>
          <tpl fld="3" item="3"/>
          <tpl fld="2" item="0"/>
        </tpls>
      </n>
      <n v="405002" in="0">
        <tpls c="3">
          <tpl fld="4" item="305"/>
          <tpl fld="3" item="4"/>
          <tpl fld="2" item="0"/>
        </tpls>
      </n>
      <n v="384105" in="0">
        <tpls c="3">
          <tpl fld="4" item="307"/>
          <tpl fld="3" item="3"/>
          <tpl fld="2" item="0"/>
        </tpls>
      </n>
      <n v="237835" in="0">
        <tpls c="3">
          <tpl fld="4" item="302"/>
          <tpl fld="3" item="1"/>
          <tpl fld="2" item="0"/>
        </tpls>
      </n>
      <n v="244385" in="0">
        <tpls c="3">
          <tpl fld="4" item="306"/>
          <tpl fld="3" item="2"/>
          <tpl fld="2" item="0"/>
        </tpls>
      </n>
      <n v="227829" in="0">
        <tpls c="3">
          <tpl fld="4" item="308"/>
          <tpl fld="3" item="1"/>
          <tpl fld="2" item="0"/>
        </tpls>
      </n>
      <n v="400765" in="0">
        <tpls c="3">
          <tpl fld="4" item="307"/>
          <tpl fld="3" item="1"/>
          <tpl fld="2" item="0"/>
        </tpls>
      </n>
      <n v="242203" in="0">
        <tpls c="3">
          <tpl fld="4" item="302"/>
          <tpl fld="3" item="3"/>
          <tpl fld="2" item="0"/>
        </tpls>
      </n>
      <n v="330795" in="0">
        <tpls c="3">
          <tpl fld="4" item="303"/>
          <tpl fld="3" item="2"/>
          <tpl fld="2" item="0"/>
        </tpls>
      </n>
      <n v="290815" in="0">
        <tpls c="3">
          <tpl fld="4" item="302"/>
          <tpl fld="3" item="2"/>
          <tpl fld="2" item="0"/>
        </tpls>
      </n>
      <n v="484382" in="0">
        <tpls c="3">
          <tpl fld="4" item="309"/>
          <tpl fld="3" item="4"/>
          <tpl fld="2" item="0"/>
        </tpls>
      </n>
      <n v="254539" in="0">
        <tpls c="3">
          <tpl fld="4" item="310"/>
          <tpl fld="3" item="4"/>
          <tpl fld="2" item="0"/>
        </tpls>
      </n>
      <n v="494139" in="0">
        <tpls c="3">
          <tpl fld="4" item="311"/>
          <tpl fld="3" item="1"/>
          <tpl fld="2" item="0"/>
        </tpls>
      </n>
      <n v="187778" in="0">
        <tpls c="3">
          <tpl fld="4" item="311"/>
          <tpl fld="3" item="4"/>
          <tpl fld="2" item="0"/>
        </tpls>
      </n>
      <n v="317615" in="0">
        <tpls c="3">
          <tpl fld="4" item="312"/>
          <tpl fld="3" item="3"/>
          <tpl fld="2" item="0"/>
        </tpls>
      </n>
      <n v="402977" in="0">
        <tpls c="3">
          <tpl fld="4" item="309"/>
          <tpl fld="3" item="2"/>
          <tpl fld="2" item="0"/>
        </tpls>
      </n>
      <n v="351108" in="0">
        <tpls c="3">
          <tpl fld="4" item="311"/>
          <tpl fld="3" item="0"/>
          <tpl fld="2" item="0"/>
        </tpls>
      </n>
      <n v="217025" in="0">
        <tpls c="3">
          <tpl fld="4" item="313"/>
          <tpl fld="3" item="2"/>
          <tpl fld="2" item="0"/>
        </tpls>
      </n>
      <n v="80845" in="0">
        <tpls c="3">
          <tpl fld="4" item="314"/>
          <tpl fld="3" item="1"/>
          <tpl fld="2" item="0"/>
        </tpls>
      </n>
      <n v="175142" in="0">
        <tpls c="3">
          <tpl fld="4" item="309"/>
          <tpl fld="3" item="0"/>
          <tpl fld="2" item="0"/>
        </tpls>
      </n>
      <n v="316920" in="0">
        <tpls c="3">
          <tpl fld="4" item="312"/>
          <tpl fld="3" item="2"/>
          <tpl fld="2" item="0"/>
        </tpls>
      </n>
      <n v="248730" in="0">
        <tpls c="3">
          <tpl fld="4" item="314"/>
          <tpl fld="3" item="0"/>
          <tpl fld="2" item="0"/>
        </tpls>
      </n>
      <n v="257602" in="0">
        <tpls c="3">
          <tpl fld="4" item="315"/>
          <tpl fld="3" item="2"/>
          <tpl fld="2" item="0"/>
        </tpls>
      </n>
      <n v="418721" in="0">
        <tpls c="3">
          <tpl fld="4" item="312"/>
          <tpl fld="3" item="1"/>
          <tpl fld="2" item="0"/>
        </tpls>
      </n>
      <n v="447136" in="0">
        <tpls c="3">
          <tpl fld="4" item="315"/>
          <tpl fld="3" item="3"/>
          <tpl fld="2" item="0"/>
        </tpls>
      </n>
      <n v="253655" in="0">
        <tpls c="3">
          <tpl fld="4" item="310"/>
          <tpl fld="3" item="0"/>
          <tpl fld="2" item="0"/>
        </tpls>
      </n>
      <n v="364391" in="0">
        <tpls c="3">
          <tpl fld="4" item="310"/>
          <tpl fld="3" item="3"/>
          <tpl fld="2" item="0"/>
        </tpls>
      </n>
      <n v="254563" in="0">
        <tpls c="3">
          <tpl fld="4" item="312"/>
          <tpl fld="3" item="0"/>
          <tpl fld="2" item="0"/>
        </tpls>
      </n>
      <n v="216235" in="0">
        <tpls c="3">
          <tpl fld="4" item="313"/>
          <tpl fld="3" item="4"/>
          <tpl fld="2" item="0"/>
        </tpls>
      </n>
      <n v="118310" in="0">
        <tpls c="3">
          <tpl fld="4" item="309"/>
          <tpl fld="3" item="1"/>
          <tpl fld="2" item="0"/>
        </tpls>
      </n>
      <n v="388603" in="0">
        <tpls c="3">
          <tpl fld="4" item="312"/>
          <tpl fld="3" item="4"/>
          <tpl fld="2" item="0"/>
        </tpls>
      </n>
      <n v="547792" in="0">
        <tpls c="3">
          <tpl fld="4" item="315"/>
          <tpl fld="3" item="1"/>
          <tpl fld="2" item="0"/>
        </tpls>
      </n>
      <n v="402736" in="0">
        <tpls c="3">
          <tpl fld="4" item="311"/>
          <tpl fld="3" item="3"/>
          <tpl fld="2" item="0"/>
        </tpls>
      </n>
      <n v="275360" in="0">
        <tpls c="3">
          <tpl fld="4" item="313"/>
          <tpl fld="3" item="1"/>
          <tpl fld="2" item="0"/>
        </tpls>
      </n>
      <n v="584736" in="0">
        <tpls c="3">
          <tpl fld="4" item="310"/>
          <tpl fld="3" item="2"/>
          <tpl fld="2" item="0"/>
        </tpls>
      </n>
      <n v="379922" in="0">
        <tpls c="3">
          <tpl fld="4" item="311"/>
          <tpl fld="3" item="2"/>
          <tpl fld="2" item="0"/>
        </tpls>
      </n>
      <n v="214079" in="0">
        <tpls c="3">
          <tpl fld="4" item="313"/>
          <tpl fld="3" item="0"/>
          <tpl fld="2" item="0"/>
        </tpls>
      </n>
      <n v="237503" in="0">
        <tpls c="3">
          <tpl fld="4" item="313"/>
          <tpl fld="3" item="3"/>
          <tpl fld="2" item="0"/>
        </tpls>
      </n>
      <n v="509289" in="0">
        <tpls c="3">
          <tpl fld="4" item="314"/>
          <tpl fld="3" item="3"/>
          <tpl fld="2" item="0"/>
        </tpls>
      </n>
      <n v="295038" in="0">
        <tpls c="3">
          <tpl fld="4" item="309"/>
          <tpl fld="3" item="3"/>
          <tpl fld="2" item="0"/>
        </tpls>
      </n>
      <n v="332100" in="0">
        <tpls c="3">
          <tpl fld="4" item="314"/>
          <tpl fld="3" item="4"/>
          <tpl fld="2" item="0"/>
        </tpls>
      </n>
      <n v="214004" in="0">
        <tpls c="3">
          <tpl fld="4" item="310"/>
          <tpl fld="3" item="1"/>
          <tpl fld="2" item="0"/>
        </tpls>
      </n>
      <n v="554154" in="0">
        <tpls c="3">
          <tpl fld="4" item="315"/>
          <tpl fld="3" item="4"/>
          <tpl fld="2" item="0"/>
        </tpls>
      </n>
      <n v="254542" in="0">
        <tpls c="3">
          <tpl fld="4" item="315"/>
          <tpl fld="3" item="0"/>
          <tpl fld="2" item="0"/>
        </tpls>
      </n>
      <n v="342784" in="0">
        <tpls c="3">
          <tpl fld="4" item="314"/>
          <tpl fld="3" item="2"/>
          <tpl fld="2" item="0"/>
        </tpls>
      </n>
      <n v="67307" in="0">
        <tpls c="3">
          <tpl fld="4" item="316"/>
          <tpl fld="3" item="4"/>
          <tpl fld="2" item="0"/>
        </tpls>
      </n>
      <n v="110478" in="0">
        <tpls c="3">
          <tpl fld="4" item="317"/>
          <tpl fld="3" item="1"/>
          <tpl fld="2" item="0"/>
        </tpls>
      </n>
      <n v="85920" in="0">
        <tpls c="3">
          <tpl fld="4" item="318"/>
          <tpl fld="3" item="0"/>
          <tpl fld="2" item="0"/>
        </tpls>
      </n>
      <n v="446341" in="0">
        <tpls c="3">
          <tpl fld="4" item="319"/>
          <tpl fld="3" item="3"/>
          <tpl fld="2" item="0"/>
        </tpls>
      </n>
      <n v="377487" in="0">
        <tpls c="3">
          <tpl fld="4" item="320"/>
          <tpl fld="3" item="2"/>
          <tpl fld="2" item="0"/>
        </tpls>
      </n>
      <n v="375130" in="0">
        <tpls c="3">
          <tpl fld="4" item="316"/>
          <tpl fld="3" item="0"/>
          <tpl fld="2" item="0"/>
        </tpls>
      </n>
      <n v="199385" in="0">
        <tpls c="3">
          <tpl fld="4" item="318"/>
          <tpl fld="3" item="4"/>
          <tpl fld="2" item="0"/>
        </tpls>
      </n>
      <n v="633052" in="0">
        <tpls c="3">
          <tpl fld="4" item="318"/>
          <tpl fld="3" item="2"/>
          <tpl fld="2" item="0"/>
        </tpls>
      </n>
      <n v="125152" in="0">
        <tpls c="3">
          <tpl fld="4" item="321"/>
          <tpl fld="3" item="0"/>
          <tpl fld="2" item="0"/>
        </tpls>
      </n>
      <n v="329388" in="0">
        <tpls c="3">
          <tpl fld="4" item="320"/>
          <tpl fld="3" item="3"/>
          <tpl fld="2" item="0"/>
        </tpls>
      </n>
      <n v="155630" in="0">
        <tpls c="3">
          <tpl fld="4" item="318"/>
          <tpl fld="3" item="1"/>
          <tpl fld="2" item="0"/>
        </tpls>
      </n>
      <n v="280543" in="0">
        <tpls c="3">
          <tpl fld="4" item="317"/>
          <tpl fld="3" item="2"/>
          <tpl fld="2" item="0"/>
        </tpls>
      </n>
      <n v="355097" in="0">
        <tpls c="3">
          <tpl fld="4" item="322"/>
          <tpl fld="3" item="0"/>
          <tpl fld="2" item="0"/>
        </tpls>
      </n>
      <n v="266579" in="0">
        <tpls c="3">
          <tpl fld="4" item="316"/>
          <tpl fld="3" item="2"/>
          <tpl fld="2" item="0"/>
        </tpls>
      </n>
      <n v="388333" in="0">
        <tpls c="3">
          <tpl fld="4" item="317"/>
          <tpl fld="3" item="3"/>
          <tpl fld="2" item="0"/>
        </tpls>
      </n>
      <n v="263119" in="0">
        <tpls c="3">
          <tpl fld="4" item="320"/>
          <tpl fld="3" item="0"/>
          <tpl fld="2" item="0"/>
        </tpls>
      </n>
      <n v="339756" in="0">
        <tpls c="3">
          <tpl fld="4" item="321"/>
          <tpl fld="3" item="4"/>
          <tpl fld="2" item="0"/>
        </tpls>
      </n>
      <n v="246246" in="0">
        <tpls c="3">
          <tpl fld="4" item="318"/>
          <tpl fld="3" item="3"/>
          <tpl fld="2" item="0"/>
        </tpls>
      </n>
      <n v="401936" in="0">
        <tpls c="3">
          <tpl fld="4" item="319"/>
          <tpl fld="3" item="2"/>
          <tpl fld="2" item="0"/>
        </tpls>
      </n>
      <n v="462141" in="0">
        <tpls c="3">
          <tpl fld="4" item="322"/>
          <tpl fld="3" item="2"/>
          <tpl fld="2" item="0"/>
        </tpls>
      </n>
      <n v="577046" in="0">
        <tpls c="3">
          <tpl fld="4" item="321"/>
          <tpl fld="3" item="1"/>
          <tpl fld="2" item="0"/>
        </tpls>
      </n>
      <n v="349999" in="0">
        <tpls c="3">
          <tpl fld="4" item="320"/>
          <tpl fld="3" item="1"/>
          <tpl fld="2" item="0"/>
        </tpls>
      </n>
      <n v="222294" in="0">
        <tpls c="3">
          <tpl fld="4" item="319"/>
          <tpl fld="3" item="0"/>
          <tpl fld="2" item="0"/>
        </tpls>
      </n>
      <n v="529242" in="0">
        <tpls c="3">
          <tpl fld="4" item="319"/>
          <tpl fld="3" item="1"/>
          <tpl fld="2" item="0"/>
        </tpls>
      </n>
      <n v="581784" in="0">
        <tpls c="3">
          <tpl fld="4" item="322"/>
          <tpl fld="3" item="1"/>
          <tpl fld="2" item="0"/>
        </tpls>
      </n>
      <n v="309722" in="0">
        <tpls c="3">
          <tpl fld="4" item="319"/>
          <tpl fld="3" item="4"/>
          <tpl fld="2" item="0"/>
        </tpls>
      </n>
      <n v="331006" in="0">
        <tpls c="3">
          <tpl fld="4" item="321"/>
          <tpl fld="3" item="3"/>
          <tpl fld="2" item="0"/>
        </tpls>
      </n>
      <n v="595177" in="0">
        <tpls c="3">
          <tpl fld="4" item="316"/>
          <tpl fld="3" item="1"/>
          <tpl fld="2" item="0"/>
        </tpls>
      </n>
      <n v="310540" in="0">
        <tpls c="3">
          <tpl fld="4" item="322"/>
          <tpl fld="3" item="3"/>
          <tpl fld="2" item="0"/>
        </tpls>
      </n>
      <n v="489450" in="0">
        <tpls c="3">
          <tpl fld="4" item="317"/>
          <tpl fld="3" item="4"/>
          <tpl fld="2" item="0"/>
        </tpls>
      </n>
      <n v="124976" in="0">
        <tpls c="3">
          <tpl fld="4" item="322"/>
          <tpl fld="3" item="4"/>
          <tpl fld="2" item="0"/>
        </tpls>
      </n>
      <n v="476587" in="0">
        <tpls c="3">
          <tpl fld="4" item="320"/>
          <tpl fld="3" item="4"/>
          <tpl fld="2" item="0"/>
        </tpls>
      </n>
      <n v="216598" in="0">
        <tpls c="3">
          <tpl fld="4" item="316"/>
          <tpl fld="3" item="3"/>
          <tpl fld="2" item="0"/>
        </tpls>
      </n>
      <n v="360344" in="0">
        <tpls c="3">
          <tpl fld="4" item="317"/>
          <tpl fld="3" item="0"/>
          <tpl fld="2" item="0"/>
        </tpls>
      </n>
      <n v="123095" in="0">
        <tpls c="3">
          <tpl fld="4" item="321"/>
          <tpl fld="3" item="2"/>
          <tpl fld="2" item="0"/>
        </tpls>
      </n>
      <n v="206608" in="0">
        <tpls c="3">
          <tpl fld="4" item="323"/>
          <tpl fld="3" item="0"/>
          <tpl fld="2" item="0"/>
        </tpls>
      </n>
      <n v="26350" in="0">
        <tpls c="3">
          <tpl fld="4" item="324"/>
          <tpl fld="3" item="1"/>
          <tpl fld="2" item="0"/>
        </tpls>
      </n>
      <n v="292218" in="0">
        <tpls c="3">
          <tpl fld="4" item="325"/>
          <tpl fld="3" item="1"/>
          <tpl fld="2" item="0"/>
        </tpls>
      </n>
      <n v="414268" in="0">
        <tpls c="3">
          <tpl fld="4" item="326"/>
          <tpl fld="3" item="4"/>
          <tpl fld="2" item="0"/>
        </tpls>
      </n>
      <n v="60466" in="0">
        <tpls c="3">
          <tpl fld="4" item="326"/>
          <tpl fld="3" item="1"/>
          <tpl fld="2" item="0"/>
        </tpls>
      </n>
      <n v="424096" in="0">
        <tpls c="3">
          <tpl fld="4" item="325"/>
          <tpl fld="3" item="4"/>
          <tpl fld="2" item="0"/>
        </tpls>
      </n>
      <n v="209986" in="0">
        <tpls c="3">
          <tpl fld="4" item="327"/>
          <tpl fld="3" item="4"/>
          <tpl fld="2" item="0"/>
        </tpls>
      </n>
      <n v="224786" in="0">
        <tpls c="3">
          <tpl fld="4" item="326"/>
          <tpl fld="3" item="3"/>
          <tpl fld="2" item="0"/>
        </tpls>
      </n>
      <n v="694751" in="0">
        <tpls c="3">
          <tpl fld="4" item="326"/>
          <tpl fld="3" item="2"/>
          <tpl fld="2" item="0"/>
        </tpls>
      </n>
      <n v="388428" in="0">
        <tpls c="3">
          <tpl fld="4" item="327"/>
          <tpl fld="3" item="1"/>
          <tpl fld="2" item="0"/>
        </tpls>
      </n>
      <n v="361181" in="0">
        <tpls c="3">
          <tpl fld="4" item="328"/>
          <tpl fld="3" item="4"/>
          <tpl fld="2" item="0"/>
        </tpls>
      </n>
      <n v="606502" in="0">
        <tpls c="3">
          <tpl fld="4" item="329"/>
          <tpl fld="3" item="4"/>
          <tpl fld="2" item="0"/>
        </tpls>
      </n>
      <n v="305409" in="0">
        <tpls c="3">
          <tpl fld="4" item="327"/>
          <tpl fld="3" item="0"/>
          <tpl fld="2" item="0"/>
        </tpls>
      </n>
      <n v="335830" in="0">
        <tpls c="3">
          <tpl fld="4" item="323"/>
          <tpl fld="3" item="4"/>
          <tpl fld="2" item="0"/>
        </tpls>
      </n>
      <n v="148729" in="0">
        <tpls c="3">
          <tpl fld="4" item="323"/>
          <tpl fld="3" item="1"/>
          <tpl fld="2" item="0"/>
        </tpls>
      </n>
      <n v="575160" in="0">
        <tpls c="3">
          <tpl fld="4" item="328"/>
          <tpl fld="3" item="1"/>
          <tpl fld="2" item="0"/>
        </tpls>
      </n>
      <n v="237182" in="0">
        <tpls c="3">
          <tpl fld="4" item="323"/>
          <tpl fld="3" item="3"/>
          <tpl fld="2" item="0"/>
        </tpls>
      </n>
      <n v="333536" in="0">
        <tpls c="3">
          <tpl fld="4" item="324"/>
          <tpl fld="3" item="0"/>
          <tpl fld="2" item="0"/>
        </tpls>
      </n>
      <n v="389213" in="0">
        <tpls c="3">
          <tpl fld="4" item="328"/>
          <tpl fld="3" item="0"/>
          <tpl fld="2" item="0"/>
        </tpls>
      </n>
      <n v="964775" in="0">
        <tpls c="3">
          <tpl fld="4" item="324"/>
          <tpl fld="3" item="3"/>
          <tpl fld="2" item="0"/>
        </tpls>
      </n>
      <n v="169554" in="0">
        <tpls c="3">
          <tpl fld="4" item="329"/>
          <tpl fld="3" item="0"/>
          <tpl fld="2" item="0"/>
        </tpls>
      </n>
      <n v="137076" in="0">
        <tpls c="3">
          <tpl fld="4" item="326"/>
          <tpl fld="3" item="0"/>
          <tpl fld="2" item="0"/>
        </tpls>
      </n>
      <n v="357456" in="0">
        <tpls c="3">
          <tpl fld="4" item="327"/>
          <tpl fld="3" item="3"/>
          <tpl fld="2" item="0"/>
        </tpls>
      </n>
      <n v="288593" in="0">
        <tpls c="3">
          <tpl fld="4" item="329"/>
          <tpl fld="3" item="3"/>
          <tpl fld="2" item="0"/>
        </tpls>
      </n>
      <n v="408040" in="0">
        <tpls c="3">
          <tpl fld="4" item="327"/>
          <tpl fld="3" item="2"/>
          <tpl fld="2" item="0"/>
        </tpls>
      </n>
      <n v="293252" in="0">
        <tpls c="3">
          <tpl fld="4" item="324"/>
          <tpl fld="3" item="2"/>
          <tpl fld="2" item="0"/>
        </tpls>
      </n>
      <n v="12375" in="0">
        <tpls c="3">
          <tpl fld="4" item="323"/>
          <tpl fld="3" item="2"/>
          <tpl fld="2" item="0"/>
        </tpls>
      </n>
      <n v="291609" in="0">
        <tpls c="3">
          <tpl fld="4" item="325"/>
          <tpl fld="3" item="0"/>
          <tpl fld="2" item="0"/>
        </tpls>
      </n>
      <n v="236098" in="0">
        <tpls c="3">
          <tpl fld="4" item="328"/>
          <tpl fld="3" item="3"/>
          <tpl fld="2" item="0"/>
        </tpls>
      </n>
      <n v="234603" in="0">
        <tpls c="3">
          <tpl fld="4" item="324"/>
          <tpl fld="3" item="4"/>
          <tpl fld="2" item="0"/>
        </tpls>
      </n>
      <n v="309667" in="0">
        <tpls c="3">
          <tpl fld="4" item="328"/>
          <tpl fld="3" item="2"/>
          <tpl fld="2" item="0"/>
        </tpls>
      </n>
      <n v="259472" in="0">
        <tpls c="3">
          <tpl fld="4" item="325"/>
          <tpl fld="3" item="2"/>
          <tpl fld="2" item="0"/>
        </tpls>
      </n>
      <n v="70682" in="0">
        <tpls c="3">
          <tpl fld="4" item="325"/>
          <tpl fld="3" item="3"/>
          <tpl fld="2" item="0"/>
        </tpls>
      </n>
      <n v="294654" in="0">
        <tpls c="3">
          <tpl fld="4" item="329"/>
          <tpl fld="3" item="1"/>
          <tpl fld="2" item="0"/>
        </tpls>
      </n>
      <n v="14173" in="0">
        <tpls c="3">
          <tpl fld="4" item="329"/>
          <tpl fld="3" item="2"/>
          <tpl fld="2" item="0"/>
        </tpls>
      </n>
      <n v="583558" in="0">
        <tpls c="3">
          <tpl fld="4" item="330"/>
          <tpl fld="3" item="0"/>
          <tpl fld="2" item="0"/>
        </tpls>
      </n>
      <n v="335854" in="0">
        <tpls c="3">
          <tpl fld="4" item="331"/>
          <tpl fld="3" item="0"/>
          <tpl fld="2" item="0"/>
        </tpls>
      </n>
      <n v="665994" in="0">
        <tpls c="3">
          <tpl fld="4" item="330"/>
          <tpl fld="3" item="3"/>
          <tpl fld="2" item="0"/>
        </tpls>
      </n>
      <n v="358854" in="0">
        <tpls c="3">
          <tpl fld="4" item="332"/>
          <tpl fld="3" item="2"/>
          <tpl fld="2" item="0"/>
        </tpls>
      </n>
      <n v="141970" in="0">
        <tpls c="3">
          <tpl fld="4" item="331"/>
          <tpl fld="3" item="3"/>
          <tpl fld="2" item="0"/>
        </tpls>
      </n>
      <n v="501490" in="0">
        <tpls c="3">
          <tpl fld="4" item="333"/>
          <tpl fld="3" item="0"/>
          <tpl fld="2" item="0"/>
        </tpls>
      </n>
      <n v="497647" in="0">
        <tpls c="3">
          <tpl fld="4" item="330"/>
          <tpl fld="3" item="4"/>
          <tpl fld="2" item="0"/>
        </tpls>
      </n>
      <n v="251768" in="0">
        <tpls c="3">
          <tpl fld="4" item="333"/>
          <tpl fld="3" item="4"/>
          <tpl fld="2" item="0"/>
        </tpls>
      </n>
      <n v="240021" in="0">
        <tpls c="3">
          <tpl fld="4" item="331"/>
          <tpl fld="3" item="4"/>
          <tpl fld="2" item="0"/>
        </tpls>
      </n>
      <n v="505046" in="0">
        <tpls c="3">
          <tpl fld="4" item="331"/>
          <tpl fld="3" item="1"/>
          <tpl fld="2" item="0"/>
        </tpls>
      </n>
      <n v="348751" in="0">
        <tpls c="3">
          <tpl fld="4" item="334"/>
          <tpl fld="3" item="3"/>
          <tpl fld="2" item="0"/>
        </tpls>
      </n>
      <n v="637468" in="0">
        <tpls c="3">
          <tpl fld="4" item="335"/>
          <tpl fld="3" item="4"/>
          <tpl fld="2" item="0"/>
        </tpls>
      </n>
      <n v="825599" in="0">
        <tpls c="3">
          <tpl fld="4" item="330"/>
          <tpl fld="3" item="2"/>
          <tpl fld="2" item="0"/>
        </tpls>
      </n>
      <n v="16370" in="0">
        <tpls c="3">
          <tpl fld="4" item="332"/>
          <tpl fld="3" item="3"/>
          <tpl fld="2" item="0"/>
        </tpls>
      </n>
      <n v="306325" in="0">
        <tpls c="3">
          <tpl fld="4" item="332"/>
          <tpl fld="3" item="4"/>
          <tpl fld="2" item="0"/>
        </tpls>
      </n>
      <n v="641705" in="0">
        <tpls c="3">
          <tpl fld="4" item="334"/>
          <tpl fld="3" item="0"/>
          <tpl fld="2" item="0"/>
        </tpls>
      </n>
      <n v="338743" in="0">
        <tpls c="3">
          <tpl fld="4" item="333"/>
          <tpl fld="3" item="1"/>
          <tpl fld="2" item="0"/>
        </tpls>
      </n>
      <n v="205294" in="0">
        <tpls c="3">
          <tpl fld="4" item="333"/>
          <tpl fld="3" item="3"/>
          <tpl fld="2" item="0"/>
        </tpls>
      </n>
      <n v="160441" in="0">
        <tpls c="3">
          <tpl fld="4" item="334"/>
          <tpl fld="3" item="2"/>
          <tpl fld="2" item="0"/>
        </tpls>
      </n>
      <n v="198173" in="0">
        <tpls c="3">
          <tpl fld="4" item="333"/>
          <tpl fld="3" item="2"/>
          <tpl fld="2" item="0"/>
        </tpls>
      </n>
      <n v="480978" in="0">
        <tpls c="3">
          <tpl fld="4" item="332"/>
          <tpl fld="3" item="1"/>
          <tpl fld="2" item="0"/>
        </tpls>
      </n>
      <n v="298318" in="0">
        <tpls c="3">
          <tpl fld="4" item="335"/>
          <tpl fld="3" item="3"/>
          <tpl fld="2" item="0"/>
        </tpls>
      </n>
      <n v="327735" in="0">
        <tpls c="3">
          <tpl fld="4" item="331"/>
          <tpl fld="3" item="2"/>
          <tpl fld="2" item="0"/>
        </tpls>
      </n>
      <n v="206739" in="0">
        <tpls c="3">
          <tpl fld="4" item="336"/>
          <tpl fld="3" item="3"/>
          <tpl fld="2" item="0"/>
        </tpls>
      </n>
      <n v="92476" in="0">
        <tpls c="3">
          <tpl fld="4" item="334"/>
          <tpl fld="3" item="4"/>
          <tpl fld="2" item="0"/>
        </tpls>
      </n>
      <n v="316668" in="0">
        <tpls c="3">
          <tpl fld="4" item="330"/>
          <tpl fld="3" item="1"/>
          <tpl fld="2" item="0"/>
        </tpls>
      </n>
      <n v="495800" in="0">
        <tpls c="3">
          <tpl fld="4" item="334"/>
          <tpl fld="3" item="1"/>
          <tpl fld="2" item="0"/>
        </tpls>
      </n>
      <n v="366054" in="0">
        <tpls c="3">
          <tpl fld="4" item="332"/>
          <tpl fld="3" item="0"/>
          <tpl fld="2" item="0"/>
        </tpls>
      </n>
      <n v="602922" in="0">
        <tpls c="3">
          <tpl fld="4" item="335"/>
          <tpl fld="3" item="0"/>
          <tpl fld="2" item="0"/>
        </tpls>
      </n>
      <n v="347946" in="0">
        <tpls c="3">
          <tpl fld="4" item="336"/>
          <tpl fld="3" item="0"/>
          <tpl fld="2" item="0"/>
        </tpls>
      </n>
      <n v="159511" in="0">
        <tpls c="3">
          <tpl fld="4" item="336"/>
          <tpl fld="3" item="1"/>
          <tpl fld="2" item="0"/>
        </tpls>
      </n>
      <n v="350000" in="0">
        <tpls c="3">
          <tpl fld="4" item="335"/>
          <tpl fld="3" item="2"/>
          <tpl fld="2" item="0"/>
        </tpls>
      </n>
      <n v="69796" in="0">
        <tpls c="3">
          <tpl fld="4" item="336"/>
          <tpl fld="3" item="4"/>
          <tpl fld="2" item="0"/>
        </tpls>
      </n>
      <n v="336741" in="0">
        <tpls c="3">
          <tpl fld="4" item="335"/>
          <tpl fld="3" item="1"/>
          <tpl fld="2" item="0"/>
        </tpls>
      </n>
      <n v="256009" in="0">
        <tpls c="3">
          <tpl fld="4" item="336"/>
          <tpl fld="3" item="2"/>
          <tpl fld="2" item="0"/>
        </tpls>
      </n>
      <n v="373846" in="0">
        <tpls c="3">
          <tpl fld="4" item="337"/>
          <tpl fld="3" item="3"/>
          <tpl fld="2" item="0"/>
        </tpls>
      </n>
      <n v="313873" in="0">
        <tpls c="3">
          <tpl fld="4" item="338"/>
          <tpl fld="3" item="2"/>
          <tpl fld="2" item="0"/>
        </tpls>
      </n>
      <n v="334259" in="0">
        <tpls c="3">
          <tpl fld="4" item="339"/>
          <tpl fld="3" item="2"/>
          <tpl fld="2" item="0"/>
        </tpls>
      </n>
      <n v="216323" in="0">
        <tpls c="3">
          <tpl fld="4" item="337"/>
          <tpl fld="3" item="1"/>
          <tpl fld="2" item="0"/>
        </tpls>
      </n>
      <n v="447269" in="0">
        <tpls c="3">
          <tpl fld="4" item="340"/>
          <tpl fld="3" item="0"/>
          <tpl fld="2" item="0"/>
        </tpls>
      </n>
      <n v="221517" in="0">
        <tpls c="3">
          <tpl fld="4" item="341"/>
          <tpl fld="3" item="2"/>
          <tpl fld="2" item="0"/>
        </tpls>
      </n>
      <n v="218907" in="0">
        <tpls c="3">
          <tpl fld="4" item="342"/>
          <tpl fld="3" item="2"/>
          <tpl fld="2" item="0"/>
        </tpls>
      </n>
      <n v="694222" in="0">
        <tpls c="3">
          <tpl fld="4" item="340"/>
          <tpl fld="3" item="3"/>
          <tpl fld="2" item="0"/>
        </tpls>
      </n>
      <n v="196106" in="0">
        <tpls c="3">
          <tpl fld="4" item="340"/>
          <tpl fld="3" item="1"/>
          <tpl fld="2" item="0"/>
        </tpls>
      </n>
      <n v="265484" in="0">
        <tpls c="3">
          <tpl fld="4" item="342"/>
          <tpl fld="3" item="4"/>
          <tpl fld="2" item="0"/>
        </tpls>
      </n>
      <n v="153085" in="0">
        <tpls c="3">
          <tpl fld="4" item="343"/>
          <tpl fld="3" item="4"/>
          <tpl fld="2" item="0"/>
        </tpls>
      </n>
      <n v="149694" in="0">
        <tpls c="3">
          <tpl fld="4" item="339"/>
          <tpl fld="3" item="1"/>
          <tpl fld="2" item="0"/>
        </tpls>
      </n>
      <n v="256050" in="0">
        <tpls c="3">
          <tpl fld="4" item="339"/>
          <tpl fld="3" item="3"/>
          <tpl fld="2" item="0"/>
        </tpls>
      </n>
      <n v="602132" in="0">
        <tpls c="3">
          <tpl fld="4" item="341"/>
          <tpl fld="3" item="3"/>
          <tpl fld="2" item="0"/>
        </tpls>
      </n>
      <n v="287177" in="0">
        <tpls c="3">
          <tpl fld="4" item="343"/>
          <tpl fld="3" item="0"/>
          <tpl fld="2" item="0"/>
        </tpls>
      </n>
      <n v="278460" in="0">
        <tpls c="3">
          <tpl fld="4" item="340"/>
          <tpl fld="3" item="4"/>
          <tpl fld="2" item="0"/>
        </tpls>
      </n>
      <n v="413494" in="0">
        <tpls c="3">
          <tpl fld="4" item="342"/>
          <tpl fld="3" item="0"/>
          <tpl fld="2" item="0"/>
        </tpls>
      </n>
      <n v="409575" in="0">
        <tpls c="3">
          <tpl fld="4" item="341"/>
          <tpl fld="3" item="1"/>
          <tpl fld="2" item="0"/>
        </tpls>
      </n>
      <n v="188288" in="0">
        <tpls c="3">
          <tpl fld="4" item="339"/>
          <tpl fld="3" item="0"/>
          <tpl fld="2" item="0"/>
        </tpls>
      </n>
      <n v="372755" in="0">
        <tpls c="3">
          <tpl fld="4" item="338"/>
          <tpl fld="3" item="3"/>
          <tpl fld="2" item="0"/>
        </tpls>
      </n>
      <n v="630709" in="0">
        <tpls c="3">
          <tpl fld="4" item="343"/>
          <tpl fld="3" item="2"/>
          <tpl fld="2" item="0"/>
        </tpls>
      </n>
      <n v="153128" in="0">
        <tpls c="3">
          <tpl fld="4" item="340"/>
          <tpl fld="3" item="2"/>
          <tpl fld="2" item="0"/>
        </tpls>
      </n>
      <n v="286720" in="0">
        <tpls c="3">
          <tpl fld="4" item="343"/>
          <tpl fld="3" item="1"/>
          <tpl fld="2" item="0"/>
        </tpls>
      </n>
      <n v="466428" in="0">
        <tpls c="3">
          <tpl fld="4" item="338"/>
          <tpl fld="3" item="0"/>
          <tpl fld="2" item="0"/>
        </tpls>
      </n>
      <n v="242994" in="0">
        <tpls c="3">
          <tpl fld="4" item="342"/>
          <tpl fld="3" item="3"/>
          <tpl fld="2" item="0"/>
        </tpls>
      </n>
      <n v="427718" in="0">
        <tpls c="3">
          <tpl fld="4" item="337"/>
          <tpl fld="3" item="4"/>
          <tpl fld="2" item="0"/>
        </tpls>
      </n>
      <n v="110072" in="0">
        <tpls c="3">
          <tpl fld="4" item="338"/>
          <tpl fld="3" item="1"/>
          <tpl fld="2" item="0"/>
        </tpls>
      </n>
      <n v="281777" in="0">
        <tpls c="3">
          <tpl fld="4" item="341"/>
          <tpl fld="3" item="0"/>
          <tpl fld="2" item="0"/>
        </tpls>
      </n>
      <n v="125622" in="0">
        <tpls c="3">
          <tpl fld="4" item="338"/>
          <tpl fld="3" item="4"/>
          <tpl fld="2" item="0"/>
        </tpls>
      </n>
      <n v="311767" in="0">
        <tpls c="3">
          <tpl fld="4" item="337"/>
          <tpl fld="3" item="2"/>
          <tpl fld="2" item="0"/>
        </tpls>
      </n>
      <n v="314532" in="0">
        <tpls c="3">
          <tpl fld="4" item="339"/>
          <tpl fld="3" item="4"/>
          <tpl fld="2" item="0"/>
        </tpls>
      </n>
      <n v="125527" in="0">
        <tpls c="3">
          <tpl fld="4" item="337"/>
          <tpl fld="3" item="0"/>
          <tpl fld="2" item="0"/>
        </tpls>
      </n>
      <n v="273269" in="0">
        <tpls c="3">
          <tpl fld="4" item="343"/>
          <tpl fld="3" item="3"/>
          <tpl fld="2" item="0"/>
        </tpls>
      </n>
      <n v="250444" in="0">
        <tpls c="3">
          <tpl fld="4" item="342"/>
          <tpl fld="3" item="1"/>
          <tpl fld="2" item="0"/>
        </tpls>
      </n>
      <n v="113332" in="0">
        <tpls c="3">
          <tpl fld="4" item="341"/>
          <tpl fld="3" item="4"/>
          <tpl fld="2" item="0"/>
        </tpls>
      </n>
      <n v="142773" in="0">
        <tpls c="3">
          <tpl fld="4" item="344"/>
          <tpl fld="3" item="0"/>
          <tpl fld="2" item="0"/>
        </tpls>
      </n>
      <n v="163254" in="0">
        <tpls c="3">
          <tpl fld="4" item="345"/>
          <tpl fld="3" item="2"/>
          <tpl fld="2" item="0"/>
        </tpls>
      </n>
      <n v="443814" in="0">
        <tpls c="3">
          <tpl fld="4" item="344"/>
          <tpl fld="3" item="3"/>
          <tpl fld="2" item="0"/>
        </tpls>
      </n>
      <n v="293556" in="0">
        <tpls c="3">
          <tpl fld="4" item="344"/>
          <tpl fld="3" item="4"/>
          <tpl fld="2" item="0"/>
        </tpls>
      </n>
      <n v="359372" in="0">
        <tpls c="3">
          <tpl fld="4" item="346"/>
          <tpl fld="3" item="3"/>
          <tpl fld="2" item="0"/>
        </tpls>
      </n>
      <n v="131670" in="0">
        <tpls c="3">
          <tpl fld="4" item="345"/>
          <tpl fld="3" item="3"/>
          <tpl fld="2" item="0"/>
        </tpls>
      </n>
      <n v="465906" in="0">
        <tpls c="3">
          <tpl fld="4" item="346"/>
          <tpl fld="3" item="4"/>
          <tpl fld="2" item="0"/>
        </tpls>
      </n>
      <n v="306418" in="0">
        <tpls c="3">
          <tpl fld="4" item="344"/>
          <tpl fld="3" item="2"/>
          <tpl fld="2" item="0"/>
        </tpls>
      </n>
      <n v="405491" in="0">
        <tpls c="3">
          <tpl fld="4" item="347"/>
          <tpl fld="3" item="2"/>
          <tpl fld="2" item="0"/>
        </tpls>
      </n>
      <n v="205499" in="0">
        <tpls c="3">
          <tpl fld="4" item="346"/>
          <tpl fld="3" item="0"/>
          <tpl fld="2" item="0"/>
        </tpls>
      </n>
      <n v="519583" in="0">
        <tpls c="3">
          <tpl fld="4" item="348"/>
          <tpl fld="3" item="3"/>
          <tpl fld="2" item="0"/>
        </tpls>
      </n>
      <n v="333840" in="0">
        <tpls c="3">
          <tpl fld="4" item="348"/>
          <tpl fld="3" item="4"/>
          <tpl fld="2" item="0"/>
        </tpls>
      </n>
      <n v="237215" in="0">
        <tpls c="3">
          <tpl fld="4" item="347"/>
          <tpl fld="3" item="3"/>
          <tpl fld="2" item="0"/>
        </tpls>
      </n>
      <n v="63460" in="0">
        <tpls c="3">
          <tpl fld="4" item="349"/>
          <tpl fld="3" item="3"/>
          <tpl fld="2" item="0"/>
        </tpls>
      </n>
      <n v="153284" in="0">
        <tpls c="3">
          <tpl fld="4" item="350"/>
          <tpl fld="3" item="4"/>
          <tpl fld="2" item="0"/>
        </tpls>
      </n>
      <n v="361521" in="0">
        <tpls c="3">
          <tpl fld="4" item="345"/>
          <tpl fld="3" item="0"/>
          <tpl fld="2" item="0"/>
        </tpls>
      </n>
      <n v="300066" in="0">
        <tpls c="3">
          <tpl fld="4" item="349"/>
          <tpl fld="3" item="0"/>
          <tpl fld="2" item="0"/>
        </tpls>
      </n>
      <n v="162965" in="0">
        <tpls c="3">
          <tpl fld="4" item="348"/>
          <tpl fld="3" item="1"/>
          <tpl fld="2" item="0"/>
        </tpls>
      </n>
      <n v="279025" in="0">
        <tpls c="3">
          <tpl fld="4" item="348"/>
          <tpl fld="3" item="2"/>
          <tpl fld="2" item="0"/>
        </tpls>
      </n>
      <n v="448704" in="0">
        <tpls c="3">
          <tpl fld="4" item="344"/>
          <tpl fld="3" item="1"/>
          <tpl fld="2" item="0"/>
        </tpls>
      </n>
      <n v="305835" in="0">
        <tpls c="3">
          <tpl fld="4" item="349"/>
          <tpl fld="3" item="2"/>
          <tpl fld="2" item="0"/>
        </tpls>
      </n>
      <n v="149189" in="0">
        <tpls c="3">
          <tpl fld="4" item="346"/>
          <tpl fld="3" item="2"/>
          <tpl fld="2" item="0"/>
        </tpls>
      </n>
      <n v="353601" in="0">
        <tpls c="3">
          <tpl fld="4" item="348"/>
          <tpl fld="3" item="0"/>
          <tpl fld="2" item="0"/>
        </tpls>
      </n>
      <n v="488549" in="0">
        <tpls c="3">
          <tpl fld="4" item="350"/>
          <tpl fld="3" item="2"/>
          <tpl fld="2" item="0"/>
        </tpls>
      </n>
      <n v="109169" in="0">
        <tpls c="3">
          <tpl fld="4" item="345"/>
          <tpl fld="3" item="1"/>
          <tpl fld="2" item="0"/>
        </tpls>
      </n>
      <n v="130356" in="0">
        <tpls c="3">
          <tpl fld="4" item="349"/>
          <tpl fld="3" item="1"/>
          <tpl fld="2" item="0"/>
        </tpls>
      </n>
      <n v="207691" in="0">
        <tpls c="3">
          <tpl fld="4" item="347"/>
          <tpl fld="3" item="1"/>
          <tpl fld="2" item="0"/>
        </tpls>
      </n>
      <n v="390802" in="0">
        <tpls c="3">
          <tpl fld="4" item="350"/>
          <tpl fld="3" item="0"/>
          <tpl fld="2" item="0"/>
        </tpls>
      </n>
      <n v="325791" in="0">
        <tpls c="3">
          <tpl fld="4" item="347"/>
          <tpl fld="3" item="0"/>
          <tpl fld="2" item="0"/>
        </tpls>
      </n>
      <n v="359044" in="0">
        <tpls c="3">
          <tpl fld="4" item="347"/>
          <tpl fld="3" item="4"/>
          <tpl fld="2" item="0"/>
        </tpls>
      </n>
      <n v="387190" in="0">
        <tpls c="3">
          <tpl fld="4" item="349"/>
          <tpl fld="3" item="4"/>
          <tpl fld="2" item="0"/>
        </tpls>
      </n>
      <n v="258707" in="0">
        <tpls c="3">
          <tpl fld="4" item="346"/>
          <tpl fld="3" item="1"/>
          <tpl fld="2" item="0"/>
        </tpls>
      </n>
      <n v="281959" in="0">
        <tpls c="3">
          <tpl fld="4" item="345"/>
          <tpl fld="3" item="4"/>
          <tpl fld="2" item="0"/>
        </tpls>
      </n>
      <n v="536854" in="0">
        <tpls c="3">
          <tpl fld="4" item="350"/>
          <tpl fld="3" item="1"/>
          <tpl fld="2" item="0"/>
        </tpls>
      </n>
      <n v="419759" in="0">
        <tpls c="3">
          <tpl fld="4" item="350"/>
          <tpl fld="3" item="3"/>
          <tpl fld="2" item="0"/>
        </tpls>
      </n>
      <n v="341279" in="0">
        <tpls c="3">
          <tpl fld="4" item="351"/>
          <tpl fld="3" item="3"/>
          <tpl fld="2" item="0"/>
        </tpls>
      </n>
      <n v="281800" in="0">
        <tpls c="3">
          <tpl fld="4" item="352"/>
          <tpl fld="3" item="3"/>
          <tpl fld="2" item="0"/>
        </tpls>
      </n>
      <n v="267235" in="0">
        <tpls c="3">
          <tpl fld="4" item="353"/>
          <tpl fld="3" item="0"/>
          <tpl fld="2" item="0"/>
        </tpls>
      </n>
      <n v="160301" in="0">
        <tpls c="3">
          <tpl fld="4" item="353"/>
          <tpl fld="3" item="3"/>
          <tpl fld="2" item="0"/>
        </tpls>
      </n>
      <n v="273841" in="0">
        <tpls c="3">
          <tpl fld="4" item="353"/>
          <tpl fld="3" item="2"/>
          <tpl fld="2" item="0"/>
        </tpls>
      </n>
      <n v="355762" in="0">
        <tpls c="3">
          <tpl fld="4" item="351"/>
          <tpl fld="3" item="4"/>
          <tpl fld="2" item="0"/>
        </tpls>
      </n>
      <n v="130477" in="0">
        <tpls c="3">
          <tpl fld="4" item="354"/>
          <tpl fld="3" item="1"/>
          <tpl fld="2" item="0"/>
        </tpls>
      </n>
      <n v="500877" in="0">
        <tpls c="3">
          <tpl fld="4" item="355"/>
          <tpl fld="3" item="1"/>
          <tpl fld="2" item="0"/>
        </tpls>
      </n>
      <n v="144605" in="0">
        <tpls c="3">
          <tpl fld="4" item="355"/>
          <tpl fld="3" item="4"/>
          <tpl fld="2" item="0"/>
        </tpls>
      </n>
      <n v="139407" in="0">
        <tpls c="3">
          <tpl fld="4" item="352"/>
          <tpl fld="3" item="0"/>
          <tpl fld="2" item="0"/>
        </tpls>
      </n>
      <n v="161172" in="0">
        <tpls c="3">
          <tpl fld="4" item="351"/>
          <tpl fld="3" item="1"/>
          <tpl fld="2" item="0"/>
        </tpls>
      </n>
      <n v="468423" in="0">
        <tpls c="3">
          <tpl fld="4" item="354"/>
          <tpl fld="3" item="4"/>
          <tpl fld="2" item="0"/>
        </tpls>
      </n>
      <n v="226658" in="0">
        <tpls c="3">
          <tpl fld="4" item="353"/>
          <tpl fld="3" item="4"/>
          <tpl fld="2" item="0"/>
        </tpls>
      </n>
      <n v="247787" in="0">
        <tpls c="3">
          <tpl fld="4" item="353"/>
          <tpl fld="3" item="1"/>
          <tpl fld="2" item="0"/>
        </tpls>
      </n>
      <n v="411181" in="0">
        <tpls c="3">
          <tpl fld="4" item="352"/>
          <tpl fld="3" item="4"/>
          <tpl fld="2" item="0"/>
        </tpls>
      </n>
      <n v="571199" in="0">
        <tpls c="3">
          <tpl fld="4" item="355"/>
          <tpl fld="3" item="3"/>
          <tpl fld="2" item="0"/>
        </tpls>
      </n>
      <n v="216099" in="0">
        <tpls c="3">
          <tpl fld="4" item="355"/>
          <tpl fld="3" item="0"/>
          <tpl fld="2" item="0"/>
        </tpls>
      </n>
      <n v="400371" in="0">
        <tpls c="3">
          <tpl fld="4" item="351"/>
          <tpl fld="3" item="0"/>
          <tpl fld="2" item="0"/>
        </tpls>
      </n>
      <n v="435101" in="0">
        <tpls c="3">
          <tpl fld="4" item="356"/>
          <tpl fld="3" item="0"/>
          <tpl fld="2" item="0"/>
        </tpls>
      </n>
      <n v="618307" in="0">
        <tpls c="3">
          <tpl fld="4" item="351"/>
          <tpl fld="3" item="2"/>
          <tpl fld="2" item="0"/>
        </tpls>
      </n>
      <n v="523046" in="0">
        <tpls c="3">
          <tpl fld="4" item="356"/>
          <tpl fld="3" item="4"/>
          <tpl fld="2" item="0"/>
        </tpls>
      </n>
      <n v="247724" in="0">
        <tpls c="3">
          <tpl fld="4" item="352"/>
          <tpl fld="3" item="2"/>
          <tpl fld="2" item="0"/>
        </tpls>
      </n>
      <n v="338195" in="0">
        <tpls c="3">
          <tpl fld="4" item="354"/>
          <tpl fld="3" item="2"/>
          <tpl fld="2" item="0"/>
        </tpls>
      </n>
      <n v="144296" in="0">
        <tpls c="3">
          <tpl fld="4" item="357"/>
          <tpl fld="3" item="0"/>
          <tpl fld="2" item="0"/>
        </tpls>
      </n>
      <n v="345948" in="0">
        <tpls c="3">
          <tpl fld="4" item="357"/>
          <tpl fld="3" item="1"/>
          <tpl fld="2" item="0"/>
        </tpls>
      </n>
      <n v="294301" in="0">
        <tpls c="3">
          <tpl fld="4" item="357"/>
          <tpl fld="3" item="4"/>
          <tpl fld="2" item="0"/>
        </tpls>
      </n>
      <n v="425060" in="0">
        <tpls c="3">
          <tpl fld="4" item="357"/>
          <tpl fld="3" item="3"/>
          <tpl fld="2" item="0"/>
        </tpls>
      </n>
      <n v="119379" in="0">
        <tpls c="3">
          <tpl fld="4" item="354"/>
          <tpl fld="3" item="0"/>
          <tpl fld="2" item="0"/>
        </tpls>
      </n>
      <n v="213336" in="0">
        <tpls c="3">
          <tpl fld="4" item="355"/>
          <tpl fld="3" item="2"/>
          <tpl fld="2" item="0"/>
        </tpls>
      </n>
      <n v="186496" in="0">
        <tpls c="3">
          <tpl fld="4" item="356"/>
          <tpl fld="3" item="1"/>
          <tpl fld="2" item="0"/>
        </tpls>
      </n>
      <n v="346134" in="0">
        <tpls c="3">
          <tpl fld="4" item="352"/>
          <tpl fld="3" item="1"/>
          <tpl fld="2" item="0"/>
        </tpls>
      </n>
      <n v="347083" in="0">
        <tpls c="3">
          <tpl fld="4" item="354"/>
          <tpl fld="3" item="3"/>
          <tpl fld="2" item="0"/>
        </tpls>
      </n>
      <n v="443678" in="0">
        <tpls c="3">
          <tpl fld="4" item="356"/>
          <tpl fld="3" item="2"/>
          <tpl fld="2" item="0"/>
        </tpls>
      </n>
      <n v="275134" in="0">
        <tpls c="3">
          <tpl fld="4" item="357"/>
          <tpl fld="3" item="2"/>
          <tpl fld="2" item="0"/>
        </tpls>
      </n>
      <n v="446612" in="0">
        <tpls c="3">
          <tpl fld="4" item="356"/>
          <tpl fld="3" item="3"/>
          <tpl fld="2" item="0"/>
        </tpls>
      </n>
      <n v="238014" in="0">
        <tpls c="3">
          <tpl fld="4" item="358"/>
          <tpl fld="3" item="0"/>
          <tpl fld="2" item="0"/>
        </tpls>
      </n>
      <n v="403659" in="0">
        <tpls c="3">
          <tpl fld="4" item="359"/>
          <tpl fld="3" item="2"/>
          <tpl fld="2" item="0"/>
        </tpls>
      </n>
      <n v="295707" in="0">
        <tpls c="3">
          <tpl fld="4" item="358"/>
          <tpl fld="3" item="3"/>
          <tpl fld="2" item="0"/>
        </tpls>
      </n>
      <n v="447567" in="0">
        <tpls c="3">
          <tpl fld="4" item="360"/>
          <tpl fld="3" item="4"/>
          <tpl fld="2" item="0"/>
        </tpls>
      </n>
      <n v="196916" in="0">
        <tpls c="3">
          <tpl fld="4" item="361"/>
          <tpl fld="3" item="3"/>
          <tpl fld="2" item="0"/>
        </tpls>
      </n>
      <n v="445117" in="0">
        <tpls c="3">
          <tpl fld="4" item="360"/>
          <tpl fld="3" item="3"/>
          <tpl fld="2" item="0"/>
        </tpls>
      </n>
      <n v="235521" in="0">
        <tpls c="3">
          <tpl fld="4" item="361"/>
          <tpl fld="3" item="4"/>
          <tpl fld="2" item="0"/>
        </tpls>
      </n>
      <n v="337792" in="0">
        <tpls c="3">
          <tpl fld="4" item="362"/>
          <tpl fld="3" item="2"/>
          <tpl fld="2" item="0"/>
        </tpls>
      </n>
      <n v="219313" in="0">
        <tpls c="3">
          <tpl fld="4" item="362"/>
          <tpl fld="3" item="3"/>
          <tpl fld="2" item="0"/>
        </tpls>
      </n>
      <n v="315101" in="0">
        <tpls c="3">
          <tpl fld="4" item="363"/>
          <tpl fld="3" item="4"/>
          <tpl fld="2" item="0"/>
        </tpls>
      </n>
      <n v="196020" in="0">
        <tpls c="3">
          <tpl fld="4" item="359"/>
          <tpl fld="3" item="3"/>
          <tpl fld="2" item="0"/>
        </tpls>
      </n>
      <n v="425568" in="0">
        <tpls c="3">
          <tpl fld="4" item="363"/>
          <tpl fld="3" item="3"/>
          <tpl fld="2" item="0"/>
        </tpls>
      </n>
      <n v="293555" in="0">
        <tpls c="3">
          <tpl fld="4" item="364"/>
          <tpl fld="3" item="4"/>
          <tpl fld="2" item="0"/>
        </tpls>
      </n>
      <n v="148158" in="0">
        <tpls c="3">
          <tpl fld="4" item="359"/>
          <tpl fld="3" item="0"/>
          <tpl fld="2" item="0"/>
        </tpls>
      </n>
      <n v="274030" in="0">
        <tpls c="3">
          <tpl fld="4" item="361"/>
          <tpl fld="3" item="0"/>
          <tpl fld="2" item="0"/>
        </tpls>
      </n>
      <n v="216415" in="0">
        <tpls c="3">
          <tpl fld="4" item="358"/>
          <tpl fld="3" item="4"/>
          <tpl fld="2" item="0"/>
        </tpls>
      </n>
      <n v="287507" in="0">
        <tpls c="3">
          <tpl fld="4" item="364"/>
          <tpl fld="3" item="2"/>
          <tpl fld="2" item="0"/>
        </tpls>
      </n>
      <n v="206207" in="0">
        <tpls c="3">
          <tpl fld="4" item="362"/>
          <tpl fld="3" item="4"/>
          <tpl fld="2" item="0"/>
        </tpls>
      </n>
      <n v="259735" in="0">
        <tpls c="3">
          <tpl fld="4" item="359"/>
          <tpl fld="3" item="1"/>
          <tpl fld="2" item="0"/>
        </tpls>
      </n>
      <n v="436920" in="0">
        <tpls c="3">
          <tpl fld="4" item="361"/>
          <tpl fld="3" item="2"/>
          <tpl fld="2" item="0"/>
        </tpls>
      </n>
      <n v="263713" in="0">
        <tpls c="3">
          <tpl fld="4" item="360"/>
          <tpl fld="3" item="0"/>
          <tpl fld="2" item="0"/>
        </tpls>
      </n>
      <n v="249053" in="0">
        <tpls c="3">
          <tpl fld="4" item="363"/>
          <tpl fld="3" item="2"/>
          <tpl fld="2" item="0"/>
        </tpls>
      </n>
      <n v="184873" in="0">
        <tpls c="3">
          <tpl fld="4" item="362"/>
          <tpl fld="3" item="1"/>
          <tpl fld="2" item="0"/>
        </tpls>
      </n>
      <n v="549340" in="0">
        <tpls c="3">
          <tpl fld="4" item="364"/>
          <tpl fld="3" item="1"/>
          <tpl fld="2" item="0"/>
        </tpls>
      </n>
      <n v="509080" in="0">
        <tpls c="3">
          <tpl fld="4" item="363"/>
          <tpl fld="3" item="1"/>
          <tpl fld="2" item="0"/>
        </tpls>
      </n>
      <n v="109490" in="0">
        <tpls c="3">
          <tpl fld="4" item="364"/>
          <tpl fld="3" item="0"/>
          <tpl fld="2" item="0"/>
        </tpls>
      </n>
      <n v="97620" in="0">
        <tpls c="3">
          <tpl fld="4" item="362"/>
          <tpl fld="3" item="0"/>
          <tpl fld="2" item="0"/>
        </tpls>
      </n>
      <n v="208498" in="0">
        <tpls c="3">
          <tpl fld="4" item="360"/>
          <tpl fld="3" item="1"/>
          <tpl fld="2" item="0"/>
        </tpls>
      </n>
      <n v="226233" in="0">
        <tpls c="3">
          <tpl fld="4" item="359"/>
          <tpl fld="3" item="4"/>
          <tpl fld="2" item="0"/>
        </tpls>
      </n>
      <n v="314720" in="0">
        <tpls c="3">
          <tpl fld="4" item="361"/>
          <tpl fld="3" item="1"/>
          <tpl fld="2" item="0"/>
        </tpls>
      </n>
      <n v="256059" in="0">
        <tpls c="3">
          <tpl fld="4" item="360"/>
          <tpl fld="3" item="2"/>
          <tpl fld="2" item="0"/>
        </tpls>
      </n>
      <n v="406735" in="0">
        <tpls c="3">
          <tpl fld="4" item="358"/>
          <tpl fld="3" item="1"/>
          <tpl fld="2" item="0"/>
        </tpls>
      </n>
      <n v="496890" in="0">
        <tpls c="3">
          <tpl fld="4" item="363"/>
          <tpl fld="3" item="0"/>
          <tpl fld="2" item="0"/>
        </tpls>
      </n>
      <n v="301028" in="0">
        <tpls c="3">
          <tpl fld="4" item="358"/>
          <tpl fld="3" item="2"/>
          <tpl fld="2" item="0"/>
        </tpls>
      </n>
      <n v="192001" in="0">
        <tpls c="3">
          <tpl fld="4" item="364"/>
          <tpl fld="3" item="3"/>
          <tpl fld="2" item="0"/>
        </tpls>
      </n>
      <n v="316836" in="0">
        <tpls c="3">
          <tpl fld="4" item="365"/>
          <tpl fld="3" item="0"/>
          <tpl fld="2" item="0"/>
        </tpls>
      </n>
      <n v="242498" in="0">
        <tpls c="3">
          <tpl fld="4" item="366"/>
          <tpl fld="3" item="0"/>
          <tpl fld="2" item="0"/>
        </tpls>
      </n>
      <n v="330281" in="0">
        <tpls c="3">
          <tpl fld="4" item="367"/>
          <tpl fld="3" item="0"/>
          <tpl fld="2" item="0"/>
        </tpls>
      </n>
      <n v="355270" in="0">
        <tpls c="3">
          <tpl fld="4" item="365"/>
          <tpl fld="3" item="3"/>
          <tpl fld="2" item="0"/>
        </tpls>
      </n>
      <n v="243879" in="0">
        <tpls c="3">
          <tpl fld="4" item="366"/>
          <tpl fld="3" item="4"/>
          <tpl fld="2" item="0"/>
        </tpls>
      </n>
      <n v="161420" in="0">
        <tpls c="3">
          <tpl fld="4" item="368"/>
          <tpl fld="3" item="2"/>
          <tpl fld="2" item="0"/>
        </tpls>
      </n>
      <n v="434479" in="0">
        <tpls c="3">
          <tpl fld="4" item="367"/>
          <tpl fld="3" item="1"/>
          <tpl fld="2" item="0"/>
        </tpls>
      </n>
      <n v="149297" in="0">
        <tpls c="3">
          <tpl fld="4" item="369"/>
          <tpl fld="3" item="2"/>
          <tpl fld="2" item="0"/>
        </tpls>
      </n>
      <n v="230582" in="0">
        <tpls c="3">
          <tpl fld="4" item="370"/>
          <tpl fld="3" item="4"/>
          <tpl fld="2" item="0"/>
        </tpls>
      </n>
      <n v="132146" in="0">
        <tpls c="3">
          <tpl fld="4" item="366"/>
          <tpl fld="3" item="3"/>
          <tpl fld="2" item="0"/>
        </tpls>
      </n>
      <n v="316137" in="0">
        <tpls c="3">
          <tpl fld="4" item="369"/>
          <tpl fld="3" item="1"/>
          <tpl fld="2" item="0"/>
        </tpls>
      </n>
      <n v="103934" in="0">
        <tpls c="3">
          <tpl fld="4" item="371"/>
          <tpl fld="3" item="2"/>
          <tpl fld="2" item="0"/>
        </tpls>
      </n>
      <n v="180635" in="0">
        <tpls c="3">
          <tpl fld="4" item="366"/>
          <tpl fld="3" item="2"/>
          <tpl fld="2" item="0"/>
        </tpls>
      </n>
      <n v="278765" in="0">
        <tpls c="3">
          <tpl fld="4" item="368"/>
          <tpl fld="3" item="4"/>
          <tpl fld="2" item="0"/>
        </tpls>
      </n>
      <n v="584301" in="0">
        <tpls c="3">
          <tpl fld="4" item="370"/>
          <tpl fld="3" item="3"/>
          <tpl fld="2" item="0"/>
        </tpls>
      </n>
      <n v="327939" in="0">
        <tpls c="3">
          <tpl fld="4" item="369"/>
          <tpl fld="3" item="4"/>
          <tpl fld="2" item="0"/>
        </tpls>
      </n>
      <n v="357538" in="0">
        <tpls c="3">
          <tpl fld="4" item="367"/>
          <tpl fld="3" item="2"/>
          <tpl fld="2" item="0"/>
        </tpls>
      </n>
      <n v="278581" in="0">
        <tpls c="3">
          <tpl fld="4" item="368"/>
          <tpl fld="3" item="3"/>
          <tpl fld="2" item="0"/>
        </tpls>
      </n>
      <n v="151023" in="0">
        <tpls c="3">
          <tpl fld="4" item="370"/>
          <tpl fld="3" item="2"/>
          <tpl fld="2" item="0"/>
        </tpls>
      </n>
      <n v="207193" in="0">
        <tpls c="3">
          <tpl fld="4" item="366"/>
          <tpl fld="3" item="1"/>
          <tpl fld="2" item="0"/>
        </tpls>
      </n>
      <n v="240312" in="0">
        <tpls c="3">
          <tpl fld="4" item="371"/>
          <tpl fld="3" item="1"/>
          <tpl fld="2" item="0"/>
        </tpls>
      </n>
      <n v="557754" in="0">
        <tpls c="3">
          <tpl fld="4" item="365"/>
          <tpl fld="3" item="4"/>
          <tpl fld="2" item="0"/>
        </tpls>
      </n>
      <n v="443878" in="0">
        <tpls c="3">
          <tpl fld="4" item="370"/>
          <tpl fld="3" item="1"/>
          <tpl fld="2" item="0"/>
        </tpls>
      </n>
      <n v="275878" in="0">
        <tpls c="3">
          <tpl fld="4" item="365"/>
          <tpl fld="3" item="2"/>
          <tpl fld="2" item="0"/>
        </tpls>
      </n>
      <n v="232048" in="0">
        <tpls c="3">
          <tpl fld="4" item="369"/>
          <tpl fld="3" item="0"/>
          <tpl fld="2" item="0"/>
        </tpls>
      </n>
      <n v="130067" in="0">
        <tpls c="3">
          <tpl fld="4" item="371"/>
          <tpl fld="3" item="3"/>
          <tpl fld="2" item="0"/>
        </tpls>
      </n>
      <n v="485991" in="0">
        <tpls c="3">
          <tpl fld="4" item="370"/>
          <tpl fld="3" item="0"/>
          <tpl fld="2" item="0"/>
        </tpls>
      </n>
      <n v="493979" in="0">
        <tpls c="3">
          <tpl fld="4" item="368"/>
          <tpl fld="3" item="0"/>
          <tpl fld="2" item="0"/>
        </tpls>
      </n>
      <n v="159141" in="0">
        <tpls c="3">
          <tpl fld="4" item="371"/>
          <tpl fld="3" item="0"/>
          <tpl fld="2" item="0"/>
        </tpls>
      </n>
      <n v="305948" in="0">
        <tpls c="3">
          <tpl fld="4" item="367"/>
          <tpl fld="3" item="4"/>
          <tpl fld="2" item="0"/>
        </tpls>
      </n>
      <n v="261732" in="0">
        <tpls c="3">
          <tpl fld="4" item="369"/>
          <tpl fld="3" item="3"/>
          <tpl fld="2" item="0"/>
        </tpls>
      </n>
      <n v="334741" in="0">
        <tpls c="3">
          <tpl fld="4" item="368"/>
          <tpl fld="3" item="1"/>
          <tpl fld="2" item="0"/>
        </tpls>
      </n>
      <n v="496164" in="0">
        <tpls c="3">
          <tpl fld="4" item="371"/>
          <tpl fld="3" item="4"/>
          <tpl fld="2" item="0"/>
        </tpls>
      </n>
      <n v="428533" in="0">
        <tpls c="3">
          <tpl fld="4" item="365"/>
          <tpl fld="3" item="1"/>
          <tpl fld="2" item="0"/>
        </tpls>
      </n>
      <n v="184639" in="0">
        <tpls c="3">
          <tpl fld="4" item="367"/>
          <tpl fld="3" item="3"/>
          <tpl fld="2" item="0"/>
        </tpls>
      </n>
      <n v="192770" in="0">
        <tpls c="3">
          <tpl fld="4" item="372"/>
          <tpl fld="3" item="4"/>
          <tpl fld="2" item="0"/>
        </tpls>
      </n>
      <n v="150460" in="0">
        <tpls c="3">
          <tpl fld="4" item="373"/>
          <tpl fld="3" item="4"/>
          <tpl fld="2" item="0"/>
        </tpls>
      </n>
      <n v="269143" in="0">
        <tpls c="3">
          <tpl fld="4" item="374"/>
          <tpl fld="3" item="4"/>
          <tpl fld="2" item="0"/>
        </tpls>
      </n>
      <n v="349552" in="0">
        <tpls c="3">
          <tpl fld="4" item="373"/>
          <tpl fld="3" item="2"/>
          <tpl fld="2" item="0"/>
        </tpls>
      </n>
      <n v="126183" in="0">
        <tpls c="3">
          <tpl fld="4" item="375"/>
          <tpl fld="3" item="3"/>
          <tpl fld="2" item="0"/>
        </tpls>
      </n>
      <n v="160866" in="0">
        <tpls c="3">
          <tpl fld="4" item="372"/>
          <tpl fld="3" item="0"/>
          <tpl fld="2" item="0"/>
        </tpls>
      </n>
      <n v="256328" in="0">
        <tpls c="3">
          <tpl fld="4" item="376"/>
          <tpl fld="3" item="2"/>
          <tpl fld="2" item="0"/>
        </tpls>
      </n>
      <n v="376096" in="0">
        <tpls c="3">
          <tpl fld="4" item="377"/>
          <tpl fld="3" item="1"/>
          <tpl fld="2" item="0"/>
        </tpls>
      </n>
      <n v="329169" in="0">
        <tpls c="3">
          <tpl fld="4" item="376"/>
          <tpl fld="3" item="3"/>
          <tpl fld="2" item="0"/>
        </tpls>
      </n>
      <n v="385001" in="0">
        <tpls c="3">
          <tpl fld="4" item="375"/>
          <tpl fld="3" item="4"/>
          <tpl fld="2" item="0"/>
        </tpls>
      </n>
      <n v="165204" in="0">
        <tpls c="3">
          <tpl fld="4" item="377"/>
          <tpl fld="3" item="2"/>
          <tpl fld="2" item="0"/>
        </tpls>
      </n>
      <n v="221640" in="0">
        <tpls c="3">
          <tpl fld="4" item="372"/>
          <tpl fld="3" item="3"/>
          <tpl fld="2" item="0"/>
        </tpls>
      </n>
      <n v="147421" in="0">
        <tpls c="3">
          <tpl fld="4" item="374"/>
          <tpl fld="3" item="2"/>
          <tpl fld="2" item="0"/>
        </tpls>
      </n>
      <n v="178396" in="0">
        <tpls c="3">
          <tpl fld="4" item="374"/>
          <tpl fld="3" item="0"/>
          <tpl fld="2" item="0"/>
        </tpls>
      </n>
      <n v="263783" in="0">
        <tpls c="3">
          <tpl fld="4" item="372"/>
          <tpl fld="3" item="2"/>
          <tpl fld="2" item="0"/>
        </tpls>
      </n>
      <n v="166573" in="0">
        <tpls c="3">
          <tpl fld="4" item="378"/>
          <tpl fld="3" item="2"/>
          <tpl fld="2" item="0"/>
        </tpls>
      </n>
      <n v="361926" in="0">
        <tpls c="3">
          <tpl fld="4" item="374"/>
          <tpl fld="3" item="3"/>
          <tpl fld="2" item="0"/>
        </tpls>
      </n>
      <n v="561256" in="0">
        <tpls c="3">
          <tpl fld="4" item="374"/>
          <tpl fld="3" item="1"/>
          <tpl fld="2" item="0"/>
        </tpls>
      </n>
      <n v="345193" in="0">
        <tpls c="3">
          <tpl fld="4" item="373"/>
          <tpl fld="3" item="1"/>
          <tpl fld="2" item="0"/>
        </tpls>
      </n>
      <n v="218501" in="0">
        <tpls c="3">
          <tpl fld="4" item="375"/>
          <tpl fld="3" item="1"/>
          <tpl fld="2" item="0"/>
        </tpls>
      </n>
      <n v="152819" in="0">
        <tpls c="3">
          <tpl fld="4" item="377"/>
          <tpl fld="3" item="3"/>
          <tpl fld="2" item="0"/>
        </tpls>
      </n>
      <n v="337852" in="0">
        <tpls c="3">
          <tpl fld="4" item="378"/>
          <tpl fld="3" item="1"/>
          <tpl fld="2" item="0"/>
        </tpls>
      </n>
      <n v="747734" in="0">
        <tpls c="3">
          <tpl fld="4" item="373"/>
          <tpl fld="3" item="3"/>
          <tpl fld="2" item="0"/>
        </tpls>
      </n>
      <n v="631035" in="0">
        <tpls c="3">
          <tpl fld="4" item="378"/>
          <tpl fld="3" item="4"/>
          <tpl fld="2" item="0"/>
        </tpls>
      </n>
      <n v="354838" in="0">
        <tpls c="3">
          <tpl fld="4" item="377"/>
          <tpl fld="3" item="4"/>
          <tpl fld="2" item="0"/>
        </tpls>
      </n>
      <n v="332905" in="0">
        <tpls c="3">
          <tpl fld="4" item="378"/>
          <tpl fld="3" item="0"/>
          <tpl fld="2" item="0"/>
        </tpls>
      </n>
      <n v="465003" in="0">
        <tpls c="3">
          <tpl fld="4" item="378"/>
          <tpl fld="3" item="3"/>
          <tpl fld="2" item="0"/>
        </tpls>
      </n>
      <n v="119471" in="0">
        <tpls c="3">
          <tpl fld="4" item="376"/>
          <tpl fld="3" item="1"/>
          <tpl fld="2" item="0"/>
        </tpls>
      </n>
      <n v="479807" in="0">
        <tpls c="3">
          <tpl fld="4" item="372"/>
          <tpl fld="3" item="1"/>
          <tpl fld="2" item="0"/>
        </tpls>
      </n>
      <n v="159290" in="0">
        <tpls c="3">
          <tpl fld="4" item="375"/>
          <tpl fld="3" item="0"/>
          <tpl fld="2" item="0"/>
        </tpls>
      </n>
      <n v="219565" in="0">
        <tpls c="3">
          <tpl fld="4" item="376"/>
          <tpl fld="3" item="4"/>
          <tpl fld="2" item="0"/>
        </tpls>
      </n>
      <n v="139093" in="0">
        <tpls c="3">
          <tpl fld="4" item="375"/>
          <tpl fld="3" item="2"/>
          <tpl fld="2" item="0"/>
        </tpls>
      </n>
      <n v="242294" in="0">
        <tpls c="3">
          <tpl fld="4" item="377"/>
          <tpl fld="3" item="0"/>
          <tpl fld="2" item="0"/>
        </tpls>
      </n>
      <n v="607137" in="0">
        <tpls c="3">
          <tpl fld="4" item="376"/>
          <tpl fld="3" item="0"/>
          <tpl fld="2" item="0"/>
        </tpls>
      </n>
      <n v="511768" in="0">
        <tpls c="3">
          <tpl fld="4" item="373"/>
          <tpl fld="3" item="0"/>
          <tpl fld="2" item="0"/>
        </tpls>
      </n>
      <n v="306530" in="0">
        <tpls c="3">
          <tpl fld="4" item="379"/>
          <tpl fld="3" item="4"/>
          <tpl fld="2" item="0"/>
        </tpls>
      </n>
      <n v="386313" in="0">
        <tpls c="3">
          <tpl fld="4" item="380"/>
          <tpl fld="3" item="2"/>
          <tpl fld="2" item="0"/>
        </tpls>
      </n>
      <n v="732290" in="0">
        <tpls c="3">
          <tpl fld="4" item="381"/>
          <tpl fld="3" item="1"/>
          <tpl fld="2" item="0"/>
        </tpls>
      </n>
      <n v="226400" in="0">
        <tpls c="3">
          <tpl fld="4" item="380"/>
          <tpl fld="3" item="0"/>
          <tpl fld="2" item="0"/>
        </tpls>
      </n>
      <n v="515836" in="0">
        <tpls c="3">
          <tpl fld="4" item="382"/>
          <tpl fld="3" item="4"/>
          <tpl fld="2" item="0"/>
        </tpls>
      </n>
      <n v="414145" in="0">
        <tpls c="3">
          <tpl fld="4" item="383"/>
          <tpl fld="3" item="3"/>
          <tpl fld="2" item="0"/>
        </tpls>
      </n>
      <n v="511107" in="0">
        <tpls c="3">
          <tpl fld="4" item="383"/>
          <tpl fld="3" item="4"/>
          <tpl fld="2" item="0"/>
        </tpls>
      </n>
      <n v="208120" in="0">
        <tpls c="3">
          <tpl fld="4" item="380"/>
          <tpl fld="3" item="1"/>
          <tpl fld="2" item="0"/>
        </tpls>
      </n>
      <n v="312571" in="0">
        <tpls c="3">
          <tpl fld="4" item="384"/>
          <tpl fld="3" item="1"/>
          <tpl fld="2" item="0"/>
        </tpls>
      </n>
      <n v="311128" in="0">
        <tpls c="3">
          <tpl fld="4" item="384"/>
          <tpl fld="3" item="0"/>
          <tpl fld="2" item="0"/>
        </tpls>
      </n>
      <n v="112876" in="0">
        <tpls c="3">
          <tpl fld="4" item="379"/>
          <tpl fld="3" item="2"/>
          <tpl fld="2" item="0"/>
        </tpls>
      </n>
      <n v="485381" in="0">
        <tpls c="3">
          <tpl fld="4" item="380"/>
          <tpl fld="3" item="3"/>
          <tpl fld="2" item="0"/>
        </tpls>
      </n>
      <n v="311985" in="0">
        <tpls c="3">
          <tpl fld="4" item="381"/>
          <tpl fld="3" item="3"/>
          <tpl fld="2" item="0"/>
        </tpls>
      </n>
      <n v="236088" in="0">
        <tpls c="3">
          <tpl fld="4" item="380"/>
          <tpl fld="3" item="4"/>
          <tpl fld="2" item="0"/>
        </tpls>
      </n>
      <n v="318443" in="0">
        <tpls c="3">
          <tpl fld="4" item="385"/>
          <tpl fld="3" item="4"/>
          <tpl fld="2" item="0"/>
        </tpls>
      </n>
      <m>
        <tpls c="3">
          <tpl fld="4" item="384"/>
          <tpl fld="3" item="2"/>
          <tpl fld="2" item="0"/>
        </tpls>
      </m>
      <n v="496621" in="0">
        <tpls c="3">
          <tpl fld="4" item="385"/>
          <tpl fld="3" item="3"/>
          <tpl fld="2" item="0"/>
        </tpls>
      </n>
      <n v="216464" in="0">
        <tpls c="3">
          <tpl fld="4" item="381"/>
          <tpl fld="3" item="4"/>
          <tpl fld="2" item="0"/>
        </tpls>
      </n>
      <n v="318877" in="0">
        <tpls c="3">
          <tpl fld="4" item="383"/>
          <tpl fld="3" item="1"/>
          <tpl fld="2" item="0"/>
        </tpls>
      </n>
      <n v="111099" in="0">
        <tpls c="3">
          <tpl fld="4" item="382"/>
          <tpl fld="3" item="1"/>
          <tpl fld="2" item="0"/>
        </tpls>
      </n>
      <n v="385249" in="0">
        <tpls c="3">
          <tpl fld="4" item="379"/>
          <tpl fld="3" item="3"/>
          <tpl fld="2" item="0"/>
        </tpls>
      </n>
      <n v="306661" in="0">
        <tpls c="3">
          <tpl fld="4" item="382"/>
          <tpl fld="3" item="3"/>
          <tpl fld="2" item="0"/>
        </tpls>
      </n>
      <n v="289986" in="0">
        <tpls c="3">
          <tpl fld="4" item="379"/>
          <tpl fld="3" item="0"/>
          <tpl fld="2" item="0"/>
        </tpls>
      </n>
      <n v="212771" in="0">
        <tpls c="3">
          <tpl fld="4" item="382"/>
          <tpl fld="3" item="2"/>
          <tpl fld="2" item="0"/>
        </tpls>
      </n>
      <n v="205949" in="0">
        <tpls c="3">
          <tpl fld="4" item="381"/>
          <tpl fld="3" item="2"/>
          <tpl fld="2" item="0"/>
        </tpls>
      </n>
      <n v="152639" in="0">
        <tpls c="3">
          <tpl fld="4" item="385"/>
          <tpl fld="3" item="1"/>
          <tpl fld="2" item="0"/>
        </tpls>
      </n>
      <n v="117292" in="0">
        <tpls c="3">
          <tpl fld="4" item="385"/>
          <tpl fld="3" item="2"/>
          <tpl fld="2" item="0"/>
        </tpls>
      </n>
      <n v="430005" in="0">
        <tpls c="3">
          <tpl fld="4" item="383"/>
          <tpl fld="3" item="2"/>
          <tpl fld="2" item="0"/>
        </tpls>
      </n>
      <n v="432176" in="0">
        <tpls c="3">
          <tpl fld="4" item="384"/>
          <tpl fld="3" item="3"/>
          <tpl fld="2" item="0"/>
        </tpls>
      </n>
      <n v="196039" in="0">
        <tpls c="3">
          <tpl fld="4" item="384"/>
          <tpl fld="3" item="4"/>
          <tpl fld="2" item="0"/>
        </tpls>
      </n>
      <n v="608909" in="0">
        <tpls c="3">
          <tpl fld="4" item="381"/>
          <tpl fld="3" item="0"/>
          <tpl fld="2" item="0"/>
        </tpls>
      </n>
      <n v="300111" in="0">
        <tpls c="3">
          <tpl fld="4" item="382"/>
          <tpl fld="3" item="0"/>
          <tpl fld="2" item="0"/>
        </tpls>
      </n>
      <n v="81815" in="0">
        <tpls c="3">
          <tpl fld="4" item="379"/>
          <tpl fld="3" item="1"/>
          <tpl fld="2" item="0"/>
        </tpls>
      </n>
      <n v="476846" in="0">
        <tpls c="3">
          <tpl fld="4" item="383"/>
          <tpl fld="3" item="0"/>
          <tpl fld="2" item="0"/>
        </tpls>
      </n>
      <n v="203894" in="0">
        <tpls c="3">
          <tpl fld="4" item="385"/>
          <tpl fld="3" item="0"/>
          <tpl fld="2" item="0"/>
        </tpls>
      </n>
      <n v="120922" in="0">
        <tpls c="3">
          <tpl fld="4" item="386"/>
          <tpl fld="3" item="4"/>
          <tpl fld="2" item="0"/>
        </tpls>
      </n>
      <n v="265401" in="0">
        <tpls c="3">
          <tpl fld="4" item="387"/>
          <tpl fld="3" item="2"/>
          <tpl fld="2" item="0"/>
        </tpls>
      </n>
      <n v="262133" in="0">
        <tpls c="3">
          <tpl fld="4" item="388"/>
          <tpl fld="3" item="1"/>
          <tpl fld="2" item="0"/>
        </tpls>
      </n>
      <n v="311744" in="0">
        <tpls c="3">
          <tpl fld="4" item="389"/>
          <tpl fld="3" item="3"/>
          <tpl fld="2" item="0"/>
        </tpls>
      </n>
      <n v="294730" in="0">
        <tpls c="3">
          <tpl fld="4" item="390"/>
          <tpl fld="3" item="3"/>
          <tpl fld="2" item="0"/>
        </tpls>
      </n>
      <n v="237371" in="0">
        <tpls c="3">
          <tpl fld="4" item="389"/>
          <tpl fld="3" item="2"/>
          <tpl fld="2" item="0"/>
        </tpls>
      </n>
      <n v="240271" in="0">
        <tpls c="3">
          <tpl fld="4" item="386"/>
          <tpl fld="3" item="2"/>
          <tpl fld="2" item="0"/>
        </tpls>
      </n>
      <n v="283039" in="0">
        <tpls c="3">
          <tpl fld="4" item="387"/>
          <tpl fld="3" item="4"/>
          <tpl fld="2" item="0"/>
        </tpls>
      </n>
      <n v="312781" in="0">
        <tpls c="3">
          <tpl fld="4" item="391"/>
          <tpl fld="3" item="1"/>
          <tpl fld="2" item="0"/>
        </tpls>
      </n>
      <n v="261821" in="0">
        <tpls c="3">
          <tpl fld="4" item="389"/>
          <tpl fld="3" item="4"/>
          <tpl fld="2" item="0"/>
        </tpls>
      </n>
      <n v="307257" in="0">
        <tpls c="3">
          <tpl fld="4" item="388"/>
          <tpl fld="3" item="3"/>
          <tpl fld="2" item="0"/>
        </tpls>
      </n>
      <n v="172319" in="0">
        <tpls c="3">
          <tpl fld="4" item="390"/>
          <tpl fld="3" item="2"/>
          <tpl fld="2" item="0"/>
        </tpls>
      </n>
      <n v="352076" in="0">
        <tpls c="3">
          <tpl fld="4" item="392"/>
          <tpl fld="3" item="4"/>
          <tpl fld="2" item="0"/>
        </tpls>
      </n>
      <n v="628376" in="0">
        <tpls c="3">
          <tpl fld="4" item="387"/>
          <tpl fld="3" item="0"/>
          <tpl fld="2" item="0"/>
        </tpls>
      </n>
      <n v="143193" in="0">
        <tpls c="3">
          <tpl fld="4" item="392"/>
          <tpl fld="3" item="0"/>
          <tpl fld="2" item="0"/>
        </tpls>
      </n>
      <n v="505339" in="0">
        <tpls c="3">
          <tpl fld="4" item="386"/>
          <tpl fld="3" item="0"/>
          <tpl fld="2" item="0"/>
        </tpls>
      </n>
      <n v="498253" in="0">
        <tpls c="3">
          <tpl fld="4" item="388"/>
          <tpl fld="3" item="2"/>
          <tpl fld="2" item="0"/>
        </tpls>
      </n>
      <n v="361275" in="0">
        <tpls c="3">
          <tpl fld="4" item="388"/>
          <tpl fld="3" item="4"/>
          <tpl fld="2" item="0"/>
        </tpls>
      </n>
      <n v="146076" in="0">
        <tpls c="3">
          <tpl fld="4" item="391"/>
          <tpl fld="3" item="3"/>
          <tpl fld="2" item="0"/>
        </tpls>
      </n>
      <n v="651908" in="0">
        <tpls c="3">
          <tpl fld="4" item="389"/>
          <tpl fld="3" item="1"/>
          <tpl fld="2" item="0"/>
        </tpls>
      </n>
      <n v="255546" in="0">
        <tpls c="3">
          <tpl fld="4" item="391"/>
          <tpl fld="3" item="0"/>
          <tpl fld="2" item="0"/>
        </tpls>
      </n>
      <n v="181748" in="0">
        <tpls c="3">
          <tpl fld="4" item="390"/>
          <tpl fld="3" item="0"/>
          <tpl fld="2" item="0"/>
        </tpls>
      </n>
      <n v="342925" in="0">
        <tpls c="3">
          <tpl fld="4" item="392"/>
          <tpl fld="3" item="1"/>
          <tpl fld="2" item="0"/>
        </tpls>
      </n>
      <n v="338650" in="0">
        <tpls c="3">
          <tpl fld="4" item="389"/>
          <tpl fld="3" item="0"/>
          <tpl fld="2" item="0"/>
        </tpls>
      </n>
      <n v="222258" in="0">
        <tpls c="3">
          <tpl fld="4" item="391"/>
          <tpl fld="3" item="2"/>
          <tpl fld="2" item="0"/>
        </tpls>
      </n>
      <n v="182857" in="0">
        <tpls c="3">
          <tpl fld="4" item="388"/>
          <tpl fld="3" item="0"/>
          <tpl fld="2" item="0"/>
        </tpls>
      </n>
      <n v="399224" in="0">
        <tpls c="3">
          <tpl fld="4" item="392"/>
          <tpl fld="3" item="2"/>
          <tpl fld="2" item="0"/>
        </tpls>
      </n>
      <n v="233219" in="0">
        <tpls c="3">
          <tpl fld="4" item="387"/>
          <tpl fld="3" item="3"/>
          <tpl fld="2" item="0"/>
        </tpls>
      </n>
      <n v="488219" in="0">
        <tpls c="3">
          <tpl fld="4" item="387"/>
          <tpl fld="3" item="1"/>
          <tpl fld="2" item="0"/>
        </tpls>
      </n>
      <n v="320398" in="0">
        <tpls c="3">
          <tpl fld="4" item="390"/>
          <tpl fld="3" item="1"/>
          <tpl fld="2" item="0"/>
        </tpls>
      </n>
      <n v="529145" in="0">
        <tpls c="3">
          <tpl fld="4" item="386"/>
          <tpl fld="3" item="1"/>
          <tpl fld="2" item="0"/>
        </tpls>
      </n>
      <n v="442558" in="0">
        <tpls c="3">
          <tpl fld="4" item="391"/>
          <tpl fld="3" item="4"/>
          <tpl fld="2" item="0"/>
        </tpls>
      </n>
      <n v="124323" in="0">
        <tpls c="3">
          <tpl fld="4" item="392"/>
          <tpl fld="3" item="3"/>
          <tpl fld="2" item="0"/>
        </tpls>
      </n>
      <n v="43214" in="0">
        <tpls c="3">
          <tpl fld="4" item="390"/>
          <tpl fld="3" item="4"/>
          <tpl fld="2" item="0"/>
        </tpls>
      </n>
      <n v="352349" in="0">
        <tpls c="3">
          <tpl fld="4" item="386"/>
          <tpl fld="3" item="3"/>
          <tpl fld="2" item="0"/>
        </tpls>
      </n>
      <n v="314762" in="0">
        <tpls c="3">
          <tpl fld="4" item="393"/>
          <tpl fld="3" item="4"/>
          <tpl fld="2" item="0"/>
        </tpls>
      </n>
      <n v="100262" in="0">
        <tpls c="3">
          <tpl fld="4" item="394"/>
          <tpl fld="3" item="2"/>
          <tpl fld="2" item="0"/>
        </tpls>
      </n>
      <n v="303448" in="0">
        <tpls c="3">
          <tpl fld="4" item="395"/>
          <tpl fld="3" item="3"/>
          <tpl fld="2" item="0"/>
        </tpls>
      </n>
      <n v="539486" in="0">
        <tpls c="3">
          <tpl fld="4" item="396"/>
          <tpl fld="3" item="2"/>
          <tpl fld="2" item="0"/>
        </tpls>
      </n>
      <n v="186895" in="0">
        <tpls c="3">
          <tpl fld="4" item="397"/>
          <tpl fld="3" item="3"/>
          <tpl fld="2" item="0"/>
        </tpls>
      </n>
      <n v="259622" in="0">
        <tpls c="3">
          <tpl fld="4" item="398"/>
          <tpl fld="3" item="3"/>
          <tpl fld="2" item="0"/>
        </tpls>
      </n>
      <n v="252675" in="0">
        <tpls c="3">
          <tpl fld="4" item="397"/>
          <tpl fld="3" item="2"/>
          <tpl fld="2" item="0"/>
        </tpls>
      </n>
      <n v="291261" in="0">
        <tpls c="3">
          <tpl fld="4" item="396"/>
          <tpl fld="3" item="4"/>
          <tpl fld="2" item="0"/>
        </tpls>
      </n>
      <n v="292241" in="0">
        <tpls c="3">
          <tpl fld="4" item="394"/>
          <tpl fld="3" item="4"/>
          <tpl fld="2" item="0"/>
        </tpls>
      </n>
      <n v="491667" in="0">
        <tpls c="3">
          <tpl fld="4" item="395"/>
          <tpl fld="3" item="1"/>
          <tpl fld="2" item="0"/>
        </tpls>
      </n>
      <n v="473348" in="0">
        <tpls c="3">
          <tpl fld="4" item="399"/>
          <tpl fld="3" item="1"/>
          <tpl fld="2" item="0"/>
        </tpls>
      </n>
      <n v="334692" in="0">
        <tpls c="3">
          <tpl fld="4" item="398"/>
          <tpl fld="3" item="0"/>
          <tpl fld="2" item="0"/>
        </tpls>
      </n>
      <n v="190323" in="0">
        <tpls c="3">
          <tpl fld="4" item="393"/>
          <tpl fld="3" item="3"/>
          <tpl fld="2" item="0"/>
        </tpls>
      </n>
      <n v="290129" in="0">
        <tpls c="3">
          <tpl fld="4" item="395"/>
          <tpl fld="3" item="2"/>
          <tpl fld="2" item="0"/>
        </tpls>
      </n>
      <n v="202172" in="0">
        <tpls c="3">
          <tpl fld="4" item="396"/>
          <tpl fld="3" item="0"/>
          <tpl fld="2" item="0"/>
        </tpls>
      </n>
      <n v="604996" in="0">
        <tpls c="3">
          <tpl fld="4" item="397"/>
          <tpl fld="3" item="1"/>
          <tpl fld="2" item="0"/>
        </tpls>
      </n>
      <n v="147668" in="0">
        <tpls c="3">
          <tpl fld="4" item="396"/>
          <tpl fld="3" item="3"/>
          <tpl fld="2" item="0"/>
        </tpls>
      </n>
      <n v="352063" in="0">
        <tpls c="3">
          <tpl fld="4" item="399"/>
          <tpl fld="3" item="2"/>
          <tpl fld="2" item="0"/>
        </tpls>
      </n>
      <n v="266575" in="0">
        <tpls c="3">
          <tpl fld="4" item="394"/>
          <tpl fld="3" item="0"/>
          <tpl fld="2" item="0"/>
        </tpls>
      </n>
      <n v="302473" in="0">
        <tpls c="3">
          <tpl fld="4" item="394"/>
          <tpl fld="3" item="1"/>
          <tpl fld="2" item="0"/>
        </tpls>
      </n>
      <n v="662063" in="0">
        <tpls c="3">
          <tpl fld="4" item="395"/>
          <tpl fld="3" item="0"/>
          <tpl fld="2" item="0"/>
        </tpls>
      </n>
      <n v="183579" in="0">
        <tpls c="3">
          <tpl fld="4" item="399"/>
          <tpl fld="3" item="3"/>
          <tpl fld="2" item="0"/>
        </tpls>
      </n>
      <n v="147110" in="0">
        <tpls c="3">
          <tpl fld="4" item="397"/>
          <tpl fld="3" item="4"/>
          <tpl fld="2" item="0"/>
        </tpls>
      </n>
      <n v="435465" in="0">
        <tpls c="3">
          <tpl fld="4" item="393"/>
          <tpl fld="3" item="2"/>
          <tpl fld="2" item="0"/>
        </tpls>
      </n>
      <n v="154054" in="0">
        <tpls c="3">
          <tpl fld="4" item="394"/>
          <tpl fld="3" item="3"/>
          <tpl fld="2" item="0"/>
        </tpls>
      </n>
      <n v="337640" in="0">
        <tpls c="3">
          <tpl fld="4" item="393"/>
          <tpl fld="3" item="0"/>
          <tpl fld="2" item="0"/>
        </tpls>
      </n>
      <n v="140899" in="0">
        <tpls c="3">
          <tpl fld="4" item="397"/>
          <tpl fld="3" item="0"/>
          <tpl fld="2" item="0"/>
        </tpls>
      </n>
      <n v="159975" in="0">
        <tpls c="3">
          <tpl fld="4" item="398"/>
          <tpl fld="3" item="2"/>
          <tpl fld="2" item="0"/>
        </tpls>
      </n>
      <n v="237612" in="0">
        <tpls c="3">
          <tpl fld="4" item="398"/>
          <tpl fld="3" item="1"/>
          <tpl fld="2" item="0"/>
        </tpls>
      </n>
      <n v="168080" in="0">
        <tpls c="3">
          <tpl fld="4" item="393"/>
          <tpl fld="3" item="1"/>
          <tpl fld="2" item="0"/>
        </tpls>
      </n>
      <n v="506830" in="0">
        <tpls c="3">
          <tpl fld="4" item="396"/>
          <tpl fld="3" item="1"/>
          <tpl fld="2" item="0"/>
        </tpls>
      </n>
      <n v="494155" in="0">
        <tpls c="3">
          <tpl fld="4" item="398"/>
          <tpl fld="3" item="4"/>
          <tpl fld="2" item="0"/>
        </tpls>
      </n>
      <n v="236217" in="0">
        <tpls c="3">
          <tpl fld="4" item="399"/>
          <tpl fld="3" item="0"/>
          <tpl fld="2" item="0"/>
        </tpls>
      </n>
      <n v="161639" in="0">
        <tpls c="3">
          <tpl fld="4" item="399"/>
          <tpl fld="3" item="4"/>
          <tpl fld="2" item="0"/>
        </tpls>
      </n>
      <n v="144124" in="0">
        <tpls c="3">
          <tpl fld="4" item="395"/>
          <tpl fld="3" item="4"/>
          <tpl fld="2" item="0"/>
        </tpls>
      </n>
      <n v="109389" in="0">
        <tpls c="3">
          <tpl fld="4" item="400"/>
          <tpl fld="3" item="1"/>
          <tpl fld="2" item="0"/>
        </tpls>
      </n>
      <n v="381005" in="0">
        <tpls c="3">
          <tpl fld="4" item="401"/>
          <tpl fld="3" item="1"/>
          <tpl fld="2" item="0"/>
        </tpls>
      </n>
      <n v="294271" in="0">
        <tpls c="3">
          <tpl fld="4" item="400"/>
          <tpl fld="3" item="3"/>
          <tpl fld="2" item="0"/>
        </tpls>
      </n>
      <n v="575585" in="0">
        <tpls c="3">
          <tpl fld="4" item="400"/>
          <tpl fld="3" item="0"/>
          <tpl fld="2" item="0"/>
        </tpls>
      </n>
      <n v="330050" in="0">
        <tpls c="3">
          <tpl fld="4" item="402"/>
          <tpl fld="3" item="2"/>
          <tpl fld="2" item="0"/>
        </tpls>
      </n>
      <n v="674315" in="0">
        <tpls c="3">
          <tpl fld="4" item="403"/>
          <tpl fld="3" item="3"/>
          <tpl fld="2" item="0"/>
        </tpls>
      </n>
      <n v="304061" in="0">
        <tpls c="3">
          <tpl fld="4" item="404"/>
          <tpl fld="3" item="1"/>
          <tpl fld="2" item="0"/>
        </tpls>
      </n>
      <n v="337469" in="0">
        <tpls c="3">
          <tpl fld="4" item="403"/>
          <tpl fld="3" item="2"/>
          <tpl fld="2" item="0"/>
        </tpls>
      </n>
      <n v="428893" in="0">
        <tpls c="3">
          <tpl fld="4" item="405"/>
          <tpl fld="3" item="0"/>
          <tpl fld="2" item="0"/>
        </tpls>
      </n>
      <n v="176335" in="0">
        <tpls c="3">
          <tpl fld="4" item="403"/>
          <tpl fld="3" item="1"/>
          <tpl fld="2" item="0"/>
        </tpls>
      </n>
      <n v="411610" in="0">
        <tpls c="3">
          <tpl fld="4" item="403"/>
          <tpl fld="3" item="0"/>
          <tpl fld="2" item="0"/>
        </tpls>
      </n>
      <n v="259025" in="0">
        <tpls c="3">
          <tpl fld="4" item="405"/>
          <tpl fld="3" item="3"/>
          <tpl fld="2" item="0"/>
        </tpls>
      </n>
      <n v="419080" in="0">
        <tpls c="3">
          <tpl fld="4" item="400"/>
          <tpl fld="3" item="2"/>
          <tpl fld="2" item="0"/>
        </tpls>
      </n>
      <n v="102512" in="0">
        <tpls c="3">
          <tpl fld="4" item="402"/>
          <tpl fld="3" item="4"/>
          <tpl fld="2" item="0"/>
        </tpls>
      </n>
      <n v="290422" in="0">
        <tpls c="3">
          <tpl fld="4" item="404"/>
          <tpl fld="3" item="0"/>
          <tpl fld="2" item="0"/>
        </tpls>
      </n>
      <n v="70070" in="0">
        <tpls c="3">
          <tpl fld="4" item="406"/>
          <tpl fld="3" item="2"/>
          <tpl fld="2" item="0"/>
        </tpls>
      </n>
      <n v="335883" in="0">
        <tpls c="3">
          <tpl fld="4" item="405"/>
          <tpl fld="3" item="4"/>
          <tpl fld="2" item="0"/>
        </tpls>
      </n>
      <n v="382053" in="0">
        <tpls c="3">
          <tpl fld="4" item="404"/>
          <tpl fld="3" item="4"/>
          <tpl fld="2" item="0"/>
        </tpls>
      </n>
      <n v="250757" in="0">
        <tpls c="3">
          <tpl fld="4" item="405"/>
          <tpl fld="3" item="2"/>
          <tpl fld="2" item="0"/>
        </tpls>
      </n>
      <n v="89810" in="0">
        <tpls c="3">
          <tpl fld="4" item="404"/>
          <tpl fld="3" item="2"/>
          <tpl fld="2" item="0"/>
        </tpls>
      </n>
      <n v="381125" in="0">
        <tpls c="3">
          <tpl fld="4" item="406"/>
          <tpl fld="3" item="4"/>
          <tpl fld="2" item="0"/>
        </tpls>
      </n>
      <n v="305481" in="0">
        <tpls c="3">
          <tpl fld="4" item="402"/>
          <tpl fld="3" item="3"/>
          <tpl fld="2" item="0"/>
        </tpls>
      </n>
      <n v="184796" in="0">
        <tpls c="3">
          <tpl fld="4" item="403"/>
          <tpl fld="3" item="4"/>
          <tpl fld="2" item="0"/>
        </tpls>
      </n>
      <n v="213940" in="0">
        <tpls c="3">
          <tpl fld="4" item="405"/>
          <tpl fld="3" item="1"/>
          <tpl fld="2" item="0"/>
        </tpls>
      </n>
      <n v="424376" in="0">
        <tpls c="3">
          <tpl fld="4" item="402"/>
          <tpl fld="3" item="0"/>
          <tpl fld="2" item="0"/>
        </tpls>
      </n>
      <n v="610064" in="0">
        <tpls c="3">
          <tpl fld="4" item="401"/>
          <tpl fld="3" item="4"/>
          <tpl fld="2" item="0"/>
        </tpls>
      </n>
      <n v="303622" in="0">
        <tpls c="3">
          <tpl fld="4" item="400"/>
          <tpl fld="3" item="4"/>
          <tpl fld="2" item="0"/>
        </tpls>
      </n>
      <n v="513387" in="0">
        <tpls c="3">
          <tpl fld="4" item="402"/>
          <tpl fld="3" item="1"/>
          <tpl fld="2" item="0"/>
        </tpls>
      </n>
      <n v="185329" in="0">
        <tpls c="3">
          <tpl fld="4" item="406"/>
          <tpl fld="3" item="1"/>
          <tpl fld="2" item="0"/>
        </tpls>
      </n>
      <n v="457652" in="0">
        <tpls c="3">
          <tpl fld="4" item="406"/>
          <tpl fld="3" item="0"/>
          <tpl fld="2" item="0"/>
        </tpls>
      </n>
      <n v="251212" in="0">
        <tpls c="3">
          <tpl fld="4" item="401"/>
          <tpl fld="3" item="0"/>
          <tpl fld="2" item="0"/>
        </tpls>
      </n>
      <n v="493083" in="0">
        <tpls c="3">
          <tpl fld="4" item="401"/>
          <tpl fld="3" item="2"/>
          <tpl fld="2" item="0"/>
        </tpls>
      </n>
      <n v="705820" in="0">
        <tpls c="3">
          <tpl fld="4" item="401"/>
          <tpl fld="3" item="3"/>
          <tpl fld="2" item="0"/>
        </tpls>
      </n>
      <n v="497499" in="0">
        <tpls c="3">
          <tpl fld="4" item="406"/>
          <tpl fld="3" item="3"/>
          <tpl fld="2" item="0"/>
        </tpls>
      </n>
      <n v="68294" in="0">
        <tpls c="3">
          <tpl fld="4" item="404"/>
          <tpl fld="3" item="3"/>
          <tpl fld="2" item="0"/>
        </tpls>
      </n>
      <n v="213480" in="0">
        <tpls c="3">
          <tpl fld="4" item="407"/>
          <tpl fld="3" item="4"/>
          <tpl fld="2" item="0"/>
        </tpls>
      </n>
      <n v="180582" in="0">
        <tpls c="3">
          <tpl fld="4" item="408"/>
          <tpl fld="3" item="3"/>
          <tpl fld="2" item="0"/>
        </tpls>
      </n>
      <n v="514576" in="0">
        <tpls c="3">
          <tpl fld="4" item="409"/>
          <tpl fld="3" item="2"/>
          <tpl fld="2" item="0"/>
        </tpls>
      </n>
      <n v="468323" in="0">
        <tpls c="3">
          <tpl fld="4" item="407"/>
          <tpl fld="3" item="0"/>
          <tpl fld="2" item="0"/>
        </tpls>
      </n>
      <n v="608567" in="0">
        <tpls c="3">
          <tpl fld="4" item="410"/>
          <tpl fld="3" item="3"/>
          <tpl fld="2" item="0"/>
        </tpls>
      </n>
      <n v="463264" in="0">
        <tpls c="3">
          <tpl fld="4" item="411"/>
          <tpl fld="3" item="2"/>
          <tpl fld="2" item="0"/>
        </tpls>
      </n>
      <n v="272934" in="0">
        <tpls c="3">
          <tpl fld="4" item="407"/>
          <tpl fld="3" item="1"/>
          <tpl fld="2" item="0"/>
        </tpls>
      </n>
      <n v="276232" in="0">
        <tpls c="3">
          <tpl fld="4" item="412"/>
          <tpl fld="3" item="3"/>
          <tpl fld="2" item="0"/>
        </tpls>
      </n>
      <n v="430180" in="0">
        <tpls c="3">
          <tpl fld="4" item="409"/>
          <tpl fld="3" item="4"/>
          <tpl fld="2" item="0"/>
        </tpls>
      </n>
      <n v="348405" in="0">
        <tpls c="3">
          <tpl fld="4" item="413"/>
          <tpl fld="3" item="4"/>
          <tpl fld="2" item="0"/>
        </tpls>
      </n>
      <n v="276165" in="0">
        <tpls c="3">
          <tpl fld="4" item="410"/>
          <tpl fld="3" item="4"/>
          <tpl fld="2" item="0"/>
        </tpls>
      </n>
      <n v="99842" in="0">
        <tpls c="3">
          <tpl fld="4" item="407"/>
          <tpl fld="3" item="3"/>
          <tpl fld="2" item="0"/>
        </tpls>
      </n>
      <n v="451410" in="0">
        <tpls c="3">
          <tpl fld="4" item="409"/>
          <tpl fld="3" item="1"/>
          <tpl fld="2" item="0"/>
        </tpls>
      </n>
      <n v="81991" in="0">
        <tpls c="3">
          <tpl fld="4" item="408"/>
          <tpl fld="3" item="4"/>
          <tpl fld="2" item="0"/>
        </tpls>
      </n>
      <n v="267733" in="0">
        <tpls c="3">
          <tpl fld="4" item="411"/>
          <tpl fld="3" item="4"/>
          <tpl fld="2" item="0"/>
        </tpls>
      </n>
      <n v="214795" in="0">
        <tpls c="3">
          <tpl fld="4" item="412"/>
          <tpl fld="3" item="4"/>
          <tpl fld="2" item="0"/>
        </tpls>
      </n>
      <n v="120437" in="0">
        <tpls c="3">
          <tpl fld="4" item="413"/>
          <tpl fld="3" item="0"/>
          <tpl fld="2" item="0"/>
        </tpls>
      </n>
      <n v="128324" in="0">
        <tpls c="3">
          <tpl fld="4" item="413"/>
          <tpl fld="3" item="3"/>
          <tpl fld="2" item="0"/>
        </tpls>
      </n>
      <n v="386050" in="0">
        <tpls c="3">
          <tpl fld="4" item="408"/>
          <tpl fld="3" item="0"/>
          <tpl fld="2" item="0"/>
        </tpls>
      </n>
      <n v="240597" in="0">
        <tpls c="3">
          <tpl fld="4" item="409"/>
          <tpl fld="3" item="3"/>
          <tpl fld="2" item="0"/>
        </tpls>
      </n>
      <n v="174635" in="0">
        <tpls c="3">
          <tpl fld="4" item="412"/>
          <tpl fld="3" item="2"/>
          <tpl fld="2" item="0"/>
        </tpls>
      </n>
      <n v="190317" in="0">
        <tpls c="3">
          <tpl fld="4" item="411"/>
          <tpl fld="3" item="3"/>
          <tpl fld="2" item="0"/>
        </tpls>
      </n>
      <n v="504560" in="0">
        <tpls c="3">
          <tpl fld="4" item="410"/>
          <tpl fld="3" item="0"/>
          <tpl fld="2" item="0"/>
        </tpls>
      </n>
      <n v="325374" in="0">
        <tpls c="3">
          <tpl fld="4" item="413"/>
          <tpl fld="3" item="1"/>
          <tpl fld="2" item="0"/>
        </tpls>
      </n>
      <n v="383795" in="0">
        <tpls c="3">
          <tpl fld="4" item="408"/>
          <tpl fld="3" item="1"/>
          <tpl fld="2" item="0"/>
        </tpls>
      </n>
      <n v="732449" in="0">
        <tpls c="3">
          <tpl fld="4" item="412"/>
          <tpl fld="3" item="0"/>
          <tpl fld="2" item="0"/>
        </tpls>
      </n>
      <n v="434448" in="0">
        <tpls c="3">
          <tpl fld="4" item="412"/>
          <tpl fld="3" item="1"/>
          <tpl fld="2" item="0"/>
        </tpls>
      </n>
      <n v="361252" in="0">
        <tpls c="3">
          <tpl fld="4" item="410"/>
          <tpl fld="3" item="1"/>
          <tpl fld="2" item="0"/>
        </tpls>
      </n>
      <n v="265119" in="0">
        <tpls c="3">
          <tpl fld="4" item="411"/>
          <tpl fld="3" item="1"/>
          <tpl fld="2" item="0"/>
        </tpls>
      </n>
      <n v="120578" in="0">
        <tpls c="3">
          <tpl fld="4" item="411"/>
          <tpl fld="3" item="0"/>
          <tpl fld="2" item="0"/>
        </tpls>
      </n>
      <n v="185977" in="0">
        <tpls c="3">
          <tpl fld="4" item="410"/>
          <tpl fld="3" item="2"/>
          <tpl fld="2" item="0"/>
        </tpls>
      </n>
      <n v="214112" in="0">
        <tpls c="3">
          <tpl fld="4" item="409"/>
          <tpl fld="3" item="0"/>
          <tpl fld="2" item="0"/>
        </tpls>
      </n>
      <n v="611406" in="0">
        <tpls c="3">
          <tpl fld="4" item="407"/>
          <tpl fld="3" item="2"/>
          <tpl fld="2" item="0"/>
        </tpls>
      </n>
      <n v="132407" in="0">
        <tpls c="3">
          <tpl fld="4" item="413"/>
          <tpl fld="3" item="2"/>
          <tpl fld="2" item="0"/>
        </tpls>
      </n>
      <n v="466759" in="0">
        <tpls c="3">
          <tpl fld="4" item="408"/>
          <tpl fld="3" item="2"/>
          <tpl fld="2" item="0"/>
        </tpls>
      </n>
      <n v="355367" in="0">
        <tpls c="3">
          <tpl fld="4" item="414"/>
          <tpl fld="3" item="1"/>
          <tpl fld="2" item="0"/>
        </tpls>
      </n>
      <n v="474039" in="0">
        <tpls c="3">
          <tpl fld="4" item="415"/>
          <tpl fld="3" item="2"/>
          <tpl fld="2" item="0"/>
        </tpls>
      </n>
      <n v="418228" in="0">
        <tpls c="3">
          <tpl fld="4" item="416"/>
          <tpl fld="3" item="3"/>
          <tpl fld="2" item="0"/>
        </tpls>
      </n>
      <n v="313588" in="0">
        <tpls c="3">
          <tpl fld="4" item="417"/>
          <tpl fld="3" item="2"/>
          <tpl fld="2" item="0"/>
        </tpls>
      </n>
      <n v="398910" in="0">
        <tpls c="3">
          <tpl fld="4" item="415"/>
          <tpl fld="3" item="0"/>
          <tpl fld="2" item="0"/>
        </tpls>
      </n>
      <n v="361129" in="0">
        <tpls c="3">
          <tpl fld="4" item="418"/>
          <tpl fld="3" item="0"/>
          <tpl fld="2" item="0"/>
        </tpls>
      </n>
      <n v="512113" in="0">
        <tpls c="3">
          <tpl fld="4" item="419"/>
          <tpl fld="3" item="3"/>
          <tpl fld="2" item="0"/>
        </tpls>
      </n>
      <n v="336114" in="0">
        <tpls c="3">
          <tpl fld="4" item="419"/>
          <tpl fld="3" item="2"/>
          <tpl fld="2" item="0"/>
        </tpls>
      </n>
      <n v="296743" in="0">
        <tpls c="3">
          <tpl fld="4" item="420"/>
          <tpl fld="3" item="4"/>
          <tpl fld="2" item="0"/>
        </tpls>
      </n>
      <n v="100867" in="0">
        <tpls c="3">
          <tpl fld="4" item="417"/>
          <tpl fld="3" item="0"/>
          <tpl fld="2" item="0"/>
        </tpls>
      </n>
      <n v="77352" in="0">
        <tpls c="3">
          <tpl fld="4" item="416"/>
          <tpl fld="3" item="4"/>
          <tpl fld="2" item="0"/>
        </tpls>
      </n>
      <n v="296762" in="0">
        <tpls c="3">
          <tpl fld="4" item="419"/>
          <tpl fld="3" item="0"/>
          <tpl fld="2" item="0"/>
        </tpls>
      </n>
      <n v="178970" in="0">
        <tpls c="3">
          <tpl fld="4" item="415"/>
          <tpl fld="3" item="3"/>
          <tpl fld="2" item="0"/>
        </tpls>
      </n>
      <n v="297983" in="0">
        <tpls c="3">
          <tpl fld="4" item="414"/>
          <tpl fld="3" item="3"/>
          <tpl fld="2" item="0"/>
        </tpls>
      </n>
      <n v="589694" in="0">
        <tpls c="3">
          <tpl fld="4" item="414"/>
          <tpl fld="3" item="4"/>
          <tpl fld="2" item="0"/>
        </tpls>
      </n>
      <n v="308533" in="0">
        <tpls c="3">
          <tpl fld="4" item="418"/>
          <tpl fld="3" item="2"/>
          <tpl fld="2" item="0"/>
        </tpls>
      </n>
      <n v="382358" in="0">
        <tpls c="3">
          <tpl fld="4" item="417"/>
          <tpl fld="3" item="1"/>
          <tpl fld="2" item="0"/>
        </tpls>
      </n>
      <n v="566120" in="0">
        <tpls c="3">
          <tpl fld="4" item="416"/>
          <tpl fld="3" item="0"/>
          <tpl fld="2" item="0"/>
        </tpls>
      </n>
      <n v="200057" in="0">
        <tpls c="3">
          <tpl fld="4" item="419"/>
          <tpl fld="3" item="4"/>
          <tpl fld="2" item="0"/>
        </tpls>
      </n>
      <n v="439878" in="0">
        <tpls c="3">
          <tpl fld="4" item="415"/>
          <tpl fld="3" item="4"/>
          <tpl fld="2" item="0"/>
        </tpls>
      </n>
      <n v="215153" in="0">
        <tpls c="3">
          <tpl fld="4" item="417"/>
          <tpl fld="3" item="3"/>
          <tpl fld="2" item="0"/>
        </tpls>
      </n>
      <n v="241657" in="0">
        <tpls c="3">
          <tpl fld="4" item="417"/>
          <tpl fld="3" item="4"/>
          <tpl fld="2" item="0"/>
        </tpls>
      </n>
      <n v="180648" in="0">
        <tpls c="3">
          <tpl fld="4" item="420"/>
          <tpl fld="3" item="3"/>
          <tpl fld="2" item="0"/>
        </tpls>
      </n>
      <n v="315505" in="0">
        <tpls c="3">
          <tpl fld="4" item="415"/>
          <tpl fld="3" item="1"/>
          <tpl fld="2" item="0"/>
        </tpls>
      </n>
      <n v="274478" in="0">
        <tpls c="3">
          <tpl fld="4" item="416"/>
          <tpl fld="3" item="1"/>
          <tpl fld="2" item="0"/>
        </tpls>
      </n>
      <n v="726040" in="0">
        <tpls c="3">
          <tpl fld="4" item="420"/>
          <tpl fld="3" item="0"/>
          <tpl fld="2" item="0"/>
        </tpls>
      </n>
      <n v="225674" in="0">
        <tpls c="3">
          <tpl fld="4" item="418"/>
          <tpl fld="3" item="1"/>
          <tpl fld="2" item="0"/>
        </tpls>
      </n>
      <n v="60756" in="0">
        <tpls c="3">
          <tpl fld="4" item="418"/>
          <tpl fld="3" item="4"/>
          <tpl fld="2" item="0"/>
        </tpls>
      </n>
      <n v="319922" in="0">
        <tpls c="3">
          <tpl fld="4" item="416"/>
          <tpl fld="3" item="2"/>
          <tpl fld="2" item="0"/>
        </tpls>
      </n>
      <n v="156388" in="0">
        <tpls c="3">
          <tpl fld="4" item="414"/>
          <tpl fld="3" item="0"/>
          <tpl fld="2" item="0"/>
        </tpls>
      </n>
      <n v="278361" in="0">
        <tpls c="3">
          <tpl fld="4" item="420"/>
          <tpl fld="3" item="2"/>
          <tpl fld="2" item="0"/>
        </tpls>
      </n>
      <n v="296485" in="0">
        <tpls c="3">
          <tpl fld="4" item="420"/>
          <tpl fld="3" item="1"/>
          <tpl fld="2" item="0"/>
        </tpls>
      </n>
      <n v="215943" in="0">
        <tpls c="3">
          <tpl fld="4" item="419"/>
          <tpl fld="3" item="1"/>
          <tpl fld="2" item="0"/>
        </tpls>
      </n>
      <n v="436597" in="0">
        <tpls c="3">
          <tpl fld="4" item="414"/>
          <tpl fld="3" item="2"/>
          <tpl fld="2" item="0"/>
        </tpls>
      </n>
      <n v="345777" in="0">
        <tpls c="3">
          <tpl fld="4" item="418"/>
          <tpl fld="3" item="3"/>
          <tpl fld="2" item="0"/>
        </tpls>
      </n>
      <n v="281522" in="0">
        <tpls c="3">
          <tpl fld="4" item="421"/>
          <tpl fld="3" item="1"/>
          <tpl fld="2" item="0"/>
        </tpls>
      </n>
      <n v="358204" in="0">
        <tpls c="3">
          <tpl fld="4" item="422"/>
          <tpl fld="3" item="2"/>
          <tpl fld="2" item="0"/>
        </tpls>
      </n>
      <n v="210509" in="0">
        <tpls c="3">
          <tpl fld="4" item="423"/>
          <tpl fld="3" item="0"/>
          <tpl fld="2" item="0"/>
        </tpls>
      </n>
      <n v="206698" in="0">
        <tpls c="3">
          <tpl fld="4" item="424"/>
          <tpl fld="3" item="3"/>
          <tpl fld="2" item="0"/>
        </tpls>
      </n>
      <n v="263240" in="0">
        <tpls c="3">
          <tpl fld="4" item="425"/>
          <tpl fld="3" item="2"/>
          <tpl fld="2" item="0"/>
        </tpls>
      </n>
      <n v="351617" in="0">
        <tpls c="3">
          <tpl fld="4" item="426"/>
          <tpl fld="3" item="4"/>
          <tpl fld="2" item="0"/>
        </tpls>
      </n>
      <n v="199839" in="0">
        <tpls c="3">
          <tpl fld="4" item="425"/>
          <tpl fld="3" item="1"/>
          <tpl fld="2" item="0"/>
        </tpls>
      </n>
      <n v="395828" in="0">
        <tpls c="3">
          <tpl fld="4" item="421"/>
          <tpl fld="3" item="4"/>
          <tpl fld="2" item="0"/>
        </tpls>
      </n>
      <n v="353091" in="0">
        <tpls c="3">
          <tpl fld="4" item="427"/>
          <tpl fld="3" item="1"/>
          <tpl fld="2" item="0"/>
        </tpls>
      </n>
      <n v="329704" in="0">
        <tpls c="3">
          <tpl fld="4" item="425"/>
          <tpl fld="3" item="0"/>
          <tpl fld="2" item="0"/>
        </tpls>
      </n>
      <n v="431084" in="0">
        <tpls c="3">
          <tpl fld="4" item="421"/>
          <tpl fld="3" item="3"/>
          <tpl fld="2" item="0"/>
        </tpls>
      </n>
      <n v="591238" in="0">
        <tpls c="3">
          <tpl fld="4" item="427"/>
          <tpl fld="3" item="3"/>
          <tpl fld="2" item="0"/>
        </tpls>
      </n>
      <n v="371529" in="0">
        <tpls c="3">
          <tpl fld="4" item="425"/>
          <tpl fld="3" item="3"/>
          <tpl fld="2" item="0"/>
        </tpls>
      </n>
      <n v="240531" in="0">
        <tpls c="3">
          <tpl fld="4" item="424"/>
          <tpl fld="3" item="1"/>
          <tpl fld="2" item="0"/>
        </tpls>
      </n>
      <n v="310909" in="0">
        <tpls c="3">
          <tpl fld="4" item="424"/>
          <tpl fld="3" item="2"/>
          <tpl fld="2" item="0"/>
        </tpls>
      </n>
      <n v="28644" in="0">
        <tpls c="3">
          <tpl fld="4" item="426"/>
          <tpl fld="3" item="1"/>
          <tpl fld="2" item="0"/>
        </tpls>
      </n>
      <n v="213706" in="0">
        <tpls c="3">
          <tpl fld="4" item="422"/>
          <tpl fld="3" item="3"/>
          <tpl fld="2" item="0"/>
        </tpls>
      </n>
      <n v="102974" in="0">
        <tpls c="3">
          <tpl fld="4" item="421"/>
          <tpl fld="3" item="2"/>
          <tpl fld="2" item="0"/>
        </tpls>
      </n>
      <n v="73691" in="0">
        <tpls c="3">
          <tpl fld="4" item="425"/>
          <tpl fld="3" item="4"/>
          <tpl fld="2" item="0"/>
        </tpls>
      </n>
      <n v="95423" in="0">
        <tpls c="3">
          <tpl fld="4" item="422"/>
          <tpl fld="3" item="4"/>
          <tpl fld="2" item="0"/>
        </tpls>
      </n>
      <n v="152829" in="0">
        <tpls c="3">
          <tpl fld="4" item="427"/>
          <tpl fld="3" item="0"/>
          <tpl fld="2" item="0"/>
        </tpls>
      </n>
      <n v="123556" in="0">
        <tpls c="3">
          <tpl fld="4" item="423"/>
          <tpl fld="3" item="1"/>
          <tpl fld="2" item="0"/>
        </tpls>
      </n>
      <n v="257478" in="0">
        <tpls c="3">
          <tpl fld="4" item="423"/>
          <tpl fld="3" item="3"/>
          <tpl fld="2" item="0"/>
        </tpls>
      </n>
      <n v="828797" in="0">
        <tpls c="3">
          <tpl fld="4" item="427"/>
          <tpl fld="3" item="4"/>
          <tpl fld="2" item="0"/>
        </tpls>
      </n>
      <n v="563479" in="0">
        <tpls c="3">
          <tpl fld="4" item="426"/>
          <tpl fld="3" item="0"/>
          <tpl fld="2" item="0"/>
        </tpls>
      </n>
      <n v="328547" in="0">
        <tpls c="3">
          <tpl fld="4" item="422"/>
          <tpl fld="3" item="0"/>
          <tpl fld="2" item="0"/>
        </tpls>
      </n>
      <n v="540008" in="0">
        <tpls c="3">
          <tpl fld="4" item="426"/>
          <tpl fld="3" item="2"/>
          <tpl fld="2" item="0"/>
        </tpls>
      </n>
      <n v="593940" in="0">
        <tpls c="3">
          <tpl fld="4" item="422"/>
          <tpl fld="3" item="1"/>
          <tpl fld="2" item="0"/>
        </tpls>
      </n>
      <n v="290809" in="0">
        <tpls c="3">
          <tpl fld="4" item="423"/>
          <tpl fld="3" item="4"/>
          <tpl fld="2" item="0"/>
        </tpls>
      </n>
      <n v="475669" in="0">
        <tpls c="3">
          <tpl fld="4" item="427"/>
          <tpl fld="3" item="2"/>
          <tpl fld="2" item="0"/>
        </tpls>
      </n>
      <n v="437706" in="0">
        <tpls c="3">
          <tpl fld="4" item="423"/>
          <tpl fld="3" item="2"/>
          <tpl fld="2" item="0"/>
        </tpls>
      </n>
      <n v="355741" in="0">
        <tpls c="3">
          <tpl fld="4" item="424"/>
          <tpl fld="3" item="4"/>
          <tpl fld="2" item="0"/>
        </tpls>
      </n>
      <n v="369193" in="0">
        <tpls c="3">
          <tpl fld="4" item="424"/>
          <tpl fld="3" item="0"/>
          <tpl fld="2" item="0"/>
        </tpls>
      </n>
      <n v="245862" in="0">
        <tpls c="3">
          <tpl fld="4" item="421"/>
          <tpl fld="3" item="0"/>
          <tpl fld="2" item="0"/>
        </tpls>
      </n>
      <n v="188851" in="0">
        <tpls c="3">
          <tpl fld="4" item="426"/>
          <tpl fld="3" item="3"/>
          <tpl fld="2" item="0"/>
        </tpls>
      </n>
      <n v="283303" in="0">
        <tpls c="3">
          <tpl fld="4" item="428"/>
          <tpl fld="3" item="4"/>
          <tpl fld="2" item="0"/>
        </tpls>
      </n>
      <n v="260275" in="0">
        <tpls c="3">
          <tpl fld="4" item="429"/>
          <tpl fld="3" item="0"/>
          <tpl fld="2" item="0"/>
        </tpls>
      </n>
      <n v="319938" in="0">
        <tpls c="3">
          <tpl fld="4" item="430"/>
          <tpl fld="3" item="4"/>
          <tpl fld="2" item="0"/>
        </tpls>
      </n>
      <n v="82090" in="0">
        <tpls c="3">
          <tpl fld="4" item="430"/>
          <tpl fld="3" item="3"/>
          <tpl fld="2" item="0"/>
        </tpls>
      </n>
      <n v="238862" in="0">
        <tpls c="3">
          <tpl fld="4" item="431"/>
          <tpl fld="3" item="0"/>
          <tpl fld="2" item="0"/>
        </tpls>
      </n>
      <n v="381960" in="0">
        <tpls c="3">
          <tpl fld="4" item="432"/>
          <tpl fld="3" item="3"/>
          <tpl fld="2" item="0"/>
        </tpls>
      </n>
      <n v="300177" in="0">
        <tpls c="3">
          <tpl fld="4" item="428"/>
          <tpl fld="3" item="1"/>
          <tpl fld="2" item="0"/>
        </tpls>
      </n>
      <n v="253723" in="0">
        <tpls c="3">
          <tpl fld="4" item="430"/>
          <tpl fld="3" item="1"/>
          <tpl fld="2" item="0"/>
        </tpls>
      </n>
      <n v="595556" in="0">
        <tpls c="3">
          <tpl fld="4" item="433"/>
          <tpl fld="3" item="0"/>
          <tpl fld="2" item="0"/>
        </tpls>
      </n>
      <n v="340801" in="0">
        <tpls c="3">
          <tpl fld="4" item="433"/>
          <tpl fld="3" item="4"/>
          <tpl fld="2" item="0"/>
        </tpls>
      </n>
      <n v="188574" in="0">
        <tpls c="3">
          <tpl fld="4" item="431"/>
          <tpl fld="3" item="4"/>
          <tpl fld="2" item="0"/>
        </tpls>
      </n>
      <n v="293652" in="0">
        <tpls c="3">
          <tpl fld="4" item="432"/>
          <tpl fld="3" item="0"/>
          <tpl fld="2" item="0"/>
        </tpls>
      </n>
      <n v="226484" in="0">
        <tpls c="3">
          <tpl fld="4" item="434"/>
          <tpl fld="3" item="2"/>
          <tpl fld="2" item="0"/>
        </tpls>
      </n>
      <n v="69425" in="0">
        <tpls c="3">
          <tpl fld="4" item="428"/>
          <tpl fld="3" item="3"/>
          <tpl fld="2" item="0"/>
        </tpls>
      </n>
      <n v="363185" in="0">
        <tpls c="3">
          <tpl fld="4" item="430"/>
          <tpl fld="3" item="2"/>
          <tpl fld="2" item="0"/>
        </tpls>
      </n>
      <n v="307362" in="0">
        <tpls c="3">
          <tpl fld="4" item="429"/>
          <tpl fld="3" item="2"/>
          <tpl fld="2" item="0"/>
        </tpls>
      </n>
      <n v="192203" in="0">
        <tpls c="3">
          <tpl fld="4" item="434"/>
          <tpl fld="3" item="4"/>
          <tpl fld="2" item="0"/>
        </tpls>
      </n>
      <n v="292616" in="0">
        <tpls c="3">
          <tpl fld="4" item="432"/>
          <tpl fld="3" item="2"/>
          <tpl fld="2" item="0"/>
        </tpls>
      </n>
      <n v="251920" in="0">
        <tpls c="3">
          <tpl fld="4" item="431"/>
          <tpl fld="3" item="2"/>
          <tpl fld="2" item="0"/>
        </tpls>
      </n>
      <n v="355317" in="0">
        <tpls c="3">
          <tpl fld="4" item="428"/>
          <tpl fld="3" item="0"/>
          <tpl fld="2" item="0"/>
        </tpls>
      </n>
      <n v="96841" in="0">
        <tpls c="3">
          <tpl fld="4" item="434"/>
          <tpl fld="3" item="0"/>
          <tpl fld="2" item="0"/>
        </tpls>
      </n>
      <n v="218715" in="0">
        <tpls c="3">
          <tpl fld="4" item="428"/>
          <tpl fld="3" item="2"/>
          <tpl fld="2" item="0"/>
        </tpls>
      </n>
      <n v="396917" in="0">
        <tpls c="3">
          <tpl fld="4" item="429"/>
          <tpl fld="3" item="1"/>
          <tpl fld="2" item="0"/>
        </tpls>
      </n>
      <n v="290652" in="0">
        <tpls c="3">
          <tpl fld="4" item="433"/>
          <tpl fld="3" item="3"/>
          <tpl fld="2" item="0"/>
        </tpls>
      </n>
      <n v="299986" in="0">
        <tpls c="3">
          <tpl fld="4" item="430"/>
          <tpl fld="3" item="0"/>
          <tpl fld="2" item="0"/>
        </tpls>
      </n>
      <n v="98632" in="0">
        <tpls c="3">
          <tpl fld="4" item="429"/>
          <tpl fld="3" item="3"/>
          <tpl fld="2" item="0"/>
        </tpls>
      </n>
      <n v="393116" in="0">
        <tpls c="3">
          <tpl fld="4" item="434"/>
          <tpl fld="3" item="3"/>
          <tpl fld="2" item="0"/>
        </tpls>
      </n>
      <n v="144187" in="0">
        <tpls c="3">
          <tpl fld="4" item="432"/>
          <tpl fld="3" item="1"/>
          <tpl fld="2" item="0"/>
        </tpls>
      </n>
      <n v="509573" in="0">
        <tpls c="3">
          <tpl fld="4" item="429"/>
          <tpl fld="3" item="4"/>
          <tpl fld="2" item="0"/>
        </tpls>
      </n>
      <n v="144418" in="0">
        <tpls c="3">
          <tpl fld="4" item="434"/>
          <tpl fld="3" item="1"/>
          <tpl fld="2" item="0"/>
        </tpls>
      </n>
      <n v="253293" in="0">
        <tpls c="3">
          <tpl fld="4" item="431"/>
          <tpl fld="3" item="3"/>
          <tpl fld="2" item="0"/>
        </tpls>
      </n>
      <n v="251370" in="0">
        <tpls c="3">
          <tpl fld="4" item="431"/>
          <tpl fld="3" item="1"/>
          <tpl fld="2" item="0"/>
        </tpls>
      </n>
      <n v="283644" in="0">
        <tpls c="3">
          <tpl fld="4" item="433"/>
          <tpl fld="3" item="2"/>
          <tpl fld="2" item="0"/>
        </tpls>
      </n>
      <n v="95633" in="0">
        <tpls c="3">
          <tpl fld="4" item="433"/>
          <tpl fld="3" item="1"/>
          <tpl fld="2" item="0"/>
        </tpls>
      </n>
      <n v="414371" in="0">
        <tpls c="3">
          <tpl fld="4" item="432"/>
          <tpl fld="3" item="4"/>
          <tpl fld="2" item="0"/>
        </tpls>
      </n>
      <n v="121307" in="0">
        <tpls c="3">
          <tpl fld="4" item="435"/>
          <tpl fld="3" item="1"/>
          <tpl fld="2" item="0"/>
        </tpls>
      </n>
      <n v="306047" in="0">
        <tpls c="3">
          <tpl fld="4" item="436"/>
          <tpl fld="3" item="2"/>
          <tpl fld="2" item="0"/>
        </tpls>
      </n>
      <n v="260403" in="0">
        <tpls c="3">
          <tpl fld="4" item="437"/>
          <tpl fld="3" item="1"/>
          <tpl fld="2" item="0"/>
        </tpls>
      </n>
      <n v="142658" in="0">
        <tpls c="3">
          <tpl fld="4" item="437"/>
          <tpl fld="3" item="2"/>
          <tpl fld="2" item="0"/>
        </tpls>
      </n>
      <n v="271263" in="0">
        <tpls c="3">
          <tpl fld="4" item="436"/>
          <tpl fld="3" item="3"/>
          <tpl fld="2" item="0"/>
        </tpls>
      </n>
      <n v="443029" in="0">
        <tpls c="3">
          <tpl fld="4" item="438"/>
          <tpl fld="3" item="0"/>
          <tpl fld="2" item="0"/>
        </tpls>
      </n>
      <n v="291798" in="0">
        <tpls c="3">
          <tpl fld="4" item="439"/>
          <tpl fld="3" item="3"/>
          <tpl fld="2" item="0"/>
        </tpls>
      </n>
      <n v="324950" in="0">
        <tpls c="3">
          <tpl fld="4" item="437"/>
          <tpl fld="3" item="3"/>
          <tpl fld="2" item="0"/>
        </tpls>
      </n>
      <n v="462363" in="0">
        <tpls c="3">
          <tpl fld="4" item="437"/>
          <tpl fld="3" item="4"/>
          <tpl fld="2" item="0"/>
        </tpls>
      </n>
      <n v="280268" in="0">
        <tpls c="3">
          <tpl fld="4" item="440"/>
          <tpl fld="3" item="0"/>
          <tpl fld="2" item="0"/>
        </tpls>
      </n>
      <n v="341362" in="0">
        <tpls c="3">
          <tpl fld="4" item="438"/>
          <tpl fld="3" item="4"/>
          <tpl fld="2" item="0"/>
        </tpls>
      </n>
      <n v="634272" in="0">
        <tpls c="3">
          <tpl fld="4" item="439"/>
          <tpl fld="3" item="0"/>
          <tpl fld="2" item="0"/>
        </tpls>
      </n>
      <n v="281692" in="0">
        <tpls c="3">
          <tpl fld="4" item="436"/>
          <tpl fld="3" item="1"/>
          <tpl fld="2" item="0"/>
        </tpls>
      </n>
      <n v="528143" in="0">
        <tpls c="3">
          <tpl fld="4" item="440"/>
          <tpl fld="3" item="4"/>
          <tpl fld="2" item="0"/>
        </tpls>
      </n>
      <n v="290948" in="0">
        <tpls c="3">
          <tpl fld="4" item="438"/>
          <tpl fld="3" item="3"/>
          <tpl fld="2" item="0"/>
        </tpls>
      </n>
      <n v="213642" in="0">
        <tpls c="3">
          <tpl fld="4" item="435"/>
          <tpl fld="3" item="0"/>
          <tpl fld="2" item="0"/>
        </tpls>
      </n>
      <n v="447298" in="0">
        <tpls c="3">
          <tpl fld="4" item="441"/>
          <tpl fld="3" item="1"/>
          <tpl fld="2" item="0"/>
        </tpls>
      </n>
      <n v="402054" in="0">
        <tpls c="3">
          <tpl fld="4" item="441"/>
          <tpl fld="3" item="2"/>
          <tpl fld="2" item="0"/>
        </tpls>
      </n>
      <n v="254519" in="0">
        <tpls c="3">
          <tpl fld="4" item="440"/>
          <tpl fld="3" item="3"/>
          <tpl fld="2" item="0"/>
        </tpls>
      </n>
      <n v="381600" in="0">
        <tpls c="3">
          <tpl fld="4" item="440"/>
          <tpl fld="3" item="1"/>
          <tpl fld="2" item="0"/>
        </tpls>
      </n>
      <n v="277015" in="0">
        <tpls c="3">
          <tpl fld="4" item="441"/>
          <tpl fld="3" item="0"/>
          <tpl fld="2" item="0"/>
        </tpls>
      </n>
      <n v="28407" in="0">
        <tpls c="3">
          <tpl fld="4" item="435"/>
          <tpl fld="3" item="4"/>
          <tpl fld="2" item="0"/>
        </tpls>
      </n>
      <n v="309389" in="0">
        <tpls c="3">
          <tpl fld="4" item="438"/>
          <tpl fld="3" item="1"/>
          <tpl fld="2" item="0"/>
        </tpls>
      </n>
      <n v="182313" in="0">
        <tpls c="3">
          <tpl fld="4" item="436"/>
          <tpl fld="3" item="0"/>
          <tpl fld="2" item="0"/>
        </tpls>
      </n>
      <n v="364148" in="0">
        <tpls c="3">
          <tpl fld="4" item="440"/>
          <tpl fld="3" item="2"/>
          <tpl fld="2" item="0"/>
        </tpls>
      </n>
      <n v="454857" in="0">
        <tpls c="3">
          <tpl fld="4" item="441"/>
          <tpl fld="3" item="4"/>
          <tpl fld="2" item="0"/>
        </tpls>
      </n>
      <n v="169001" in="0">
        <tpls c="3">
          <tpl fld="4" item="435"/>
          <tpl fld="3" item="2"/>
          <tpl fld="2" item="0"/>
        </tpls>
      </n>
      <n v="297530" in="0">
        <tpls c="3">
          <tpl fld="4" item="436"/>
          <tpl fld="3" item="4"/>
          <tpl fld="2" item="0"/>
        </tpls>
      </n>
      <n v="228237" in="0">
        <tpls c="3">
          <tpl fld="4" item="437"/>
          <tpl fld="3" item="0"/>
          <tpl fld="2" item="0"/>
        </tpls>
      </n>
      <n v="180707" in="0">
        <tpls c="3">
          <tpl fld="4" item="439"/>
          <tpl fld="3" item="1"/>
          <tpl fld="2" item="0"/>
        </tpls>
      </n>
      <n v="334617" in="0">
        <tpls c="3">
          <tpl fld="4" item="439"/>
          <tpl fld="3" item="4"/>
          <tpl fld="2" item="0"/>
        </tpls>
      </n>
      <n v="713603" in="0">
        <tpls c="3">
          <tpl fld="4" item="438"/>
          <tpl fld="3" item="2"/>
          <tpl fld="2" item="0"/>
        </tpls>
      </n>
      <n v="540775" in="0">
        <tpls c="3">
          <tpl fld="4" item="435"/>
          <tpl fld="3" item="3"/>
          <tpl fld="2" item="0"/>
        </tpls>
      </n>
      <n v="149781" in="0">
        <tpls c="3">
          <tpl fld="4" item="439"/>
          <tpl fld="3" item="2"/>
          <tpl fld="2" item="0"/>
        </tpls>
      </n>
      <n v="416936" in="0">
        <tpls c="3">
          <tpl fld="4" item="441"/>
          <tpl fld="3" item="3"/>
          <tpl fld="2" item="0"/>
        </tpls>
      </n>
      <n v="102366" in="0">
        <tpls c="3">
          <tpl fld="4" item="442"/>
          <tpl fld="3" item="1"/>
          <tpl fld="2" item="0"/>
        </tpls>
      </n>
      <n v="942650" in="0">
        <tpls c="3">
          <tpl fld="4" item="443"/>
          <tpl fld="3" item="2"/>
          <tpl fld="2" item="0"/>
        </tpls>
      </n>
      <n v="819645" in="0">
        <tpls c="3">
          <tpl fld="4" item="444"/>
          <tpl fld="3" item="1"/>
          <tpl fld="2" item="0"/>
        </tpls>
      </n>
      <n v="235009" in="0">
        <tpls c="3">
          <tpl fld="4" item="444"/>
          <tpl fld="3" item="0"/>
          <tpl fld="2" item="0"/>
        </tpls>
      </n>
      <n v="189444" in="0">
        <tpls c="3">
          <tpl fld="4" item="445"/>
          <tpl fld="3" item="3"/>
          <tpl fld="2" item="0"/>
        </tpls>
      </n>
      <n v="341879" in="0">
        <tpls c="3">
          <tpl fld="4" item="444"/>
          <tpl fld="3" item="3"/>
          <tpl fld="2" item="0"/>
        </tpls>
      </n>
      <n v="273305" in="0">
        <tpls c="3">
          <tpl fld="4" item="445"/>
          <tpl fld="3" item="4"/>
          <tpl fld="2" item="0"/>
        </tpls>
      </n>
      <n v="267770" in="0">
        <tpls c="3">
          <tpl fld="4" item="446"/>
          <tpl fld="3" item="2"/>
          <tpl fld="2" item="0"/>
        </tpls>
      </n>
      <n v="386787" in="0">
        <tpls c="3">
          <tpl fld="4" item="442"/>
          <tpl fld="3" item="0"/>
          <tpl fld="2" item="0"/>
        </tpls>
      </n>
      <n v="307665" in="0">
        <tpls c="3">
          <tpl fld="4" item="445"/>
          <tpl fld="3" item="1"/>
          <tpl fld="2" item="0"/>
        </tpls>
      </n>
      <n v="451795" in="0">
        <tpls c="3">
          <tpl fld="4" item="446"/>
          <tpl fld="3" item="0"/>
          <tpl fld="2" item="0"/>
        </tpls>
      </n>
      <n v="579263" in="0">
        <tpls c="3">
          <tpl fld="4" item="447"/>
          <tpl fld="3" item="1"/>
          <tpl fld="2" item="0"/>
        </tpls>
      </n>
      <n v="486908" in="0">
        <tpls c="3">
          <tpl fld="4" item="444"/>
          <tpl fld="3" item="4"/>
          <tpl fld="2" item="0"/>
        </tpls>
      </n>
      <n v="132695" in="0">
        <tpls c="3">
          <tpl fld="4" item="446"/>
          <tpl fld="3" item="4"/>
          <tpl fld="2" item="0"/>
        </tpls>
      </n>
      <n v="339600" in="0">
        <tpls c="3">
          <tpl fld="4" item="447"/>
          <tpl fld="3" item="3"/>
          <tpl fld="2" item="0"/>
        </tpls>
      </n>
      <n v="230008" in="0">
        <tpls c="3">
          <tpl fld="4" item="446"/>
          <tpl fld="3" item="1"/>
          <tpl fld="2" item="0"/>
        </tpls>
      </n>
      <n v="498585" in="0">
        <tpls c="3">
          <tpl fld="4" item="442"/>
          <tpl fld="3" item="3"/>
          <tpl fld="2" item="0"/>
        </tpls>
      </n>
      <n v="251540" in="0">
        <tpls c="3">
          <tpl fld="4" item="448"/>
          <tpl fld="3" item="1"/>
          <tpl fld="2" item="0"/>
        </tpls>
      </n>
      <n v="71018" in="0">
        <tpls c="3">
          <tpl fld="4" item="443"/>
          <tpl fld="3" item="1"/>
          <tpl fld="2" item="0"/>
        </tpls>
      </n>
      <n v="301106" in="0">
        <tpls c="3">
          <tpl fld="4" item="443"/>
          <tpl fld="3" item="3"/>
          <tpl fld="2" item="0"/>
        </tpls>
      </n>
      <n v="355698" in="0">
        <tpls c="3">
          <tpl fld="4" item="443"/>
          <tpl fld="3" item="4"/>
          <tpl fld="2" item="0"/>
        </tpls>
      </n>
      <n v="602148" in="0">
        <tpls c="3">
          <tpl fld="4" item="445"/>
          <tpl fld="3" item="0"/>
          <tpl fld="2" item="0"/>
        </tpls>
      </n>
      <n v="423622" in="0">
        <tpls c="3">
          <tpl fld="4" item="448"/>
          <tpl fld="3" item="2"/>
          <tpl fld="2" item="0"/>
        </tpls>
      </n>
      <n v="320045" in="0">
        <tpls c="3">
          <tpl fld="4" item="444"/>
          <tpl fld="3" item="2"/>
          <tpl fld="2" item="0"/>
        </tpls>
      </n>
      <n v="337464" in="0">
        <tpls c="3">
          <tpl fld="4" item="445"/>
          <tpl fld="3" item="2"/>
          <tpl fld="2" item="0"/>
        </tpls>
      </n>
      <n v="300722" in="0">
        <tpls c="3">
          <tpl fld="4" item="447"/>
          <tpl fld="3" item="2"/>
          <tpl fld="2" item="0"/>
        </tpls>
      </n>
      <n v="114044" in="0">
        <tpls c="3">
          <tpl fld="4" item="448"/>
          <tpl fld="3" item="3"/>
          <tpl fld="2" item="0"/>
        </tpls>
      </n>
      <n v="177107" in="0">
        <tpls c="3">
          <tpl fld="4" item="448"/>
          <tpl fld="3" item="0"/>
          <tpl fld="2" item="0"/>
        </tpls>
      </n>
      <n v="307307" in="0">
        <tpls c="3">
          <tpl fld="4" item="443"/>
          <tpl fld="3" item="0"/>
          <tpl fld="2" item="0"/>
        </tpls>
      </n>
      <n v="134895" in="0">
        <tpls c="3">
          <tpl fld="4" item="448"/>
          <tpl fld="3" item="4"/>
          <tpl fld="2" item="0"/>
        </tpls>
      </n>
      <n v="425468" in="0">
        <tpls c="3">
          <tpl fld="4" item="446"/>
          <tpl fld="3" item="3"/>
          <tpl fld="2" item="0"/>
        </tpls>
      </n>
      <n v="339591" in="0">
        <tpls c="3">
          <tpl fld="4" item="442"/>
          <tpl fld="3" item="4"/>
          <tpl fld="2" item="0"/>
        </tpls>
      </n>
      <n v="203599" in="0">
        <tpls c="3">
          <tpl fld="4" item="447"/>
          <tpl fld="3" item="0"/>
          <tpl fld="2" item="0"/>
        </tpls>
      </n>
      <n v="403573" in="0">
        <tpls c="3">
          <tpl fld="4" item="442"/>
          <tpl fld="3" item="2"/>
          <tpl fld="2" item="0"/>
        </tpls>
      </n>
      <m>
        <tpls c="3">
          <tpl fld="4" item="447"/>
          <tpl fld="3" item="4"/>
          <tpl fld="2" item="0"/>
        </tpls>
      </m>
      <n v="245490" in="0">
        <tpls c="3">
          <tpl fld="4" item="449"/>
          <tpl fld="3" item="1"/>
          <tpl fld="2" item="0"/>
        </tpls>
      </n>
      <n v="396604" in="0">
        <tpls c="3">
          <tpl fld="4" item="450"/>
          <tpl fld="3" item="3"/>
          <tpl fld="2" item="0"/>
        </tpls>
      </n>
      <n v="390294" in="0">
        <tpls c="3">
          <tpl fld="4" item="451"/>
          <tpl fld="3" item="2"/>
          <tpl fld="2" item="0"/>
        </tpls>
      </n>
      <n v="221516" in="0">
        <tpls c="3">
          <tpl fld="4" item="452"/>
          <tpl fld="3" item="3"/>
          <tpl fld="2" item="0"/>
        </tpls>
      </n>
      <n v="155169" in="0">
        <tpls c="3">
          <tpl fld="4" item="449"/>
          <tpl fld="3" item="3"/>
          <tpl fld="2" item="0"/>
        </tpls>
      </n>
      <n v="296200" in="0">
        <tpls c="3">
          <tpl fld="4" item="451"/>
          <tpl fld="3" item="3"/>
          <tpl fld="2" item="0"/>
        </tpls>
      </n>
      <n v="401937" in="0">
        <tpls c="3">
          <tpl fld="4" item="449"/>
          <tpl fld="3" item="4"/>
          <tpl fld="2" item="0"/>
        </tpls>
      </n>
      <n v="147405" in="0">
        <tpls c="3">
          <tpl fld="4" item="450"/>
          <tpl fld="3" item="0"/>
          <tpl fld="2" item="0"/>
        </tpls>
      </n>
      <n v="431304" in="0">
        <tpls c="3">
          <tpl fld="4" item="453"/>
          <tpl fld="3" item="1"/>
          <tpl fld="2" item="0"/>
        </tpls>
      </n>
      <n v="416993" in="0">
        <tpls c="3">
          <tpl fld="4" item="451"/>
          <tpl fld="3" item="1"/>
          <tpl fld="2" item="0"/>
        </tpls>
      </n>
      <n v="241114" in="0">
        <tpls c="3">
          <tpl fld="4" item="454"/>
          <tpl fld="3" item="0"/>
          <tpl fld="2" item="0"/>
        </tpls>
      </n>
      <n v="327066" in="0">
        <tpls c="3">
          <tpl fld="4" item="454"/>
          <tpl fld="3" item="4"/>
          <tpl fld="2" item="0"/>
        </tpls>
      </n>
      <n v="747242" in="0">
        <tpls c="3">
          <tpl fld="4" item="451"/>
          <tpl fld="3" item="0"/>
          <tpl fld="2" item="0"/>
        </tpls>
      </n>
      <n v="107040" in="0">
        <tpls c="3">
          <tpl fld="4" item="455"/>
          <tpl fld="3" item="1"/>
          <tpl fld="2" item="0"/>
        </tpls>
      </n>
      <n v="259905" in="0">
        <tpls c="3">
          <tpl fld="4" item="454"/>
          <tpl fld="3" item="3"/>
          <tpl fld="2" item="0"/>
        </tpls>
      </n>
      <n v="608330" in="0">
        <tpls c="3">
          <tpl fld="4" item="452"/>
          <tpl fld="3" item="0"/>
          <tpl fld="2" item="0"/>
        </tpls>
      </n>
      <n v="190488" in="0">
        <tpls c="3">
          <tpl fld="4" item="452"/>
          <tpl fld="3" item="1"/>
          <tpl fld="2" item="0"/>
        </tpls>
      </n>
      <n v="132866" in="0">
        <tpls c="3">
          <tpl fld="4" item="449"/>
          <tpl fld="3" item="0"/>
          <tpl fld="2" item="0"/>
        </tpls>
      </n>
      <n v="262686" in="0">
        <tpls c="3">
          <tpl fld="4" item="453"/>
          <tpl fld="3" item="0"/>
          <tpl fld="2" item="0"/>
        </tpls>
      </n>
      <n v="498505" in="0">
        <tpls c="3">
          <tpl fld="4" item="450"/>
          <tpl fld="3" item="4"/>
          <tpl fld="2" item="0"/>
        </tpls>
      </n>
      <n v="528635" in="0">
        <tpls c="3">
          <tpl fld="4" item="451"/>
          <tpl fld="3" item="4"/>
          <tpl fld="2" item="0"/>
        </tpls>
      </n>
      <n v="320140" in="0">
        <tpls c="3">
          <tpl fld="4" item="455"/>
          <tpl fld="3" item="4"/>
          <tpl fld="2" item="0"/>
        </tpls>
      </n>
      <n v="237545" in="0">
        <tpls c="3">
          <tpl fld="4" item="455"/>
          <tpl fld="3" item="0"/>
          <tpl fld="2" item="0"/>
        </tpls>
      </n>
      <n v="603983" in="0">
        <tpls c="3">
          <tpl fld="4" item="455"/>
          <tpl fld="3" item="3"/>
          <tpl fld="2" item="0"/>
        </tpls>
      </n>
      <n v="228395" in="0">
        <tpls c="3">
          <tpl fld="4" item="452"/>
          <tpl fld="3" item="4"/>
          <tpl fld="2" item="0"/>
        </tpls>
      </n>
      <n v="86260" in="0">
        <tpls c="3">
          <tpl fld="4" item="449"/>
          <tpl fld="3" item="2"/>
          <tpl fld="2" item="0"/>
        </tpls>
      </n>
      <n v="15119" in="0">
        <tpls c="3">
          <tpl fld="4" item="450"/>
          <tpl fld="3" item="2"/>
          <tpl fld="2" item="0"/>
        </tpls>
      </n>
      <n v="271510" in="0">
        <tpls c="3">
          <tpl fld="4" item="450"/>
          <tpl fld="3" item="1"/>
          <tpl fld="2" item="0"/>
        </tpls>
      </n>
      <n v="335768" in="0">
        <tpls c="3">
          <tpl fld="4" item="453"/>
          <tpl fld="3" item="3"/>
          <tpl fld="2" item="0"/>
        </tpls>
      </n>
      <n v="473024" in="0">
        <tpls c="3">
          <tpl fld="4" item="455"/>
          <tpl fld="3" item="2"/>
          <tpl fld="2" item="0"/>
        </tpls>
      </n>
      <n v="435906" in="0">
        <tpls c="3">
          <tpl fld="4" item="453"/>
          <tpl fld="3" item="4"/>
          <tpl fld="2" item="0"/>
        </tpls>
      </n>
      <n v="510740" in="0">
        <tpls c="3">
          <tpl fld="4" item="453"/>
          <tpl fld="3" item="2"/>
          <tpl fld="2" item="0"/>
        </tpls>
      </n>
      <n v="296380" in="0">
        <tpls c="3">
          <tpl fld="4" item="452"/>
          <tpl fld="3" item="2"/>
          <tpl fld="2" item="0"/>
        </tpls>
      </n>
      <n v="657465" in="0">
        <tpls c="3">
          <tpl fld="4" item="454"/>
          <tpl fld="3" item="1"/>
          <tpl fld="2" item="0"/>
        </tpls>
      </n>
      <n v="293610" in="0">
        <tpls c="3">
          <tpl fld="4" item="454"/>
          <tpl fld="3" item="2"/>
          <tpl fld="2" item="0"/>
        </tpls>
      </n>
      <n v="183224" in="0">
        <tpls c="3">
          <tpl fld="4" item="456"/>
          <tpl fld="3" item="0"/>
          <tpl fld="2" item="0"/>
        </tpls>
      </n>
      <n v="529212" in="0">
        <tpls c="3">
          <tpl fld="4" item="457"/>
          <tpl fld="3" item="2"/>
          <tpl fld="2" item="0"/>
        </tpls>
      </n>
      <n v="520328" in="0">
        <tpls c="3">
          <tpl fld="4" item="456"/>
          <tpl fld="3" item="3"/>
          <tpl fld="2" item="0"/>
        </tpls>
      </n>
      <n v="89410" in="0">
        <tpls c="3">
          <tpl fld="4" item="458"/>
          <tpl fld="3" item="2"/>
          <tpl fld="2" item="0"/>
        </tpls>
      </n>
      <n v="186948" in="0">
        <tpls c="3">
          <tpl fld="4" item="459"/>
          <tpl fld="3" item="3"/>
          <tpl fld="2" item="0"/>
        </tpls>
      </n>
      <n v="332550" in="0">
        <tpls c="3">
          <tpl fld="4" item="456"/>
          <tpl fld="3" item="1"/>
          <tpl fld="2" item="0"/>
        </tpls>
      </n>
      <n v="388664" in="0">
        <tpls c="3">
          <tpl fld="4" item="460"/>
          <tpl fld="3" item="3"/>
          <tpl fld="2" item="0"/>
        </tpls>
      </n>
      <n v="149602" in="0">
        <tpls c="3">
          <tpl fld="4" item="459"/>
          <tpl fld="3" item="4"/>
          <tpl fld="2" item="0"/>
        </tpls>
      </n>
      <n v="293791" in="0">
        <tpls c="3">
          <tpl fld="4" item="461"/>
          <tpl fld="3" item="2"/>
          <tpl fld="2" item="0"/>
        </tpls>
      </n>
      <n v="163131" in="0">
        <tpls c="3">
          <tpl fld="4" item="461"/>
          <tpl fld="3" item="3"/>
          <tpl fld="2" item="0"/>
        </tpls>
      </n>
      <n v="324488" in="0">
        <tpls c="3">
          <tpl fld="4" item="460"/>
          <tpl fld="3" item="4"/>
          <tpl fld="2" item="0"/>
        </tpls>
      </n>
      <n v="290141" in="0">
        <tpls c="3">
          <tpl fld="4" item="461"/>
          <tpl fld="3" item="4"/>
          <tpl fld="2" item="0"/>
        </tpls>
      </n>
      <n v="327255" in="0">
        <tpls c="3">
          <tpl fld="4" item="457"/>
          <tpl fld="3" item="3"/>
          <tpl fld="2" item="0"/>
        </tpls>
      </n>
      <n v="393036" in="0">
        <tpls c="3">
          <tpl fld="4" item="460"/>
          <tpl fld="3" item="0"/>
          <tpl fld="2" item="0"/>
        </tpls>
      </n>
      <n v="470850" in="0">
        <tpls c="3">
          <tpl fld="4" item="462"/>
          <tpl fld="3" item="3"/>
          <tpl fld="2" item="0"/>
        </tpls>
      </n>
      <n v="174824" in="0">
        <tpls c="3">
          <tpl fld="4" item="457"/>
          <tpl fld="3" item="1"/>
          <tpl fld="2" item="0"/>
        </tpls>
      </n>
      <n v="504630" in="0">
        <tpls c="3">
          <tpl fld="4" item="457"/>
          <tpl fld="3" item="4"/>
          <tpl fld="2" item="0"/>
        </tpls>
      </n>
      <n v="296743" in="0">
        <tpls c="3">
          <tpl fld="4" item="462"/>
          <tpl fld="3" item="2"/>
          <tpl fld="2" item="0"/>
        </tpls>
      </n>
      <n v="373036" in="0">
        <tpls c="3">
          <tpl fld="4" item="459"/>
          <tpl fld="3" item="1"/>
          <tpl fld="2" item="0"/>
        </tpls>
      </n>
      <n v="442978" in="0">
        <tpls c="3">
          <tpl fld="4" item="458"/>
          <tpl fld="3" item="4"/>
          <tpl fld="2" item="0"/>
        </tpls>
      </n>
      <n v="526565" in="0">
        <tpls c="3">
          <tpl fld="4" item="461"/>
          <tpl fld="3" item="1"/>
          <tpl fld="2" item="0"/>
        </tpls>
      </n>
      <n v="167800" in="0">
        <tpls c="3">
          <tpl fld="4" item="462"/>
          <tpl fld="3" item="0"/>
          <tpl fld="2" item="0"/>
        </tpls>
      </n>
      <n v="72429" in="0">
        <tpls c="3">
          <tpl fld="4" item="459"/>
          <tpl fld="3" item="2"/>
          <tpl fld="2" item="0"/>
        </tpls>
      </n>
      <n v="135920" in="0">
        <tpls c="3">
          <tpl fld="4" item="456"/>
          <tpl fld="3" item="4"/>
          <tpl fld="2" item="0"/>
        </tpls>
      </n>
      <n v="180314" in="0">
        <tpls c="3">
          <tpl fld="4" item="456"/>
          <tpl fld="3" item="2"/>
          <tpl fld="2" item="0"/>
        </tpls>
      </n>
      <n v="140117" in="0">
        <tpls c="3">
          <tpl fld="4" item="460"/>
          <tpl fld="3" item="1"/>
          <tpl fld="2" item="0"/>
        </tpls>
      </n>
      <n v="69115" in="0">
        <tpls c="3">
          <tpl fld="4" item="458"/>
          <tpl fld="3" item="1"/>
          <tpl fld="2" item="0"/>
        </tpls>
      </n>
      <n v="355199" in="0">
        <tpls c="3">
          <tpl fld="4" item="457"/>
          <tpl fld="3" item="0"/>
          <tpl fld="2" item="0"/>
        </tpls>
      </n>
      <n v="99699" in="0">
        <tpls c="3">
          <tpl fld="4" item="458"/>
          <tpl fld="3" item="3"/>
          <tpl fld="2" item="0"/>
        </tpls>
      </n>
      <n v="331927" in="0">
        <tpls c="3">
          <tpl fld="4" item="462"/>
          <tpl fld="3" item="4"/>
          <tpl fld="2" item="0"/>
        </tpls>
      </n>
      <n v="463922" in="0">
        <tpls c="3">
          <tpl fld="4" item="462"/>
          <tpl fld="3" item="1"/>
          <tpl fld="2" item="0"/>
        </tpls>
      </n>
      <n v="245121" in="0">
        <tpls c="3">
          <tpl fld="4" item="458"/>
          <tpl fld="3" item="0"/>
          <tpl fld="2" item="0"/>
        </tpls>
      </n>
      <n v="70470" in="0">
        <tpls c="3">
          <tpl fld="4" item="460"/>
          <tpl fld="3" item="2"/>
          <tpl fld="2" item="0"/>
        </tpls>
      </n>
      <n v="312259" in="0">
        <tpls c="3">
          <tpl fld="4" item="461"/>
          <tpl fld="3" item="0"/>
          <tpl fld="2" item="0"/>
        </tpls>
      </n>
      <n v="207948" in="0">
        <tpls c="3">
          <tpl fld="4" item="459"/>
          <tpl fld="3" item="0"/>
          <tpl fld="2" item="0"/>
        </tpls>
      </n>
      <n v="70769" in="0">
        <tpls c="3">
          <tpl fld="4" item="463"/>
          <tpl fld="3" item="4"/>
          <tpl fld="2" item="0"/>
        </tpls>
      </n>
      <n v="331130" in="0">
        <tpls c="3">
          <tpl fld="4" item="464"/>
          <tpl fld="3" item="0"/>
          <tpl fld="2" item="0"/>
        </tpls>
      </n>
      <n v="303480" in="0">
        <tpls c="3">
          <tpl fld="4" item="464"/>
          <tpl fld="3" item="1"/>
          <tpl fld="2" item="0"/>
        </tpls>
      </n>
      <n v="385463" in="0">
        <tpls c="3">
          <tpl fld="4" item="465"/>
          <tpl fld="3" item="2"/>
          <tpl fld="2" item="0"/>
        </tpls>
      </n>
      <n v="187664" in="0">
        <tpls c="3">
          <tpl fld="4" item="466"/>
          <tpl fld="3" item="2"/>
          <tpl fld="2" item="0"/>
        </tpls>
      </n>
      <n v="130613" in="0">
        <tpls c="3">
          <tpl fld="4" item="465"/>
          <tpl fld="3" item="3"/>
          <tpl fld="2" item="0"/>
        </tpls>
      </n>
      <n v="532129" in="0">
        <tpls c="3">
          <tpl fld="4" item="467"/>
          <tpl fld="3" item="4"/>
          <tpl fld="2" item="0"/>
        </tpls>
      </n>
      <n v="617138" in="0">
        <tpls c="3">
          <tpl fld="4" item="466"/>
          <tpl fld="3" item="0"/>
          <tpl fld="2" item="0"/>
        </tpls>
      </n>
      <n v="294023" in="0">
        <tpls c="3">
          <tpl fld="4" item="468"/>
          <tpl fld="3" item="1"/>
          <tpl fld="2" item="0"/>
        </tpls>
      </n>
      <n v="477047" in="0">
        <tpls c="3">
          <tpl fld="4" item="467"/>
          <tpl fld="3" item="1"/>
          <tpl fld="2" item="0"/>
        </tpls>
      </n>
      <n v="281919" in="0">
        <tpls c="3">
          <tpl fld="4" item="464"/>
          <tpl fld="3" item="3"/>
          <tpl fld="2" item="0"/>
        </tpls>
      </n>
      <n v="704869" in="0">
        <tpls c="3">
          <tpl fld="4" item="464"/>
          <tpl fld="3" item="4"/>
          <tpl fld="2" item="0"/>
        </tpls>
      </n>
      <n v="102665" in="0">
        <tpls c="3">
          <tpl fld="4" item="467"/>
          <tpl fld="3" item="3"/>
          <tpl fld="2" item="0"/>
        </tpls>
      </n>
      <n v="159275" in="0">
        <tpls c="3">
          <tpl fld="4" item="469"/>
          <tpl fld="3" item="2"/>
          <tpl fld="2" item="0"/>
        </tpls>
      </n>
      <n v="136578" in="0">
        <tpls c="3">
          <tpl fld="4" item="466"/>
          <tpl fld="3" item="4"/>
          <tpl fld="2" item="0"/>
        </tpls>
      </n>
      <n v="330336" in="0">
        <tpls c="3">
          <tpl fld="4" item="468"/>
          <tpl fld="3" item="0"/>
          <tpl fld="2" item="0"/>
        </tpls>
      </n>
      <n v="302027" in="0">
        <tpls c="3">
          <tpl fld="4" item="465"/>
          <tpl fld="3" item="1"/>
          <tpl fld="2" item="0"/>
        </tpls>
      </n>
      <n v="249362" in="0">
        <tpls c="3">
          <tpl fld="4" item="464"/>
          <tpl fld="3" item="2"/>
          <tpl fld="2" item="0"/>
        </tpls>
      </n>
      <n v="207226" in="0">
        <tpls c="3">
          <tpl fld="4" item="467"/>
          <tpl fld="3" item="0"/>
          <tpl fld="2" item="0"/>
        </tpls>
      </n>
      <n v="277718" in="0">
        <tpls c="3">
          <tpl fld="4" item="469"/>
          <tpl fld="3" item="4"/>
          <tpl fld="2" item="0"/>
        </tpls>
      </n>
      <n v="290779" in="0">
        <tpls c="3">
          <tpl fld="4" item="467"/>
          <tpl fld="3" item="2"/>
          <tpl fld="2" item="0"/>
        </tpls>
      </n>
      <n v="234472" in="0">
        <tpls c="3">
          <tpl fld="4" item="463"/>
          <tpl fld="3" item="2"/>
          <tpl fld="2" item="0"/>
        </tpls>
      </n>
      <n v="543641" in="0">
        <tpls c="3">
          <tpl fld="4" item="468"/>
          <tpl fld="3" item="3"/>
          <tpl fld="2" item="0"/>
        </tpls>
      </n>
      <n v="242610" in="0">
        <tpls c="3">
          <tpl fld="4" item="469"/>
          <tpl fld="3" item="0"/>
          <tpl fld="2" item="0"/>
        </tpls>
      </n>
      <n v="218528" in="0">
        <tpls c="3">
          <tpl fld="4" item="466"/>
          <tpl fld="3" item="1"/>
          <tpl fld="2" item="0"/>
        </tpls>
      </n>
      <n v="374052" in="0">
        <tpls c="3">
          <tpl fld="4" item="466"/>
          <tpl fld="3" item="3"/>
          <tpl fld="2" item="0"/>
        </tpls>
      </n>
      <n v="335581" in="0">
        <tpls c="3">
          <tpl fld="4" item="469"/>
          <tpl fld="3" item="3"/>
          <tpl fld="2" item="0"/>
        </tpls>
      </n>
      <n v="102050" in="0">
        <tpls c="3">
          <tpl fld="4" item="468"/>
          <tpl fld="3" item="2"/>
          <tpl fld="2" item="0"/>
        </tpls>
      </n>
      <n v="244942" in="0">
        <tpls c="3">
          <tpl fld="4" item="463"/>
          <tpl fld="3" item="3"/>
          <tpl fld="2" item="0"/>
        </tpls>
      </n>
      <n v="214451" in="0">
        <tpls c="3">
          <tpl fld="4" item="463"/>
          <tpl fld="3" item="1"/>
          <tpl fld="2" item="0"/>
        </tpls>
      </n>
      <n v="45239" in="0">
        <tpls c="3">
          <tpl fld="4" item="463"/>
          <tpl fld="3" item="0"/>
          <tpl fld="2" item="0"/>
        </tpls>
      </n>
      <n v="206095" in="0">
        <tpls c="3">
          <tpl fld="4" item="469"/>
          <tpl fld="3" item="1"/>
          <tpl fld="2" item="0"/>
        </tpls>
      </n>
      <n v="423322" in="0">
        <tpls c="3">
          <tpl fld="4" item="468"/>
          <tpl fld="3" item="4"/>
          <tpl fld="2" item="0"/>
        </tpls>
      </n>
      <n v="243085" in="0">
        <tpls c="3">
          <tpl fld="4" item="465"/>
          <tpl fld="3" item="0"/>
          <tpl fld="2" item="0"/>
        </tpls>
      </n>
      <n v="279891" in="0">
        <tpls c="3">
          <tpl fld="4" item="465"/>
          <tpl fld="3" item="4"/>
          <tpl fld="2" item="0"/>
        </tpls>
      </n>
      <n v="207740" in="0">
        <tpls c="3">
          <tpl fld="4" item="470"/>
          <tpl fld="3" item="1"/>
          <tpl fld="2" item="0"/>
        </tpls>
      </n>
      <n v="136802" in="0">
        <tpls c="3">
          <tpl fld="4" item="471"/>
          <tpl fld="3" item="1"/>
          <tpl fld="2" item="0"/>
        </tpls>
      </n>
      <n v="44732" in="0">
        <tpls c="3">
          <tpl fld="4" item="470"/>
          <tpl fld="3" item="0"/>
          <tpl fld="2" item="0"/>
        </tpls>
      </n>
      <n v="155386" in="0">
        <tpls c="3">
          <tpl fld="4" item="472"/>
          <tpl fld="3" item="0"/>
          <tpl fld="2" item="0"/>
        </tpls>
      </n>
      <n v="349220" in="0">
        <tpls c="3">
          <tpl fld="4" item="473"/>
          <tpl fld="3" item="1"/>
          <tpl fld="2" item="0"/>
        </tpls>
      </n>
      <n v="322181" in="0">
        <tpls c="3">
          <tpl fld="4" item="474"/>
          <tpl fld="3" item="4"/>
          <tpl fld="2" item="0"/>
        </tpls>
      </n>
      <n v="53656" in="0">
        <tpls c="3">
          <tpl fld="4" item="473"/>
          <tpl fld="3" item="4"/>
          <tpl fld="2" item="0"/>
        </tpls>
      </n>
      <n v="338868" in="0">
        <tpls c="3">
          <tpl fld="4" item="475"/>
          <tpl fld="3" item="1"/>
          <tpl fld="2" item="0"/>
        </tpls>
      </n>
      <n v="204365" in="0">
        <tpls c="3">
          <tpl fld="4" item="476"/>
          <tpl fld="3" item="0"/>
          <tpl fld="2" item="0"/>
        </tpls>
      </n>
      <n v="226703" in="0">
        <tpls c="3">
          <tpl fld="4" item="473"/>
          <tpl fld="3" item="0"/>
          <tpl fld="2" item="0"/>
        </tpls>
      </n>
      <n v="188246" in="0">
        <tpls c="3">
          <tpl fld="4" item="476"/>
          <tpl fld="3" item="2"/>
          <tpl fld="2" item="0"/>
        </tpls>
      </n>
      <n v="184402" in="0">
        <tpls c="3">
          <tpl fld="4" item="474"/>
          <tpl fld="3" item="2"/>
          <tpl fld="2" item="0"/>
        </tpls>
      </n>
      <n v="233014" in="0">
        <tpls c="3">
          <tpl fld="4" item="474"/>
          <tpl fld="3" item="3"/>
          <tpl fld="2" item="0"/>
        </tpls>
      </n>
      <n v="367135" in="0">
        <tpls c="3">
          <tpl fld="4" item="471"/>
          <tpl fld="3" item="2"/>
          <tpl fld="2" item="0"/>
        </tpls>
      </n>
      <n v="603940" in="0">
        <tpls c="3">
          <tpl fld="4" item="476"/>
          <tpl fld="3" item="4"/>
          <tpl fld="2" item="0"/>
        </tpls>
      </n>
      <n v="345460" in="0">
        <tpls c="3">
          <tpl fld="4" item="472"/>
          <tpl fld="3" item="1"/>
          <tpl fld="2" item="0"/>
        </tpls>
      </n>
      <n v="184123" in="0">
        <tpls c="3">
          <tpl fld="4" item="472"/>
          <tpl fld="3" item="2"/>
          <tpl fld="2" item="0"/>
        </tpls>
      </n>
      <n v="277728" in="0">
        <tpls c="3">
          <tpl fld="4" item="471"/>
          <tpl fld="3" item="3"/>
          <tpl fld="2" item="0"/>
        </tpls>
      </n>
      <n v="310240" in="0">
        <tpls c="3">
          <tpl fld="4" item="475"/>
          <tpl fld="3" item="0"/>
          <tpl fld="2" item="0"/>
        </tpls>
      </n>
      <n v="88100" in="0">
        <tpls c="3">
          <tpl fld="4" item="472"/>
          <tpl fld="3" item="4"/>
          <tpl fld="2" item="0"/>
        </tpls>
      </n>
      <n v="236504" in="0">
        <tpls c="3">
          <tpl fld="4" item="474"/>
          <tpl fld="3" item="1"/>
          <tpl fld="2" item="0"/>
        </tpls>
      </n>
      <n v="503345" in="0">
        <tpls c="3">
          <tpl fld="4" item="470"/>
          <tpl fld="3" item="2"/>
          <tpl fld="2" item="0"/>
        </tpls>
      </n>
      <n v="345203" in="0">
        <tpls c="3">
          <tpl fld="4" item="475"/>
          <tpl fld="3" item="3"/>
          <tpl fld="2" item="0"/>
        </tpls>
      </n>
      <n v="355963" in="0">
        <tpls c="3">
          <tpl fld="4" item="472"/>
          <tpl fld="3" item="3"/>
          <tpl fld="2" item="0"/>
        </tpls>
      </n>
      <n v="212160" in="0">
        <tpls c="3">
          <tpl fld="4" item="470"/>
          <tpl fld="3" item="3"/>
          <tpl fld="2" item="0"/>
        </tpls>
      </n>
      <n v="187959" in="0">
        <tpls c="3">
          <tpl fld="4" item="475"/>
          <tpl fld="3" item="2"/>
          <tpl fld="2" item="0"/>
        </tpls>
      </n>
      <n v="232912" in="0">
        <tpls c="3">
          <tpl fld="4" item="476"/>
          <tpl fld="3" item="1"/>
          <tpl fld="2" item="0"/>
        </tpls>
      </n>
      <n v="69011" in="0">
        <tpls c="3">
          <tpl fld="4" item="475"/>
          <tpl fld="3" item="4"/>
          <tpl fld="2" item="0"/>
        </tpls>
      </n>
      <n v="178420" in="0">
        <tpls c="3">
          <tpl fld="4" item="473"/>
          <tpl fld="3" item="3"/>
          <tpl fld="2" item="0"/>
        </tpls>
      </n>
      <n v="395898" in="0">
        <tpls c="3">
          <tpl fld="4" item="470"/>
          <tpl fld="3" item="4"/>
          <tpl fld="2" item="0"/>
        </tpls>
      </n>
      <n v="280277" in="0">
        <tpls c="3">
          <tpl fld="4" item="471"/>
          <tpl fld="3" item="4"/>
          <tpl fld="2" item="0"/>
        </tpls>
      </n>
      <n v="79949" in="0">
        <tpls c="3">
          <tpl fld="4" item="473"/>
          <tpl fld="3" item="2"/>
          <tpl fld="2" item="0"/>
        </tpls>
      </n>
      <n v="204849" in="0">
        <tpls c="3">
          <tpl fld="4" item="474"/>
          <tpl fld="3" item="0"/>
          <tpl fld="2" item="0"/>
        </tpls>
      </n>
      <n v="255214" in="0">
        <tpls c="3">
          <tpl fld="4" item="471"/>
          <tpl fld="3" item="0"/>
          <tpl fld="2" item="0"/>
        </tpls>
      </n>
      <n v="136900" in="0">
        <tpls c="3">
          <tpl fld="4" item="476"/>
          <tpl fld="3" item="3"/>
          <tpl fld="2" item="0"/>
        </tpls>
      </n>
      <n v="120224" in="0">
        <tpls c="3">
          <tpl fld="4" item="477"/>
          <tpl fld="3" item="1"/>
          <tpl fld="2" item="0"/>
        </tpls>
      </n>
      <n v="376895" in="0">
        <tpls c="3">
          <tpl fld="4" item="478"/>
          <tpl fld="3" item="1"/>
          <tpl fld="2" item="0"/>
        </tpls>
      </n>
      <n v="500674" in="0">
        <tpls c="3">
          <tpl fld="4" item="478"/>
          <tpl fld="3" item="2"/>
          <tpl fld="2" item="0"/>
        </tpls>
      </n>
      <n v="306135" in="0">
        <tpls c="3">
          <tpl fld="4" item="479"/>
          <tpl fld="3" item="3"/>
          <tpl fld="2" item="0"/>
        </tpls>
      </n>
      <n v="333970" in="0">
        <tpls c="3">
          <tpl fld="4" item="480"/>
          <tpl fld="3" item="2"/>
          <tpl fld="2" item="0"/>
        </tpls>
      </n>
      <n v="269751" in="0">
        <tpls c="3">
          <tpl fld="4" item="479"/>
          <tpl fld="3" item="2"/>
          <tpl fld="2" item="0"/>
        </tpls>
      </n>
      <n v="311812" in="0">
        <tpls c="3">
          <tpl fld="4" item="478"/>
          <tpl fld="3" item="0"/>
          <tpl fld="2" item="0"/>
        </tpls>
      </n>
      <n v="106311" in="0">
        <tpls c="3">
          <tpl fld="4" item="481"/>
          <tpl fld="3" item="4"/>
          <tpl fld="2" item="0"/>
        </tpls>
      </n>
      <n v="240262" in="0">
        <tpls c="3">
          <tpl fld="4" item="481"/>
          <tpl fld="3" item="2"/>
          <tpl fld="2" item="0"/>
        </tpls>
      </n>
      <n v="314001" in="0">
        <tpls c="3">
          <tpl fld="4" item="477"/>
          <tpl fld="3" item="0"/>
          <tpl fld="2" item="0"/>
        </tpls>
      </n>
      <n v="246069" in="0">
        <tpls c="3">
          <tpl fld="4" item="480"/>
          <tpl fld="3" item="0"/>
          <tpl fld="2" item="0"/>
        </tpls>
      </n>
      <n v="157702" in="0">
        <tpls c="3">
          <tpl fld="4" item="477"/>
          <tpl fld="3" item="3"/>
          <tpl fld="2" item="0"/>
        </tpls>
      </n>
      <n v="638992" in="0">
        <tpls c="3">
          <tpl fld="4" item="477"/>
          <tpl fld="3" item="4"/>
          <tpl fld="2" item="0"/>
        </tpls>
      </n>
      <n v="300507" in="0">
        <tpls c="3">
          <tpl fld="4" item="482"/>
          <tpl fld="3" item="3"/>
          <tpl fld="2" item="0"/>
        </tpls>
      </n>
      <n v="450974" in="0">
        <tpls c="3">
          <tpl fld="4" item="483"/>
          <tpl fld="3" item="4"/>
          <tpl fld="2" item="0"/>
        </tpls>
      </n>
      <n v="116765" in="0">
        <tpls c="3">
          <tpl fld="4" item="483"/>
          <tpl fld="3" item="1"/>
          <tpl fld="2" item="0"/>
        </tpls>
      </n>
      <n v="351855" in="0">
        <tpls c="3">
          <tpl fld="4" item="483"/>
          <tpl fld="3" item="3"/>
          <tpl fld="2" item="0"/>
        </tpls>
      </n>
      <n v="351632" in="0">
        <tpls c="3">
          <tpl fld="4" item="481"/>
          <tpl fld="3" item="0"/>
          <tpl fld="2" item="0"/>
        </tpls>
      </n>
      <n v="338653" in="0">
        <tpls c="3">
          <tpl fld="4" item="480"/>
          <tpl fld="3" item="4"/>
          <tpl fld="2" item="0"/>
        </tpls>
      </n>
      <n v="493249" in="0">
        <tpls c="3">
          <tpl fld="4" item="477"/>
          <tpl fld="3" item="2"/>
          <tpl fld="2" item="0"/>
        </tpls>
      </n>
      <n v="227166" in="0">
        <tpls c="3">
          <tpl fld="4" item="480"/>
          <tpl fld="3" item="3"/>
          <tpl fld="2" item="0"/>
        </tpls>
      </n>
      <n v="237722" in="0">
        <tpls c="3">
          <tpl fld="4" item="479"/>
          <tpl fld="3" item="4"/>
          <tpl fld="2" item="0"/>
        </tpls>
      </n>
      <n v="313746" in="0">
        <tpls c="3">
          <tpl fld="4" item="483"/>
          <tpl fld="3" item="2"/>
          <tpl fld="2" item="0"/>
        </tpls>
      </n>
      <n v="192083" in="0">
        <tpls c="3">
          <tpl fld="4" item="481"/>
          <tpl fld="3" item="1"/>
          <tpl fld="2" item="0"/>
        </tpls>
      </n>
      <n v="329836" in="0">
        <tpls c="3">
          <tpl fld="4" item="478"/>
          <tpl fld="3" item="4"/>
          <tpl fld="2" item="0"/>
        </tpls>
      </n>
      <n v="272345" in="0">
        <tpls c="3">
          <tpl fld="4" item="479"/>
          <tpl fld="3" item="1"/>
          <tpl fld="2" item="0"/>
        </tpls>
      </n>
      <n v="333996" in="0">
        <tpls c="3">
          <tpl fld="4" item="482"/>
          <tpl fld="3" item="4"/>
          <tpl fld="2" item="0"/>
        </tpls>
      </n>
      <n v="346259" in="0">
        <tpls c="3">
          <tpl fld="4" item="483"/>
          <tpl fld="3" item="0"/>
          <tpl fld="2" item="0"/>
        </tpls>
      </n>
      <n v="278763" in="0">
        <tpls c="3">
          <tpl fld="4" item="482"/>
          <tpl fld="3" item="1"/>
          <tpl fld="2" item="0"/>
        </tpls>
      </n>
      <n v="225713" in="0">
        <tpls c="3">
          <tpl fld="4" item="479"/>
          <tpl fld="3" item="0"/>
          <tpl fld="2" item="0"/>
        </tpls>
      </n>
      <n v="593968" in="0">
        <tpls c="3">
          <tpl fld="4" item="482"/>
          <tpl fld="3" item="0"/>
          <tpl fld="2" item="0"/>
        </tpls>
      </n>
      <n v="290449" in="0">
        <tpls c="3">
          <tpl fld="4" item="481"/>
          <tpl fld="3" item="3"/>
          <tpl fld="2" item="0"/>
        </tpls>
      </n>
      <n v="365421" in="0">
        <tpls c="3">
          <tpl fld="4" item="480"/>
          <tpl fld="3" item="1"/>
          <tpl fld="2" item="0"/>
        </tpls>
      </n>
      <n v="503901" in="0">
        <tpls c="3">
          <tpl fld="4" item="482"/>
          <tpl fld="3" item="2"/>
          <tpl fld="2" item="0"/>
        </tpls>
      </n>
      <n v="445132" in="0">
        <tpls c="3">
          <tpl fld="4" item="478"/>
          <tpl fld="3" item="3"/>
          <tpl fld="2" item="0"/>
        </tpls>
      </n>
      <n v="98401" in="0">
        <tpls c="3">
          <tpl fld="4" item="484"/>
          <tpl fld="3" item="4"/>
          <tpl fld="2" item="0"/>
        </tpls>
      </n>
      <n v="166486" in="0">
        <tpls c="3">
          <tpl fld="4" item="485"/>
          <tpl fld="3" item="3"/>
          <tpl fld="2" item="0"/>
        </tpls>
      </n>
      <n v="521205" in="0">
        <tpls c="3">
          <tpl fld="4" item="486"/>
          <tpl fld="3" item="2"/>
          <tpl fld="2" item="0"/>
        </tpls>
      </n>
      <n v="385536" in="0">
        <tpls c="3">
          <tpl fld="4" item="486"/>
          <tpl fld="3" item="3"/>
          <tpl fld="2" item="0"/>
        </tpls>
      </n>
      <n v="201623" in="0">
        <tpls c="3">
          <tpl fld="4" item="487"/>
          <tpl fld="3" item="3"/>
          <tpl fld="2" item="0"/>
        </tpls>
      </n>
      <n v="385320" in="0">
        <tpls c="3">
          <tpl fld="4" item="488"/>
          <tpl fld="3" item="0"/>
          <tpl fld="2" item="0"/>
        </tpls>
      </n>
      <n v="369847" in="0">
        <tpls c="3">
          <tpl fld="4" item="487"/>
          <tpl fld="3" item="2"/>
          <tpl fld="2" item="0"/>
        </tpls>
      </n>
      <n v="320813" in="0">
        <tpls c="3">
          <tpl fld="4" item="488"/>
          <tpl fld="3" item="3"/>
          <tpl fld="2" item="0"/>
        </tpls>
      </n>
      <n v="547801" in="0">
        <tpls c="3">
          <tpl fld="4" item="488"/>
          <tpl fld="3" item="2"/>
          <tpl fld="2" item="0"/>
        </tpls>
      </n>
      <n v="300817" in="0">
        <tpls c="3">
          <tpl fld="4" item="489"/>
          <tpl fld="3" item="2"/>
          <tpl fld="2" item="0"/>
        </tpls>
      </n>
      <n v="354581" in="0">
        <tpls c="3">
          <tpl fld="4" item="489"/>
          <tpl fld="3" item="0"/>
          <tpl fld="2" item="0"/>
        </tpls>
      </n>
      <n v="520331" in="0">
        <tpls c="3">
          <tpl fld="4" item="488"/>
          <tpl fld="3" item="4"/>
          <tpl fld="2" item="0"/>
        </tpls>
      </n>
      <n v="433532" in="0">
        <tpls c="3">
          <tpl fld="4" item="484"/>
          <tpl fld="3" item="2"/>
          <tpl fld="2" item="0"/>
        </tpls>
      </n>
      <n v="316986" in="0">
        <tpls c="3">
          <tpl fld="4" item="486"/>
          <tpl fld="3" item="1"/>
          <tpl fld="2" item="0"/>
        </tpls>
      </n>
      <n v="314544" in="0">
        <tpls c="3">
          <tpl fld="4" item="487"/>
          <tpl fld="3" item="1"/>
          <tpl fld="2" item="0"/>
        </tpls>
      </n>
      <n v="40415" in="0">
        <tpls c="3">
          <tpl fld="4" item="487"/>
          <tpl fld="3" item="0"/>
          <tpl fld="2" item="0"/>
        </tpls>
      </n>
      <n v="304476" in="0">
        <tpls c="3">
          <tpl fld="4" item="486"/>
          <tpl fld="3" item="0"/>
          <tpl fld="2" item="0"/>
        </tpls>
      </n>
      <n v="22206" in="0">
        <tpls c="3">
          <tpl fld="4" item="485"/>
          <tpl fld="3" item="1"/>
          <tpl fld="2" item="0"/>
        </tpls>
      </n>
      <n v="127501" in="0">
        <tpls c="3">
          <tpl fld="4" item="484"/>
          <tpl fld="3" item="1"/>
          <tpl fld="2" item="0"/>
        </tpls>
      </n>
      <n v="280336" in="0">
        <tpls c="3">
          <tpl fld="4" item="484"/>
          <tpl fld="3" item="0"/>
          <tpl fld="2" item="0"/>
        </tpls>
      </n>
      <n v="452818" in="0">
        <tpls c="3">
          <tpl fld="4" item="484"/>
          <tpl fld="3" item="3"/>
          <tpl fld="2" item="0"/>
        </tpls>
      </n>
      <n v="287187" in="0">
        <tpls c="3">
          <tpl fld="4" item="488"/>
          <tpl fld="3" item="1"/>
          <tpl fld="2" item="0"/>
        </tpls>
      </n>
      <n v="344982" in="0">
        <tpls c="3">
          <tpl fld="4" item="490"/>
          <tpl fld="3" item="0"/>
          <tpl fld="2" item="0"/>
        </tpls>
      </n>
      <n v="193301" in="0">
        <tpls c="3">
          <tpl fld="4" item="485"/>
          <tpl fld="3" item="0"/>
          <tpl fld="2" item="0"/>
        </tpls>
      </n>
      <n v="488480" in="0">
        <tpls c="3">
          <tpl fld="4" item="490"/>
          <tpl fld="3" item="2"/>
          <tpl fld="2" item="0"/>
        </tpls>
      </n>
      <n v="305271" in="0">
        <tpls c="3">
          <tpl fld="4" item="490"/>
          <tpl fld="3" item="1"/>
          <tpl fld="2" item="0"/>
        </tpls>
      </n>
      <n v="207779" in="0">
        <tpls c="3">
          <tpl fld="4" item="486"/>
          <tpl fld="3" item="4"/>
          <tpl fld="2" item="0"/>
        </tpls>
      </n>
      <n v="489693" in="0">
        <tpls c="3">
          <tpl fld="4" item="489"/>
          <tpl fld="3" item="1"/>
          <tpl fld="2" item="0"/>
        </tpls>
      </n>
      <n v="265100" in="0">
        <tpls c="3">
          <tpl fld="4" item="489"/>
          <tpl fld="3" item="4"/>
          <tpl fld="2" item="0"/>
        </tpls>
      </n>
      <n v="293537" in="0">
        <tpls c="3">
          <tpl fld="4" item="487"/>
          <tpl fld="3" item="4"/>
          <tpl fld="2" item="0"/>
        </tpls>
      </n>
      <n v="397153" in="0">
        <tpls c="3">
          <tpl fld="4" item="485"/>
          <tpl fld="3" item="4"/>
          <tpl fld="2" item="0"/>
        </tpls>
      </n>
      <n v="825822" in="0">
        <tpls c="3">
          <tpl fld="4" item="490"/>
          <tpl fld="3" item="4"/>
          <tpl fld="2" item="0"/>
        </tpls>
      </n>
      <n v="295986" in="0">
        <tpls c="3">
          <tpl fld="4" item="485"/>
          <tpl fld="3" item="2"/>
          <tpl fld="2" item="0"/>
        </tpls>
      </n>
      <n v="302991" in="0">
        <tpls c="3">
          <tpl fld="4" item="490"/>
          <tpl fld="3" item="3"/>
          <tpl fld="2" item="0"/>
        </tpls>
      </n>
      <n v="118679" in="0">
        <tpls c="3">
          <tpl fld="4" item="489"/>
          <tpl fld="3" item="3"/>
          <tpl fld="2" item="0"/>
        </tpls>
      </n>
      <n v="102578" in="0">
        <tpls c="3">
          <tpl fld="4" item="491"/>
          <tpl fld="3" item="4"/>
          <tpl fld="2" item="0"/>
        </tpls>
      </n>
      <n v="211641" in="0">
        <tpls c="3">
          <tpl fld="4" item="492"/>
          <tpl fld="3" item="3"/>
          <tpl fld="2" item="0"/>
        </tpls>
      </n>
      <n v="766487" in="0">
        <tpls c="3">
          <tpl fld="4" item="493"/>
          <tpl fld="3" item="4"/>
          <tpl fld="2" item="0"/>
        </tpls>
      </n>
      <n v="158411" in="0">
        <tpls c="3">
          <tpl fld="4" item="492"/>
          <tpl fld="3" item="2"/>
          <tpl fld="2" item="0"/>
        </tpls>
      </n>
      <n v="311602" in="0">
        <tpls c="3">
          <tpl fld="4" item="494"/>
          <tpl fld="3" item="4"/>
          <tpl fld="2" item="0"/>
        </tpls>
      </n>
      <n v="198114" in="0">
        <tpls c="3">
          <tpl fld="4" item="495"/>
          <tpl fld="3" item="1"/>
          <tpl fld="2" item="0"/>
        </tpls>
      </n>
      <n v="231811" in="0">
        <tpls c="3">
          <tpl fld="4" item="491"/>
          <tpl fld="3" item="1"/>
          <tpl fld="2" item="0"/>
        </tpls>
      </n>
      <n v="185830" in="0">
        <tpls c="3">
          <tpl fld="4" item="496"/>
          <tpl fld="3" item="0"/>
          <tpl fld="2" item="0"/>
        </tpls>
      </n>
      <n v="235395" in="0">
        <tpls c="3">
          <tpl fld="4" item="496"/>
          <tpl fld="3" item="1"/>
          <tpl fld="2" item="0"/>
        </tpls>
      </n>
      <n v="318207" in="0">
        <tpls c="3">
          <tpl fld="4" item="497"/>
          <tpl fld="3" item="1"/>
          <tpl fld="2" item="0"/>
        </tpls>
      </n>
      <n v="233005" in="0">
        <tpls c="3">
          <tpl fld="4" item="493"/>
          <tpl fld="3" item="2"/>
          <tpl fld="2" item="0"/>
        </tpls>
      </n>
      <n v="631867" in="0">
        <tpls c="3">
          <tpl fld="4" item="496"/>
          <tpl fld="3" item="3"/>
          <tpl fld="2" item="0"/>
        </tpls>
      </n>
      <n v="379238" in="0">
        <tpls c="3">
          <tpl fld="4" item="491"/>
          <tpl fld="3" item="3"/>
          <tpl fld="2" item="0"/>
        </tpls>
      </n>
      <n v="380228" in="0">
        <tpls c="3">
          <tpl fld="4" item="495"/>
          <tpl fld="3" item="2"/>
          <tpl fld="2" item="0"/>
        </tpls>
      </n>
      <n v="472542" in="0">
        <tpls c="3">
          <tpl fld="4" item="491"/>
          <tpl fld="3" item="0"/>
          <tpl fld="2" item="0"/>
        </tpls>
      </n>
      <n v="426031" in="0">
        <tpls c="3">
          <tpl fld="4" item="492"/>
          <tpl fld="3" item="4"/>
          <tpl fld="2" item="0"/>
        </tpls>
      </n>
      <n v="410199" in="0">
        <tpls c="3">
          <tpl fld="4" item="492"/>
          <tpl fld="3" item="0"/>
          <tpl fld="2" item="0"/>
        </tpls>
      </n>
      <n v="263900" in="0">
        <tpls c="3">
          <tpl fld="4" item="497"/>
          <tpl fld="3" item="0"/>
          <tpl fld="2" item="0"/>
        </tpls>
      </n>
      <n v="64055" in="0">
        <tpls c="3">
          <tpl fld="4" item="494"/>
          <tpl fld="3" item="3"/>
          <tpl fld="2" item="0"/>
        </tpls>
      </n>
      <n v="159526" in="0">
        <tpls c="3">
          <tpl fld="4" item="495"/>
          <tpl fld="3" item="0"/>
          <tpl fld="2" item="0"/>
        </tpls>
      </n>
      <n v="188701" in="0">
        <tpls c="3">
          <tpl fld="4" item="495"/>
          <tpl fld="3" item="4"/>
          <tpl fld="2" item="0"/>
        </tpls>
      </n>
      <n v="220664" in="0">
        <tpls c="3">
          <tpl fld="4" item="496"/>
          <tpl fld="3" item="2"/>
          <tpl fld="2" item="0"/>
        </tpls>
      </n>
      <n v="260700" in="0">
        <tpls c="3">
          <tpl fld="4" item="497"/>
          <tpl fld="3" item="3"/>
          <tpl fld="2" item="0"/>
        </tpls>
      </n>
      <n v="427667" in="0">
        <tpls c="3">
          <tpl fld="4" item="493"/>
          <tpl fld="3" item="0"/>
          <tpl fld="2" item="0"/>
        </tpls>
      </n>
      <n v="223856" in="0">
        <tpls c="3">
          <tpl fld="4" item="495"/>
          <tpl fld="3" item="3"/>
          <tpl fld="2" item="0"/>
        </tpls>
      </n>
      <n v="375790" in="0">
        <tpls c="3">
          <tpl fld="4" item="494"/>
          <tpl fld="3" item="0"/>
          <tpl fld="2" item="0"/>
        </tpls>
      </n>
      <n v="273912" in="0">
        <tpls c="3">
          <tpl fld="4" item="494"/>
          <tpl fld="3" item="2"/>
          <tpl fld="2" item="0"/>
        </tpls>
      </n>
      <n v="203296" in="0">
        <tpls c="3">
          <tpl fld="4" item="497"/>
          <tpl fld="3" item="2"/>
          <tpl fld="2" item="0"/>
        </tpls>
      </n>
      <n v="487424" in="0">
        <tpls c="3">
          <tpl fld="4" item="493"/>
          <tpl fld="3" item="3"/>
          <tpl fld="2" item="0"/>
        </tpls>
      </n>
      <n v="241257" in="0">
        <tpls c="3">
          <tpl fld="4" item="491"/>
          <tpl fld="3" item="2"/>
          <tpl fld="2" item="0"/>
        </tpls>
      </n>
      <n v="327613" in="0">
        <tpls c="3">
          <tpl fld="4" item="492"/>
          <tpl fld="3" item="1"/>
          <tpl fld="2" item="0"/>
        </tpls>
      </n>
      <n v="79238" in="0">
        <tpls c="3">
          <tpl fld="4" item="497"/>
          <tpl fld="3" item="4"/>
          <tpl fld="2" item="0"/>
        </tpls>
      </n>
      <n v="421632" in="0">
        <tpls c="3">
          <tpl fld="4" item="493"/>
          <tpl fld="3" item="1"/>
          <tpl fld="2" item="0"/>
        </tpls>
      </n>
      <n v="309282" in="0">
        <tpls c="3">
          <tpl fld="4" item="496"/>
          <tpl fld="3" item="4"/>
          <tpl fld="2" item="0"/>
        </tpls>
      </n>
      <n v="213540" in="0">
        <tpls c="3">
          <tpl fld="4" item="494"/>
          <tpl fld="3" item="1"/>
          <tpl fld="2" item="0"/>
        </tpls>
      </n>
      <n v="495325" in="0">
        <tpls c="3">
          <tpl fld="4" item="498"/>
          <tpl fld="3" item="1"/>
          <tpl fld="2" item="0"/>
        </tpls>
      </n>
      <n v="108727" in="0">
        <tpls c="3">
          <tpl fld="4" item="499"/>
          <tpl fld="3" item="2"/>
          <tpl fld="2" item="0"/>
        </tpls>
      </n>
      <n v="311433" in="0">
        <tpls c="3">
          <tpl fld="4" item="500"/>
          <tpl fld="3" item="2"/>
          <tpl fld="2" item="0"/>
        </tpls>
      </n>
      <n v="285626" in="0">
        <tpls c="3">
          <tpl fld="4" item="499"/>
          <tpl fld="3" item="0"/>
          <tpl fld="2" item="0"/>
        </tpls>
      </n>
      <n v="486461" in="0">
        <tpls c="3">
          <tpl fld="4" item="501"/>
          <tpl fld="3" item="4"/>
          <tpl fld="2" item="0"/>
        </tpls>
      </n>
      <n v="138841" in="0">
        <tpls c="3">
          <tpl fld="4" item="502"/>
          <tpl fld="3" item="0"/>
          <tpl fld="2" item="0"/>
        </tpls>
      </n>
      <n v="384401" in="0">
        <tpls c="3">
          <tpl fld="4" item="498"/>
          <tpl fld="3" item="3"/>
          <tpl fld="2" item="0"/>
        </tpls>
      </n>
      <n v="615794" in="0">
        <tpls c="3">
          <tpl fld="4" item="502"/>
          <tpl fld="3" item="4"/>
          <tpl fld="2" item="0"/>
        </tpls>
      </n>
      <n v="225063" in="0">
        <tpls c="3">
          <tpl fld="4" item="501"/>
          <tpl fld="3" item="3"/>
          <tpl fld="2" item="0"/>
        </tpls>
      </n>
      <n v="400948" in="0">
        <tpls c="3">
          <tpl fld="4" item="503"/>
          <tpl fld="3" item="0"/>
          <tpl fld="2" item="0"/>
        </tpls>
      </n>
      <n v="351384" in="0">
        <tpls c="3">
          <tpl fld="4" item="501"/>
          <tpl fld="3" item="1"/>
          <tpl fld="2" item="0"/>
        </tpls>
      </n>
      <n v="246999" in="0">
        <tpls c="3">
          <tpl fld="4" item="499"/>
          <tpl fld="3" item="4"/>
          <tpl fld="2" item="0"/>
        </tpls>
      </n>
      <n v="146492" in="0">
        <tpls c="3">
          <tpl fld="4" item="502"/>
          <tpl fld="3" item="3"/>
          <tpl fld="2" item="0"/>
        </tpls>
      </n>
      <n v="972606" in="0">
        <tpls c="3">
          <tpl fld="4" item="500"/>
          <tpl fld="3" item="4"/>
          <tpl fld="2" item="0"/>
        </tpls>
      </n>
      <n v="116032" in="0">
        <tpls c="3">
          <tpl fld="4" item="503"/>
          <tpl fld="3" item="2"/>
          <tpl fld="2" item="0"/>
        </tpls>
      </n>
      <n v="455729" in="0">
        <tpls c="3">
          <tpl fld="4" item="504"/>
          <tpl fld="3" item="2"/>
          <tpl fld="2" item="0"/>
        </tpls>
      </n>
      <n v="240286" in="0">
        <tpls c="3">
          <tpl fld="4" item="503"/>
          <tpl fld="3" item="3"/>
          <tpl fld="2" item="0"/>
        </tpls>
      </n>
      <n v="281255" in="0">
        <tpls c="3">
          <tpl fld="4" item="501"/>
          <tpl fld="3" item="2"/>
          <tpl fld="2" item="0"/>
        </tpls>
      </n>
      <n v="172463" in="0">
        <tpls c="3">
          <tpl fld="4" item="504"/>
          <tpl fld="3" item="0"/>
          <tpl fld="2" item="0"/>
        </tpls>
      </n>
      <n v="639963" in="0">
        <tpls c="3">
          <tpl fld="4" item="501"/>
          <tpl fld="3" item="0"/>
          <tpl fld="2" item="0"/>
        </tpls>
      </n>
      <n v="332953" in="0">
        <tpls c="3">
          <tpl fld="4" item="500"/>
          <tpl fld="3" item="3"/>
          <tpl fld="2" item="0"/>
        </tpls>
      </n>
      <n v="265460" in="0">
        <tpls c="3">
          <tpl fld="4" item="498"/>
          <tpl fld="3" item="2"/>
          <tpl fld="2" item="0"/>
        </tpls>
      </n>
      <n v="482073" in="0">
        <tpls c="3">
          <tpl fld="4" item="502"/>
          <tpl fld="3" item="2"/>
          <tpl fld="2" item="0"/>
        </tpls>
      </n>
      <n v="537393" in="0">
        <tpls c="3">
          <tpl fld="4" item="502"/>
          <tpl fld="3" item="1"/>
          <tpl fld="2" item="0"/>
        </tpls>
      </n>
      <n v="332716" in="0">
        <tpls c="3">
          <tpl fld="4" item="500"/>
          <tpl fld="3" item="0"/>
          <tpl fld="2" item="0"/>
        </tpls>
      </n>
      <n v="329219" in="0">
        <tpls c="3">
          <tpl fld="4" item="498"/>
          <tpl fld="3" item="0"/>
          <tpl fld="2" item="0"/>
        </tpls>
      </n>
      <n v="480929" in="0">
        <tpls c="3">
          <tpl fld="4" item="499"/>
          <tpl fld="3" item="3"/>
          <tpl fld="2" item="0"/>
        </tpls>
      </n>
      <n v="239134" in="0">
        <tpls c="3">
          <tpl fld="4" item="504"/>
          <tpl fld="3" item="3"/>
          <tpl fld="2" item="0"/>
        </tpls>
      </n>
      <n v="183791" in="0">
        <tpls c="3">
          <tpl fld="4" item="503"/>
          <tpl fld="3" item="4"/>
          <tpl fld="2" item="0"/>
        </tpls>
      </n>
      <n v="277380" in="0">
        <tpls c="3">
          <tpl fld="4" item="500"/>
          <tpl fld="3" item="1"/>
          <tpl fld="2" item="0"/>
        </tpls>
      </n>
      <n v="361030" in="0">
        <tpls c="3">
          <tpl fld="4" item="499"/>
          <tpl fld="3" item="1"/>
          <tpl fld="2" item="0"/>
        </tpls>
      </n>
      <n v="331020" in="0">
        <tpls c="3">
          <tpl fld="4" item="504"/>
          <tpl fld="3" item="4"/>
          <tpl fld="2" item="0"/>
        </tpls>
      </n>
      <n v="354337" in="0">
        <tpls c="3">
          <tpl fld="4" item="498"/>
          <tpl fld="3" item="4"/>
          <tpl fld="2" item="0"/>
        </tpls>
      </n>
      <n v="135685" in="0">
        <tpls c="3">
          <tpl fld="4" item="503"/>
          <tpl fld="3" item="1"/>
          <tpl fld="2" item="0"/>
        </tpls>
      </n>
      <n v="304486" in="0">
        <tpls c="3">
          <tpl fld="4" item="504"/>
          <tpl fld="3" item="1"/>
          <tpl fld="2" item="0"/>
        </tpls>
      </n>
      <n v="223752" in="0">
        <tpls c="3">
          <tpl fld="4" item="505"/>
          <tpl fld="3" item="4"/>
          <tpl fld="2" item="0"/>
        </tpls>
      </n>
      <n v="467216" in="0">
        <tpls c="3">
          <tpl fld="4" item="506"/>
          <tpl fld="3" item="0"/>
          <tpl fld="2" item="0"/>
        </tpls>
      </n>
      <n v="144647" in="0">
        <tpls c="3">
          <tpl fld="4" item="507"/>
          <tpl fld="3" item="3"/>
          <tpl fld="2" item="0"/>
        </tpls>
      </n>
      <n v="148036" in="0">
        <tpls c="3">
          <tpl fld="4" item="505"/>
          <tpl fld="3" item="3"/>
          <tpl fld="2" item="0"/>
        </tpls>
      </n>
      <n v="579667" in="0">
        <tpls c="3">
          <tpl fld="4" item="507"/>
          <tpl fld="3" item="4"/>
          <tpl fld="2" item="0"/>
        </tpls>
      </n>
      <n v="108646" in="0">
        <tpls c="3">
          <tpl fld="4" item="508"/>
          <tpl fld="3" item="3"/>
          <tpl fld="2" item="0"/>
        </tpls>
      </n>
      <n v="151879" in="0">
        <tpls c="3">
          <tpl fld="4" item="509"/>
          <tpl fld="3" item="2"/>
          <tpl fld="2" item="0"/>
        </tpls>
      </n>
      <n v="334379" in="0">
        <tpls c="3">
          <tpl fld="4" item="506"/>
          <tpl fld="3" item="2"/>
          <tpl fld="2" item="0"/>
        </tpls>
      </n>
      <n v="163020" in="0">
        <tpls c="3">
          <tpl fld="4" item="508"/>
          <tpl fld="3" item="1"/>
          <tpl fld="2" item="0"/>
        </tpls>
      </n>
      <n v="342614" in="0">
        <tpls c="3">
          <tpl fld="4" item="510"/>
          <tpl fld="3" item="4"/>
          <tpl fld="2" item="0"/>
        </tpls>
      </n>
      <n v="179796" in="0">
        <tpls c="3">
          <tpl fld="4" item="507"/>
          <tpl fld="3" item="2"/>
          <tpl fld="2" item="0"/>
        </tpls>
      </n>
      <n v="361737" in="0">
        <tpls c="3">
          <tpl fld="4" item="508"/>
          <tpl fld="3" item="2"/>
          <tpl fld="2" item="0"/>
        </tpls>
      </n>
      <n v="467417" in="0">
        <tpls c="3">
          <tpl fld="4" item="506"/>
          <tpl fld="3" item="4"/>
          <tpl fld="2" item="0"/>
        </tpls>
      </n>
      <n v="398282" in="0">
        <tpls c="3">
          <tpl fld="4" item="510"/>
          <tpl fld="3" item="1"/>
          <tpl fld="2" item="0"/>
        </tpls>
      </n>
      <n v="353525" in="0">
        <tpls c="3">
          <tpl fld="4" item="509"/>
          <tpl fld="3" item="4"/>
          <tpl fld="2" item="0"/>
        </tpls>
      </n>
      <n v="348044" in="0">
        <tpls c="3">
          <tpl fld="4" item="506"/>
          <tpl fld="3" item="1"/>
          <tpl fld="2" item="0"/>
        </tpls>
      </n>
      <n v="60133" in="0">
        <tpls c="3">
          <tpl fld="4" item="508"/>
          <tpl fld="3" item="0"/>
          <tpl fld="2" item="0"/>
        </tpls>
      </n>
      <n v="568042" in="0">
        <tpls c="3">
          <tpl fld="4" item="507"/>
          <tpl fld="3" item="1"/>
          <tpl fld="2" item="0"/>
        </tpls>
      </n>
      <n v="183442" in="0">
        <tpls c="3">
          <tpl fld="4" item="507"/>
          <tpl fld="3" item="0"/>
          <tpl fld="2" item="0"/>
        </tpls>
      </n>
      <n v="377375" in="0">
        <tpls c="3">
          <tpl fld="4" item="510"/>
          <tpl fld="3" item="3"/>
          <tpl fld="2" item="0"/>
        </tpls>
      </n>
      <n v="186847" in="0">
        <tpls c="3">
          <tpl fld="4" item="511"/>
          <tpl fld="3" item="2"/>
          <tpl fld="2" item="0"/>
        </tpls>
      </n>
      <n v="438554" in="0">
        <tpls c="3">
          <tpl fld="4" item="505"/>
          <tpl fld="3" item="2"/>
          <tpl fld="2" item="0"/>
        </tpls>
      </n>
      <n v="272450" in="0">
        <tpls c="3">
          <tpl fld="4" item="506"/>
          <tpl fld="3" item="3"/>
          <tpl fld="2" item="0"/>
        </tpls>
      </n>
      <n v="278046" in="0">
        <tpls c="3">
          <tpl fld="4" item="509"/>
          <tpl fld="3" item="3"/>
          <tpl fld="2" item="0"/>
        </tpls>
      </n>
      <n v="344669" in="0">
        <tpls c="3">
          <tpl fld="4" item="508"/>
          <tpl fld="3" item="4"/>
          <tpl fld="2" item="0"/>
        </tpls>
      </n>
      <n v="385904" in="0">
        <tpls c="3">
          <tpl fld="4" item="511"/>
          <tpl fld="3" item="3"/>
          <tpl fld="2" item="0"/>
        </tpls>
      </n>
      <n v="132989" in="0">
        <tpls c="3">
          <tpl fld="4" item="510"/>
          <tpl fld="3" item="2"/>
          <tpl fld="2" item="0"/>
        </tpls>
      </n>
      <n v="560102" in="0">
        <tpls c="3">
          <tpl fld="4" item="510"/>
          <tpl fld="3" item="0"/>
          <tpl fld="2" item="0"/>
        </tpls>
      </n>
      <n v="735327" in="0">
        <tpls c="3">
          <tpl fld="4" item="505"/>
          <tpl fld="3" item="1"/>
          <tpl fld="2" item="0"/>
        </tpls>
      </n>
      <n v="520672" in="0">
        <tpls c="3">
          <tpl fld="4" item="511"/>
          <tpl fld="3" item="1"/>
          <tpl fld="2" item="0"/>
        </tpls>
      </n>
      <n v="232435" in="0">
        <tpls c="3">
          <tpl fld="4" item="505"/>
          <tpl fld="3" item="0"/>
          <tpl fld="2" item="0"/>
        </tpls>
      </n>
      <n v="227881" in="0">
        <tpls c="3">
          <tpl fld="4" item="511"/>
          <tpl fld="3" item="0"/>
          <tpl fld="2" item="0"/>
        </tpls>
      </n>
      <n v="22982" in="0">
        <tpls c="3">
          <tpl fld="4" item="509"/>
          <tpl fld="3" item="1"/>
          <tpl fld="2" item="0"/>
        </tpls>
      </n>
      <n v="256912" in="0">
        <tpls c="3">
          <tpl fld="4" item="511"/>
          <tpl fld="3" item="4"/>
          <tpl fld="2" item="0"/>
        </tpls>
      </n>
      <n v="269556" in="0">
        <tpls c="3">
          <tpl fld="4" item="509"/>
          <tpl fld="3" item="0"/>
          <tpl fld="2" item="0"/>
        </tpls>
      </n>
      <n v="394582" in="0">
        <tpls c="3">
          <tpl fld="4" item="512"/>
          <tpl fld="3" item="1"/>
          <tpl fld="2" item="0"/>
        </tpls>
      </n>
      <n v="118282" in="0">
        <tpls c="3">
          <tpl fld="4" item="513"/>
          <tpl fld="3" item="4"/>
          <tpl fld="2" item="0"/>
        </tpls>
      </n>
      <n v="186675" in="0">
        <tpls c="3">
          <tpl fld="4" item="514"/>
          <tpl fld="3" item="1"/>
          <tpl fld="2" item="0"/>
        </tpls>
      </n>
      <n v="201502" in="0">
        <tpls c="3">
          <tpl fld="4" item="512"/>
          <tpl fld="3" item="2"/>
          <tpl fld="2" item="0"/>
        </tpls>
      </n>
      <n v="409828" in="0">
        <tpls c="3">
          <tpl fld="4" item="515"/>
          <tpl fld="3" item="2"/>
          <tpl fld="2" item="0"/>
        </tpls>
      </n>
      <n v="316773" in="0">
        <tpls c="3">
          <tpl fld="4" item="516"/>
          <tpl fld="3" item="4"/>
          <tpl fld="2" item="0"/>
        </tpls>
      </n>
      <n v="231101" in="0">
        <tpls c="3">
          <tpl fld="4" item="515"/>
          <tpl fld="3" item="1"/>
          <tpl fld="2" item="0"/>
        </tpls>
      </n>
      <n v="323212" in="0">
        <tpls c="3">
          <tpl fld="4" item="513"/>
          <tpl fld="3" item="0"/>
          <tpl fld="2" item="0"/>
        </tpls>
      </n>
      <n v="458035" in="0">
        <tpls c="3">
          <tpl fld="4" item="517"/>
          <tpl fld="3" item="1"/>
          <tpl fld="2" item="0"/>
        </tpls>
      </n>
      <n v="287409" in="0">
        <tpls c="3">
          <tpl fld="4" item="514"/>
          <tpl fld="3" item="2"/>
          <tpl fld="2" item="0"/>
        </tpls>
      </n>
      <n v="264898" in="0">
        <tpls c="3">
          <tpl fld="4" item="512"/>
          <tpl fld="3" item="0"/>
          <tpl fld="2" item="0"/>
        </tpls>
      </n>
      <n v="485894" in="0">
        <tpls c="3">
          <tpl fld="4" item="514"/>
          <tpl fld="3" item="0"/>
          <tpl fld="2" item="0"/>
        </tpls>
      </n>
      <n v="226377" in="0">
        <tpls c="3">
          <tpl fld="4" item="518"/>
          <tpl fld="3" item="3"/>
          <tpl fld="2" item="0"/>
        </tpls>
      </n>
      <n v="145114" in="0">
        <tpls c="3">
          <tpl fld="4" item="513"/>
          <tpl fld="3" item="3"/>
          <tpl fld="2" item="0"/>
        </tpls>
      </n>
      <n v="416730" in="0">
        <tpls c="3">
          <tpl fld="4" item="516"/>
          <tpl fld="3" item="0"/>
          <tpl fld="2" item="0"/>
        </tpls>
      </n>
      <n v="475623" in="0">
        <tpls c="3">
          <tpl fld="4" item="513"/>
          <tpl fld="3" item="2"/>
          <tpl fld="2" item="0"/>
        </tpls>
      </n>
      <n v="287533" in="0">
        <tpls c="3">
          <tpl fld="4" item="518"/>
          <tpl fld="3" item="1"/>
          <tpl fld="2" item="0"/>
        </tpls>
      </n>
      <n v="232886" in="0">
        <tpls c="3">
          <tpl fld="4" item="518"/>
          <tpl fld="3" item="2"/>
          <tpl fld="2" item="0"/>
        </tpls>
      </n>
      <n v="328059" in="0">
        <tpls c="3">
          <tpl fld="4" item="514"/>
          <tpl fld="3" item="3"/>
          <tpl fld="2" item="0"/>
        </tpls>
      </n>
      <n v="465099" in="0">
        <tpls c="3">
          <tpl fld="4" item="517"/>
          <tpl fld="3" item="2"/>
          <tpl fld="2" item="0"/>
        </tpls>
      </n>
      <n v="51275" in="0">
        <tpls c="3">
          <tpl fld="4" item="515"/>
          <tpl fld="3" item="0"/>
          <tpl fld="2" item="0"/>
        </tpls>
      </n>
      <n v="258423" in="0">
        <tpls c="3">
          <tpl fld="4" item="516"/>
          <tpl fld="3" item="3"/>
          <tpl fld="2" item="0"/>
        </tpls>
      </n>
      <n v="222246" in="0">
        <tpls c="3">
          <tpl fld="4" item="512"/>
          <tpl fld="3" item="4"/>
          <tpl fld="2" item="0"/>
        </tpls>
      </n>
      <n v="76617" in="0">
        <tpls c="3">
          <tpl fld="4" item="516"/>
          <tpl fld="3" item="2"/>
          <tpl fld="2" item="0"/>
        </tpls>
      </n>
      <n v="402093" in="0">
        <tpls c="3">
          <tpl fld="4" item="513"/>
          <tpl fld="3" item="1"/>
          <tpl fld="2" item="0"/>
        </tpls>
      </n>
      <n v="359151" in="0">
        <tpls c="3">
          <tpl fld="4" item="514"/>
          <tpl fld="3" item="4"/>
          <tpl fld="2" item="0"/>
        </tpls>
      </n>
      <n v="355977" in="0">
        <tpls c="3">
          <tpl fld="4" item="512"/>
          <tpl fld="3" item="3"/>
          <tpl fld="2" item="0"/>
        </tpls>
      </n>
      <n v="246472" in="0">
        <tpls c="3">
          <tpl fld="4" item="515"/>
          <tpl fld="3" item="3"/>
          <tpl fld="2" item="0"/>
        </tpls>
      </n>
      <n v="68526" in="0">
        <tpls c="3">
          <tpl fld="4" item="518"/>
          <tpl fld="3" item="0"/>
          <tpl fld="2" item="0"/>
        </tpls>
      </n>
      <n v="480093" in="0">
        <tpls c="3">
          <tpl fld="4" item="515"/>
          <tpl fld="3" item="4"/>
          <tpl fld="2" item="0"/>
        </tpls>
      </n>
      <n v="351467" in="0">
        <tpls c="3">
          <tpl fld="4" item="516"/>
          <tpl fld="3" item="1"/>
          <tpl fld="2" item="0"/>
        </tpls>
      </n>
      <n v="204923" in="0">
        <tpls c="3">
          <tpl fld="4" item="518"/>
          <tpl fld="3" item="4"/>
          <tpl fld="2" item="0"/>
        </tpls>
      </n>
      <n v="187215" in="0">
        <tpls c="3">
          <tpl fld="4" item="517"/>
          <tpl fld="3" item="0"/>
          <tpl fld="2" item="0"/>
        </tpls>
      </n>
      <n v="418782" in="0">
        <tpls c="3">
          <tpl fld="4" item="517"/>
          <tpl fld="3" item="4"/>
          <tpl fld="2" item="0"/>
        </tpls>
      </n>
      <n v="96939" in="0">
        <tpls c="3">
          <tpl fld="4" item="517"/>
          <tpl fld="3" item="3"/>
          <tpl fld="2" item="0"/>
        </tpls>
      </n>
      <n v="308491" in="0">
        <tpls c="3">
          <tpl fld="4" item="519"/>
          <tpl fld="3" item="0"/>
          <tpl fld="2" item="0"/>
        </tpls>
      </n>
      <n v="350263" in="0">
        <tpls c="3">
          <tpl fld="4" item="520"/>
          <tpl fld="3" item="0"/>
          <tpl fld="2" item="0"/>
        </tpls>
      </n>
      <n v="385368" in="0">
        <tpls c="3">
          <tpl fld="4" item="521"/>
          <tpl fld="3" item="4"/>
          <tpl fld="2" item="0"/>
        </tpls>
      </n>
      <n v="465143" in="0">
        <tpls c="3">
          <tpl fld="4" item="520"/>
          <tpl fld="3" item="3"/>
          <tpl fld="2" item="0"/>
        </tpls>
      </n>
      <n v="251714" in="0">
        <tpls c="3">
          <tpl fld="4" item="522"/>
          <tpl fld="3" item="0"/>
          <tpl fld="2" item="0"/>
        </tpls>
      </n>
      <n v="284376" in="0">
        <tpls c="3">
          <tpl fld="4" item="519"/>
          <tpl fld="3" item="3"/>
          <tpl fld="2" item="0"/>
        </tpls>
      </n>
      <n v="350729" in="0">
        <tpls c="3">
          <tpl fld="4" item="520"/>
          <tpl fld="3" item="4"/>
          <tpl fld="2" item="0"/>
        </tpls>
      </n>
      <n v="179380" in="0">
        <tpls c="3">
          <tpl fld="4" item="523"/>
          <tpl fld="3" item="3"/>
          <tpl fld="2" item="0"/>
        </tpls>
      </n>
      <n v="429099" in="0">
        <tpls c="3">
          <tpl fld="4" item="519"/>
          <tpl fld="3" item="1"/>
          <tpl fld="2" item="0"/>
        </tpls>
      </n>
      <n v="373483" in="0">
        <tpls c="3">
          <tpl fld="4" item="524"/>
          <tpl fld="3" item="1"/>
          <tpl fld="2" item="0"/>
        </tpls>
      </n>
      <n v="268835" in="0">
        <tpls c="3">
          <tpl fld="4" item="524"/>
          <tpl fld="3" item="4"/>
          <tpl fld="2" item="0"/>
        </tpls>
      </n>
      <n v="466546" in="0">
        <tpls c="3">
          <tpl fld="4" item="521"/>
          <tpl fld="3" item="2"/>
          <tpl fld="2" item="0"/>
        </tpls>
      </n>
      <n v="127465" in="0">
        <tpls c="3">
          <tpl fld="4" item="522"/>
          <tpl fld="3" item="2"/>
          <tpl fld="2" item="0"/>
        </tpls>
      </n>
      <n v="197878" in="0">
        <tpls c="3">
          <tpl fld="4" item="521"/>
          <tpl fld="3" item="1"/>
          <tpl fld="2" item="0"/>
        </tpls>
      </n>
      <n v="402694" in="0">
        <tpls c="3">
          <tpl fld="4" item="522"/>
          <tpl fld="3" item="3"/>
          <tpl fld="2" item="0"/>
        </tpls>
      </n>
      <n v="211662" in="0">
        <tpls c="3">
          <tpl fld="4" item="525"/>
          <tpl fld="3" item="1"/>
          <tpl fld="2" item="0"/>
        </tpls>
      </n>
      <n v="138506" in="0">
        <tpls c="3">
          <tpl fld="4" item="525"/>
          <tpl fld="3" item="0"/>
          <tpl fld="2" item="0"/>
        </tpls>
      </n>
      <n v="344765" in="0">
        <tpls c="3">
          <tpl fld="4" item="519"/>
          <tpl fld="3" item="4"/>
          <tpl fld="2" item="0"/>
        </tpls>
      </n>
      <n v="297832" in="0">
        <tpls c="3">
          <tpl fld="4" item="519"/>
          <tpl fld="3" item="2"/>
          <tpl fld="2" item="0"/>
        </tpls>
      </n>
      <n v="352461" in="0">
        <tpls c="3">
          <tpl fld="4" item="524"/>
          <tpl fld="3" item="3"/>
          <tpl fld="2" item="0"/>
        </tpls>
      </n>
      <n v="158333" in="0">
        <tpls c="3">
          <tpl fld="4" item="521"/>
          <tpl fld="3" item="0"/>
          <tpl fld="2" item="0"/>
        </tpls>
      </n>
      <n v="537819" in="0">
        <tpls c="3">
          <tpl fld="4" item="522"/>
          <tpl fld="3" item="4"/>
          <tpl fld="2" item="0"/>
        </tpls>
      </n>
      <n v="79675" in="0">
        <tpls c="3">
          <tpl fld="4" item="523"/>
          <tpl fld="3" item="1"/>
          <tpl fld="2" item="0"/>
        </tpls>
      </n>
      <n v="163636" in="0">
        <tpls c="3">
          <tpl fld="4" item="522"/>
          <tpl fld="3" item="1"/>
          <tpl fld="2" item="0"/>
        </tpls>
      </n>
      <n v="398919" in="0">
        <tpls c="3">
          <tpl fld="4" item="525"/>
          <tpl fld="3" item="4"/>
          <tpl fld="2" item="0"/>
        </tpls>
      </n>
      <n v="734851" in="0">
        <tpls c="3">
          <tpl fld="4" item="520"/>
          <tpl fld="3" item="2"/>
          <tpl fld="2" item="0"/>
        </tpls>
      </n>
      <n v="769531" in="0">
        <tpls c="3">
          <tpl fld="4" item="521"/>
          <tpl fld="3" item="3"/>
          <tpl fld="2" item="0"/>
        </tpls>
      </n>
      <n v="5593" in="0">
        <tpls c="3">
          <tpl fld="4" item="524"/>
          <tpl fld="3" item="0"/>
          <tpl fld="2" item="0"/>
        </tpls>
      </n>
      <n v="545374" in="0">
        <tpls c="3">
          <tpl fld="4" item="523"/>
          <tpl fld="3" item="4"/>
          <tpl fld="2" item="0"/>
        </tpls>
      </n>
      <n v="184624" in="0">
        <tpls c="3">
          <tpl fld="4" item="523"/>
          <tpl fld="3" item="0"/>
          <tpl fld="2" item="0"/>
        </tpls>
      </n>
      <n v="327979" in="0">
        <tpls c="3">
          <tpl fld="4" item="523"/>
          <tpl fld="3" item="2"/>
          <tpl fld="2" item="0"/>
        </tpls>
      </n>
      <n v="405861" in="0">
        <tpls c="3">
          <tpl fld="4" item="525"/>
          <tpl fld="3" item="3"/>
          <tpl fld="2" item="0"/>
        </tpls>
      </n>
      <n v="447075" in="0">
        <tpls c="3">
          <tpl fld="4" item="525"/>
          <tpl fld="3" item="2"/>
          <tpl fld="2" item="0"/>
        </tpls>
      </n>
      <n v="157029" in="0">
        <tpls c="3">
          <tpl fld="4" item="520"/>
          <tpl fld="3" item="1"/>
          <tpl fld="2" item="0"/>
        </tpls>
      </n>
      <n v="92601" in="0">
        <tpls c="3">
          <tpl fld="4" item="524"/>
          <tpl fld="3" item="2"/>
          <tpl fld="2" item="0"/>
        </tpls>
      </n>
      <n v="224639" in="0">
        <tpls c="3">
          <tpl fld="4" item="526"/>
          <tpl fld="3" item="2"/>
          <tpl fld="2" item="0"/>
        </tpls>
      </n>
      <n v="190822" in="0">
        <tpls c="3">
          <tpl fld="4" item="526"/>
          <tpl fld="3" item="1"/>
          <tpl fld="2" item="0"/>
        </tpls>
      </n>
      <n v="320840" in="0">
        <tpls c="3">
          <tpl fld="4" item="527"/>
          <tpl fld="3" item="0"/>
          <tpl fld="2" item="0"/>
        </tpls>
      </n>
      <n v="50633" in="0">
        <tpls c="3">
          <tpl fld="4" item="526"/>
          <tpl fld="3" item="0"/>
          <tpl fld="2" item="0"/>
        </tpls>
      </n>
      <n v="304256" in="0">
        <tpls c="3">
          <tpl fld="4" item="527"/>
          <tpl fld="3" item="4"/>
          <tpl fld="2" item="0"/>
        </tpls>
      </n>
      <n v="156022" in="0">
        <tpls c="3">
          <tpl fld="4" item="528"/>
          <tpl fld="3" item="1"/>
          <tpl fld="2" item="0"/>
        </tpls>
      </n>
      <n v="537916" in="0">
        <tpls c="3">
          <tpl fld="4" item="529"/>
          <tpl fld="3" item="3"/>
          <tpl fld="2" item="0"/>
        </tpls>
      </n>
      <n v="167292" in="0">
        <tpls c="3">
          <tpl fld="4" item="526"/>
          <tpl fld="3" item="4"/>
          <tpl fld="2" item="0"/>
        </tpls>
      </n>
      <n v="142402" in="0">
        <tpls c="3">
          <tpl fld="4" item="530"/>
          <tpl fld="3" item="3"/>
          <tpl fld="2" item="0"/>
        </tpls>
      </n>
      <n v="425033" in="0">
        <tpls c="3">
          <tpl fld="4" item="531"/>
          <tpl fld="3" item="0"/>
          <tpl fld="2" item="0"/>
        </tpls>
      </n>
      <n v="281755" in="0">
        <tpls c="3">
          <tpl fld="4" item="529"/>
          <tpl fld="3" item="1"/>
          <tpl fld="2" item="0"/>
        </tpls>
      </n>
      <n v="273977" in="0">
        <tpls c="3">
          <tpl fld="4" item="529"/>
          <tpl fld="3" item="0"/>
          <tpl fld="2" item="0"/>
        </tpls>
      </n>
      <n v="163638" in="0">
        <tpls c="3">
          <tpl fld="4" item="530"/>
          <tpl fld="3" item="1"/>
          <tpl fld="2" item="0"/>
        </tpls>
      </n>
      <n v="290665" in="0">
        <tpls c="3">
          <tpl fld="4" item="531"/>
          <tpl fld="3" item="3"/>
          <tpl fld="2" item="0"/>
        </tpls>
      </n>
      <n v="215767" in="0">
        <tpls c="3">
          <tpl fld="4" item="532"/>
          <tpl fld="3" item="2"/>
          <tpl fld="2" item="0"/>
        </tpls>
      </n>
      <n v="178750" in="0">
        <tpls c="3">
          <tpl fld="4" item="527"/>
          <tpl fld="3" item="2"/>
          <tpl fld="2" item="0"/>
        </tpls>
      </n>
      <n v="326605" in="0">
        <tpls c="3">
          <tpl fld="4" item="528"/>
          <tpl fld="3" item="0"/>
          <tpl fld="2" item="0"/>
        </tpls>
      </n>
      <n v="278259" in="0">
        <tpls c="3">
          <tpl fld="4" item="531"/>
          <tpl fld="3" item="2"/>
          <tpl fld="2" item="0"/>
        </tpls>
      </n>
      <n v="219702" in="0">
        <tpls c="3">
          <tpl fld="4" item="527"/>
          <tpl fld="3" item="3"/>
          <tpl fld="2" item="0"/>
        </tpls>
      </n>
      <n v="173875" in="0">
        <tpls c="3">
          <tpl fld="4" item="529"/>
          <tpl fld="3" item="2"/>
          <tpl fld="2" item="0"/>
        </tpls>
      </n>
      <n v="201330" in="0">
        <tpls c="3">
          <tpl fld="4" item="528"/>
          <tpl fld="3" item="3"/>
          <tpl fld="2" item="0"/>
        </tpls>
      </n>
      <n v="268332" in="0">
        <tpls c="3">
          <tpl fld="4" item="530"/>
          <tpl fld="3" item="0"/>
          <tpl fld="2" item="0"/>
        </tpls>
      </n>
      <n v="335262" in="0">
        <tpls c="3">
          <tpl fld="4" item="526"/>
          <tpl fld="3" item="3"/>
          <tpl fld="2" item="0"/>
        </tpls>
      </n>
      <n v="479854" in="0">
        <tpls c="3">
          <tpl fld="4" item="528"/>
          <tpl fld="3" item="4"/>
          <tpl fld="2" item="0"/>
        </tpls>
      </n>
      <n v="188799" in="0">
        <tpls c="3">
          <tpl fld="4" item="532"/>
          <tpl fld="3" item="1"/>
          <tpl fld="2" item="0"/>
        </tpls>
      </n>
      <n v="70908" in="0">
        <tpls c="3">
          <tpl fld="4" item="527"/>
          <tpl fld="3" item="1"/>
          <tpl fld="2" item="0"/>
        </tpls>
      </n>
      <n v="492442" in="0">
        <tpls c="3">
          <tpl fld="4" item="531"/>
          <tpl fld="3" item="4"/>
          <tpl fld="2" item="0"/>
        </tpls>
      </n>
      <n v="270929" in="0">
        <tpls c="3">
          <tpl fld="4" item="528"/>
          <tpl fld="3" item="2"/>
          <tpl fld="2" item="0"/>
        </tpls>
      </n>
      <n v="311940" in="0">
        <tpls c="3">
          <tpl fld="4" item="530"/>
          <tpl fld="3" item="2"/>
          <tpl fld="2" item="0"/>
        </tpls>
      </n>
      <n v="338296" in="0">
        <tpls c="3">
          <tpl fld="4" item="532"/>
          <tpl fld="3" item="3"/>
          <tpl fld="2" item="0"/>
        </tpls>
      </n>
      <n v="285305" in="0">
        <tpls c="3">
          <tpl fld="4" item="532"/>
          <tpl fld="3" item="4"/>
          <tpl fld="2" item="0"/>
        </tpls>
      </n>
      <n v="664327" in="0">
        <tpls c="3">
          <tpl fld="4" item="530"/>
          <tpl fld="3" item="4"/>
          <tpl fld="2" item="0"/>
        </tpls>
      </n>
      <n v="325278" in="0">
        <tpls c="3">
          <tpl fld="4" item="531"/>
          <tpl fld="3" item="1"/>
          <tpl fld="2" item="0"/>
        </tpls>
      </n>
      <n v="385601" in="0">
        <tpls c="3">
          <tpl fld="4" item="529"/>
          <tpl fld="3" item="4"/>
          <tpl fld="2" item="0"/>
        </tpls>
      </n>
      <n v="479941" in="0">
        <tpls c="3">
          <tpl fld="4" item="532"/>
          <tpl fld="3" item="0"/>
          <tpl fld="2" item="0"/>
        </tpls>
      </n>
      <n v="348333" in="0">
        <tpls c="3">
          <tpl fld="4" item="533"/>
          <tpl fld="3" item="0"/>
          <tpl fld="2" item="0"/>
        </tpls>
      </n>
      <n v="281511" in="0">
        <tpls c="3">
          <tpl fld="4" item="534"/>
          <tpl fld="3" item="2"/>
          <tpl fld="2" item="0"/>
        </tpls>
      </n>
      <n v="184783" in="0">
        <tpls c="3">
          <tpl fld="4" item="535"/>
          <tpl fld="3" item="0"/>
          <tpl fld="2" item="0"/>
        </tpls>
      </n>
      <n v="673617" in="0">
        <tpls c="3">
          <tpl fld="4" item="536"/>
          <tpl fld="3" item="1"/>
          <tpl fld="2" item="0"/>
        </tpls>
      </n>
      <n v="358453" in="0">
        <tpls c="3">
          <tpl fld="4" item="537"/>
          <tpl fld="3" item="2"/>
          <tpl fld="2" item="0"/>
        </tpls>
      </n>
      <n v="313054" in="0">
        <tpls c="3">
          <tpl fld="4" item="538"/>
          <tpl fld="3" item="1"/>
          <tpl fld="2" item="0"/>
        </tpls>
      </n>
      <n v="480063" in="0">
        <tpls c="3">
          <tpl fld="4" item="536"/>
          <tpl fld="3" item="4"/>
          <tpl fld="2" item="0"/>
        </tpls>
      </n>
      <n v="441418" in="0">
        <tpls c="3">
          <tpl fld="4" item="537"/>
          <tpl fld="3" item="0"/>
          <tpl fld="2" item="0"/>
        </tpls>
      </n>
      <n v="341320" in="0">
        <tpls c="3">
          <tpl fld="4" item="533"/>
          <tpl fld="3" item="2"/>
          <tpl fld="2" item="0"/>
        </tpls>
      </n>
      <n v="440537" in="0">
        <tpls c="3">
          <tpl fld="4" item="534"/>
          <tpl fld="3" item="1"/>
          <tpl fld="2" item="0"/>
        </tpls>
      </n>
      <n v="114159" in="0">
        <tpls c="3">
          <tpl fld="4" item="534"/>
          <tpl fld="3" item="4"/>
          <tpl fld="2" item="0"/>
        </tpls>
      </n>
      <n v="439514" in="0">
        <tpls c="3">
          <tpl fld="4" item="534"/>
          <tpl fld="3" item="3"/>
          <tpl fld="2" item="0"/>
        </tpls>
      </n>
      <n v="384903" in="0">
        <tpls c="3">
          <tpl fld="4" item="538"/>
          <tpl fld="3" item="0"/>
          <tpl fld="2" item="0"/>
        </tpls>
      </n>
      <n v="249251" in="0">
        <tpls c="3">
          <tpl fld="4" item="539"/>
          <tpl fld="3" item="0"/>
          <tpl fld="2" item="0"/>
        </tpls>
      </n>
      <n v="197909" in="0">
        <tpls c="3">
          <tpl fld="4" item="536"/>
          <tpl fld="3" item="3"/>
          <tpl fld="2" item="0"/>
        </tpls>
      </n>
      <n v="412801" in="0">
        <tpls c="3">
          <tpl fld="4" item="539"/>
          <tpl fld="3" item="4"/>
          <tpl fld="2" item="0"/>
        </tpls>
      </n>
      <n v="501497" in="0">
        <tpls c="3">
          <tpl fld="4" item="533"/>
          <tpl fld="3" item="1"/>
          <tpl fld="2" item="0"/>
        </tpls>
      </n>
      <n v="332674" in="0">
        <tpls c="3">
          <tpl fld="4" item="538"/>
          <tpl fld="3" item="3"/>
          <tpl fld="2" item="0"/>
        </tpls>
      </n>
      <n v="384709" in="0">
        <tpls c="3">
          <tpl fld="4" item="538"/>
          <tpl fld="3" item="2"/>
          <tpl fld="2" item="0"/>
        </tpls>
      </n>
      <n v="406145" in="0">
        <tpls c="3">
          <tpl fld="4" item="537"/>
          <tpl fld="3" item="3"/>
          <tpl fld="2" item="0"/>
        </tpls>
      </n>
      <n v="562954" in="0">
        <tpls c="3">
          <tpl fld="4" item="536"/>
          <tpl fld="3" item="2"/>
          <tpl fld="2" item="0"/>
        </tpls>
      </n>
      <n v="304554" in="0">
        <tpls c="3">
          <tpl fld="4" item="539"/>
          <tpl fld="3" item="2"/>
          <tpl fld="2" item="0"/>
        </tpls>
      </n>
      <n v="333165" in="0">
        <tpls c="3">
          <tpl fld="4" item="536"/>
          <tpl fld="3" item="0"/>
          <tpl fld="2" item="0"/>
        </tpls>
      </n>
      <n v="404696" in="0">
        <tpls c="3">
          <tpl fld="4" item="537"/>
          <tpl fld="3" item="1"/>
          <tpl fld="2" item="0"/>
        </tpls>
      </n>
      <n v="81422" in="0">
        <tpls c="3">
          <tpl fld="4" item="534"/>
          <tpl fld="3" item="0"/>
          <tpl fld="2" item="0"/>
        </tpls>
      </n>
      <n v="152423" in="0">
        <tpls c="3">
          <tpl fld="4" item="535"/>
          <tpl fld="3" item="4"/>
          <tpl fld="2" item="0"/>
        </tpls>
      </n>
      <n v="252698" in="0">
        <tpls c="3">
          <tpl fld="4" item="535"/>
          <tpl fld="3" item="3"/>
          <tpl fld="2" item="0"/>
        </tpls>
      </n>
      <n v="252257" in="0">
        <tpls c="3">
          <tpl fld="4" item="537"/>
          <tpl fld="3" item="4"/>
          <tpl fld="2" item="0"/>
        </tpls>
      </n>
      <n v="215734" in="0">
        <tpls c="3">
          <tpl fld="4" item="535"/>
          <tpl fld="3" item="1"/>
          <tpl fld="2" item="0"/>
        </tpls>
      </n>
      <n v="96018" in="0">
        <tpls c="3">
          <tpl fld="4" item="539"/>
          <tpl fld="3" item="3"/>
          <tpl fld="2" item="0"/>
        </tpls>
      </n>
      <n v="424790" in="0">
        <tpls c="3">
          <tpl fld="4" item="533"/>
          <tpl fld="3" item="3"/>
          <tpl fld="2" item="0"/>
        </tpls>
      </n>
      <n v="631323" in="0">
        <tpls c="3">
          <tpl fld="4" item="539"/>
          <tpl fld="3" item="1"/>
          <tpl fld="2" item="0"/>
        </tpls>
      </n>
      <n v="353439" in="0">
        <tpls c="3">
          <tpl fld="4" item="538"/>
          <tpl fld="3" item="4"/>
          <tpl fld="2" item="0"/>
        </tpls>
      </n>
      <n v="566291" in="0">
        <tpls c="3">
          <tpl fld="4" item="535"/>
          <tpl fld="3" item="2"/>
          <tpl fld="2" item="0"/>
        </tpls>
      </n>
      <n v="338403" in="0">
        <tpls c="3">
          <tpl fld="4" item="533"/>
          <tpl fld="3" item="4"/>
          <tpl fld="2" item="0"/>
        </tpls>
      </n>
      <n v="59225" in="0">
        <tpls c="3">
          <tpl fld="4" item="540"/>
          <tpl fld="3" item="1"/>
          <tpl fld="2" item="0"/>
        </tpls>
      </n>
      <n v="339724" in="0">
        <tpls c="3">
          <tpl fld="4" item="541"/>
          <tpl fld="3" item="4"/>
          <tpl fld="2" item="0"/>
        </tpls>
      </n>
      <n v="465900" in="0">
        <tpls c="3">
          <tpl fld="4" item="542"/>
          <tpl fld="3" item="2"/>
          <tpl fld="2" item="0"/>
        </tpls>
      </n>
      <n v="92451" in="0">
        <tpls c="3">
          <tpl fld="4" item="543"/>
          <tpl fld="3" item="0"/>
          <tpl fld="2" item="0"/>
        </tpls>
      </n>
      <n v="269557" in="0">
        <tpls c="3">
          <tpl fld="4" item="542"/>
          <tpl fld="3" item="0"/>
          <tpl fld="2" item="0"/>
        </tpls>
      </n>
      <n v="104632" in="0">
        <tpls c="3">
          <tpl fld="4" item="542"/>
          <tpl fld="3" item="4"/>
          <tpl fld="2" item="0"/>
        </tpls>
      </n>
      <n v="110351" in="0">
        <tpls c="3">
          <tpl fld="4" item="544"/>
          <tpl fld="3" item="1"/>
          <tpl fld="2" item="0"/>
        </tpls>
      </n>
      <n v="102478" in="0">
        <tpls c="3">
          <tpl fld="4" item="545"/>
          <tpl fld="3" item="4"/>
          <tpl fld="2" item="0"/>
        </tpls>
      </n>
      <n v="135257" in="0">
        <tpls c="3">
          <tpl fld="4" item="544"/>
          <tpl fld="3" item="2"/>
          <tpl fld="2" item="0"/>
        </tpls>
      </n>
      <n v="283834" in="0">
        <tpls c="3">
          <tpl fld="4" item="541"/>
          <tpl fld="3" item="0"/>
          <tpl fld="2" item="0"/>
        </tpls>
      </n>
      <n v="154531" in="0">
        <tpls c="3">
          <tpl fld="4" item="546"/>
          <tpl fld="3" item="1"/>
          <tpl fld="2" item="0"/>
        </tpls>
      </n>
      <n v="235281" in="0">
        <tpls c="3">
          <tpl fld="4" item="545"/>
          <tpl fld="3" item="0"/>
          <tpl fld="2" item="0"/>
        </tpls>
      </n>
      <n v="231391" in="0">
        <tpls c="3">
          <tpl fld="4" item="544"/>
          <tpl fld="3" item="0"/>
          <tpl fld="2" item="0"/>
        </tpls>
      </n>
      <n v="204287" in="0">
        <tpls c="3">
          <tpl fld="4" item="540"/>
          <tpl fld="3" item="3"/>
          <tpl fld="2" item="0"/>
        </tpls>
      </n>
      <n v="223905" in="0">
        <tpls c="3">
          <tpl fld="4" item="544"/>
          <tpl fld="3" item="4"/>
          <tpl fld="2" item="0"/>
        </tpls>
      </n>
      <n v="373736" in="0">
        <tpls c="3">
          <tpl fld="4" item="546"/>
          <tpl fld="3" item="3"/>
          <tpl fld="2" item="0"/>
        </tpls>
      </n>
      <n v="399379" in="0">
        <tpls c="3">
          <tpl fld="4" item="545"/>
          <tpl fld="3" item="3"/>
          <tpl fld="2" item="0"/>
        </tpls>
      </n>
      <n v="509630" in="0">
        <tpls c="3">
          <tpl fld="4" item="540"/>
          <tpl fld="3" item="2"/>
          <tpl fld="2" item="0"/>
        </tpls>
      </n>
      <n v="387366" in="0">
        <tpls c="3">
          <tpl fld="4" item="546"/>
          <tpl fld="3" item="0"/>
          <tpl fld="2" item="0"/>
        </tpls>
      </n>
      <n v="189922" in="0">
        <tpls c="3">
          <tpl fld="4" item="543"/>
          <tpl fld="3" item="3"/>
          <tpl fld="2" item="0"/>
        </tpls>
      </n>
      <n v="195574" in="0">
        <tpls c="3">
          <tpl fld="4" item="545"/>
          <tpl fld="3" item="2"/>
          <tpl fld="2" item="0"/>
        </tpls>
      </n>
      <n v="331023" in="0">
        <tpls c="3">
          <tpl fld="4" item="546"/>
          <tpl fld="3" item="2"/>
          <tpl fld="2" item="0"/>
        </tpls>
      </n>
      <n v="235000" in="0">
        <tpls c="3">
          <tpl fld="4" item="541"/>
          <tpl fld="3" item="2"/>
          <tpl fld="2" item="0"/>
        </tpls>
      </n>
      <n v="482283" in="0">
        <tpls c="3">
          <tpl fld="4" item="544"/>
          <tpl fld="3" item="3"/>
          <tpl fld="2" item="0"/>
        </tpls>
      </n>
      <n v="332214" in="0">
        <tpls c="3">
          <tpl fld="4" item="542"/>
          <tpl fld="3" item="1"/>
          <tpl fld="2" item="0"/>
        </tpls>
      </n>
      <n v="318677" in="0">
        <tpls c="3">
          <tpl fld="4" item="543"/>
          <tpl fld="3" item="2"/>
          <tpl fld="2" item="0"/>
        </tpls>
      </n>
      <n v="282277" in="0">
        <tpls c="3">
          <tpl fld="4" item="545"/>
          <tpl fld="3" item="1"/>
          <tpl fld="2" item="0"/>
        </tpls>
      </n>
      <n v="248610" in="0">
        <tpls c="3">
          <tpl fld="4" item="540"/>
          <tpl fld="3" item="0"/>
          <tpl fld="2" item="0"/>
        </tpls>
      </n>
      <n v="503519" in="0">
        <tpls c="3">
          <tpl fld="4" item="541"/>
          <tpl fld="3" item="3"/>
          <tpl fld="2" item="0"/>
        </tpls>
      </n>
      <n v="225763" in="0">
        <tpls c="3">
          <tpl fld="4" item="542"/>
          <tpl fld="3" item="3"/>
          <tpl fld="2" item="0"/>
        </tpls>
      </n>
      <n v="343182" in="0">
        <tpls c="3">
          <tpl fld="4" item="546"/>
          <tpl fld="3" item="4"/>
          <tpl fld="2" item="0"/>
        </tpls>
      </n>
      <n v="417036" in="0">
        <tpls c="3">
          <tpl fld="4" item="543"/>
          <tpl fld="3" item="4"/>
          <tpl fld="2" item="0"/>
        </tpls>
      </n>
      <n v="205089" in="0">
        <tpls c="3">
          <tpl fld="4" item="540"/>
          <tpl fld="3" item="4"/>
          <tpl fld="2" item="0"/>
        </tpls>
      </n>
      <n v="204893" in="0">
        <tpls c="3">
          <tpl fld="4" item="543"/>
          <tpl fld="3" item="1"/>
          <tpl fld="2" item="0"/>
        </tpls>
      </n>
      <n v="414433" in="0">
        <tpls c="3">
          <tpl fld="4" item="541"/>
          <tpl fld="3" item="1"/>
          <tpl fld="2" item="0"/>
        </tpls>
      </n>
      <n v="156412" in="0">
        <tpls c="3">
          <tpl fld="4" item="547"/>
          <tpl fld="3" item="0"/>
          <tpl fld="2" item="0"/>
        </tpls>
      </n>
      <n v="439459" in="0">
        <tpls c="3">
          <tpl fld="4" item="548"/>
          <tpl fld="3" item="0"/>
          <tpl fld="2" item="0"/>
        </tpls>
      </n>
      <n v="48818" in="0">
        <tpls c="3">
          <tpl fld="4" item="549"/>
          <tpl fld="3" item="4"/>
          <tpl fld="2" item="0"/>
        </tpls>
      </n>
      <n v="171713" in="0">
        <tpls c="3">
          <tpl fld="4" item="549"/>
          <tpl fld="3" item="1"/>
          <tpl fld="2" item="0"/>
        </tpls>
      </n>
      <n v="428852" in="0">
        <tpls c="3">
          <tpl fld="4" item="550"/>
          <tpl fld="3" item="2"/>
          <tpl fld="2" item="0"/>
        </tpls>
      </n>
      <n v="80986" in="0">
        <tpls c="3">
          <tpl fld="4" item="551"/>
          <tpl fld="3" item="3"/>
          <tpl fld="2" item="0"/>
        </tpls>
      </n>
      <m>
        <tpls c="3">
          <tpl fld="4" item="552"/>
          <tpl fld="3" item="1"/>
          <tpl fld="2" item="0"/>
        </tpls>
      </m>
      <n v="148104" in="0">
        <tpls c="3">
          <tpl fld="4" item="553"/>
          <tpl fld="3" item="4"/>
          <tpl fld="2" item="0"/>
        </tpls>
      </n>
      <n v="275388" in="0">
        <tpls c="3">
          <tpl fld="4" item="550"/>
          <tpl fld="3" item="4"/>
          <tpl fld="2" item="0"/>
        </tpls>
      </n>
      <n v="314322" in="0">
        <tpls c="3">
          <tpl fld="4" item="547"/>
          <tpl fld="3" item="2"/>
          <tpl fld="2" item="0"/>
        </tpls>
      </n>
      <n v="340566" in="0">
        <tpls c="3">
          <tpl fld="4" item="549"/>
          <tpl fld="3" item="2"/>
          <tpl fld="2" item="0"/>
        </tpls>
      </n>
      <n v="369450" in="0">
        <tpls c="3">
          <tpl fld="4" item="547"/>
          <tpl fld="3" item="1"/>
          <tpl fld="2" item="0"/>
        </tpls>
      </n>
      <n v="566669" in="0">
        <tpls c="3">
          <tpl fld="4" item="547"/>
          <tpl fld="3" item="3"/>
          <tpl fld="2" item="0"/>
        </tpls>
      </n>
      <n v="109586" in="0">
        <tpls c="3">
          <tpl fld="4" item="552"/>
          <tpl fld="3" item="3"/>
          <tpl fld="2" item="0"/>
        </tpls>
      </n>
      <n v="186786" in="0">
        <tpls c="3">
          <tpl fld="4" item="548"/>
          <tpl fld="3" item="4"/>
          <tpl fld="2" item="0"/>
        </tpls>
      </n>
      <n v="254628" in="0">
        <tpls c="3">
          <tpl fld="4" item="551"/>
          <tpl fld="3" item="0"/>
          <tpl fld="2" item="0"/>
        </tpls>
      </n>
      <n v="96842" in="0">
        <tpls c="3">
          <tpl fld="4" item="550"/>
          <tpl fld="3" item="3"/>
          <tpl fld="2" item="0"/>
        </tpls>
      </n>
      <n v="939071" in="0">
        <tpls c="3">
          <tpl fld="4" item="553"/>
          <tpl fld="3" item="1"/>
          <tpl fld="2" item="0"/>
        </tpls>
      </n>
      <n v="332003" in="0">
        <tpls c="3">
          <tpl fld="4" item="548"/>
          <tpl fld="3" item="2"/>
          <tpl fld="2" item="0"/>
        </tpls>
      </n>
      <n v="348793" in="0">
        <tpls c="3">
          <tpl fld="4" item="553"/>
          <tpl fld="3" item="3"/>
          <tpl fld="2" item="0"/>
        </tpls>
      </n>
      <n v="251204" in="0">
        <tpls c="3">
          <tpl fld="4" item="549"/>
          <tpl fld="3" item="0"/>
          <tpl fld="2" item="0"/>
        </tpls>
      </n>
      <n v="155055" in="0">
        <tpls c="3">
          <tpl fld="4" item="552"/>
          <tpl fld="3" item="2"/>
          <tpl fld="2" item="0"/>
        </tpls>
      </n>
      <n v="201204" in="0">
        <tpls c="3">
          <tpl fld="4" item="551"/>
          <tpl fld="3" item="2"/>
          <tpl fld="2" item="0"/>
        </tpls>
      </n>
      <n v="258753" in="0">
        <tpls c="3">
          <tpl fld="4" item="548"/>
          <tpl fld="3" item="3"/>
          <tpl fld="2" item="0"/>
        </tpls>
      </n>
      <n v="456266" in="0">
        <tpls c="3">
          <tpl fld="4" item="551"/>
          <tpl fld="3" item="4"/>
          <tpl fld="2" item="0"/>
        </tpls>
      </n>
      <n v="8862" in="0">
        <tpls c="3">
          <tpl fld="4" item="551"/>
          <tpl fld="3" item="1"/>
          <tpl fld="2" item="0"/>
        </tpls>
      </n>
      <n v="205409" in="0">
        <tpls c="3">
          <tpl fld="4" item="547"/>
          <tpl fld="3" item="4"/>
          <tpl fld="2" item="0"/>
        </tpls>
      </n>
      <n v="470459" in="0">
        <tpls c="3">
          <tpl fld="4" item="550"/>
          <tpl fld="3" item="0"/>
          <tpl fld="2" item="0"/>
        </tpls>
      </n>
      <n v="348034" in="0">
        <tpls c="3">
          <tpl fld="4" item="552"/>
          <tpl fld="3" item="4"/>
          <tpl fld="2" item="0"/>
        </tpls>
      </n>
      <n v="413203" in="0">
        <tpls c="3">
          <tpl fld="4" item="552"/>
          <tpl fld="3" item="0"/>
          <tpl fld="2" item="0"/>
        </tpls>
      </n>
      <n v="360243" in="0">
        <tpls c="3">
          <tpl fld="4" item="553"/>
          <tpl fld="3" item="2"/>
          <tpl fld="2" item="0"/>
        </tpls>
      </n>
      <n v="359046" in="0">
        <tpls c="3">
          <tpl fld="4" item="553"/>
          <tpl fld="3" item="0"/>
          <tpl fld="2" item="0"/>
        </tpls>
      </n>
      <n v="167094" in="0">
        <tpls c="3">
          <tpl fld="4" item="549"/>
          <tpl fld="3" item="3"/>
          <tpl fld="2" item="0"/>
        </tpls>
      </n>
      <n v="135977" in="0">
        <tpls c="3">
          <tpl fld="4" item="548"/>
          <tpl fld="3" item="1"/>
          <tpl fld="2" item="0"/>
        </tpls>
      </n>
      <n v="389767" in="0">
        <tpls c="3">
          <tpl fld="4" item="550"/>
          <tpl fld="3" item="1"/>
          <tpl fld="2" item="0"/>
        </tpls>
      </n>
      <n v="246617" in="0">
        <tpls c="3">
          <tpl fld="4" item="554"/>
          <tpl fld="3" item="4"/>
          <tpl fld="2" item="0"/>
        </tpls>
      </n>
      <n v="354040" in="0">
        <tpls c="3">
          <tpl fld="4" item="555"/>
          <tpl fld="3" item="4"/>
          <tpl fld="2" item="0"/>
        </tpls>
      </n>
      <n v="525413" in="0">
        <tpls c="3">
          <tpl fld="4" item="556"/>
          <tpl fld="3" item="2"/>
          <tpl fld="2" item="0"/>
        </tpls>
      </n>
      <n v="430468" in="0">
        <tpls c="3">
          <tpl fld="4" item="557"/>
          <tpl fld="3" item="4"/>
          <tpl fld="2" item="0"/>
        </tpls>
      </n>
      <n v="129601" in="0">
        <tpls c="3">
          <tpl fld="4" item="554"/>
          <tpl fld="3" item="0"/>
          <tpl fld="2" item="0"/>
        </tpls>
      </n>
      <n v="453541" in="0">
        <tpls c="3">
          <tpl fld="4" item="556"/>
          <tpl fld="3" item="1"/>
          <tpl fld="2" item="0"/>
        </tpls>
      </n>
      <n v="268087" in="0">
        <tpls c="3">
          <tpl fld="4" item="558"/>
          <tpl fld="3" item="1"/>
          <tpl fld="2" item="0"/>
        </tpls>
      </n>
      <n v="195567" in="0">
        <tpls c="3">
          <tpl fld="4" item="554"/>
          <tpl fld="3" item="2"/>
          <tpl fld="2" item="0"/>
        </tpls>
      </n>
      <n v="422468" in="0">
        <tpls c="3">
          <tpl fld="4" item="554"/>
          <tpl fld="3" item="3"/>
          <tpl fld="2" item="0"/>
        </tpls>
      </n>
      <n v="260510" in="0">
        <tpls c="3">
          <tpl fld="4" item="557"/>
          <tpl fld="3" item="1"/>
          <tpl fld="2" item="0"/>
        </tpls>
      </n>
      <n v="205602" in="0">
        <tpls c="3">
          <tpl fld="4" item="555"/>
          <tpl fld="3" item="3"/>
          <tpl fld="2" item="0"/>
        </tpls>
      </n>
      <n v="396806" in="0">
        <tpls c="3">
          <tpl fld="4" item="558"/>
          <tpl fld="3" item="0"/>
          <tpl fld="2" item="0"/>
        </tpls>
      </n>
      <n v="188682" in="0">
        <tpls c="3">
          <tpl fld="4" item="555"/>
          <tpl fld="3" item="2"/>
          <tpl fld="2" item="0"/>
        </tpls>
      </n>
      <n v="558472" in="0">
        <tpls c="3">
          <tpl fld="4" item="558"/>
          <tpl fld="3" item="2"/>
          <tpl fld="2" item="0"/>
        </tpls>
      </n>
      <n v="250432" in="0">
        <tpls c="3">
          <tpl fld="4" item="559"/>
          <tpl fld="3" item="3"/>
          <tpl fld="2" item="0"/>
        </tpls>
      </n>
      <n v="195735" in="0">
        <tpls c="3">
          <tpl fld="4" item="559"/>
          <tpl fld="3" item="1"/>
          <tpl fld="2" item="0"/>
        </tpls>
      </n>
      <n v="259449" in="0">
        <tpls c="3">
          <tpl fld="4" item="560"/>
          <tpl fld="3" item="0"/>
          <tpl fld="2" item="0"/>
        </tpls>
      </n>
      <n v="615088" in="0">
        <tpls c="3">
          <tpl fld="4" item="559"/>
          <tpl fld="3" item="4"/>
          <tpl fld="2" item="0"/>
        </tpls>
      </n>
      <n v="84972" in="0">
        <tpls c="3">
          <tpl fld="4" item="560"/>
          <tpl fld="3" item="4"/>
          <tpl fld="2" item="0"/>
        </tpls>
      </n>
      <n v="128983" in="0">
        <tpls c="3">
          <tpl fld="4" item="557"/>
          <tpl fld="3" item="2"/>
          <tpl fld="2" item="0"/>
        </tpls>
      </n>
      <n v="121323" in="0">
        <tpls c="3">
          <tpl fld="4" item="560"/>
          <tpl fld="3" item="1"/>
          <tpl fld="2" item="0"/>
        </tpls>
      </n>
      <n v="79942" in="0">
        <tpls c="3">
          <tpl fld="4" item="556"/>
          <tpl fld="3" item="3"/>
          <tpl fld="2" item="0"/>
        </tpls>
      </n>
      <n v="306260" in="0">
        <tpls c="3">
          <tpl fld="4" item="557"/>
          <tpl fld="3" item="0"/>
          <tpl fld="2" item="0"/>
        </tpls>
      </n>
      <n v="206881" in="0">
        <tpls c="3">
          <tpl fld="4" item="555"/>
          <tpl fld="3" item="0"/>
          <tpl fld="2" item="0"/>
        </tpls>
      </n>
      <n v="90515" in="0">
        <tpls c="3">
          <tpl fld="4" item="558"/>
          <tpl fld="3" item="3"/>
          <tpl fld="2" item="0"/>
        </tpls>
      </n>
      <n v="292070" in="0">
        <tpls c="3">
          <tpl fld="4" item="558"/>
          <tpl fld="3" item="4"/>
          <tpl fld="2" item="0"/>
        </tpls>
      </n>
      <n v="266570" in="0">
        <tpls c="3">
          <tpl fld="4" item="556"/>
          <tpl fld="3" item="4"/>
          <tpl fld="2" item="0"/>
        </tpls>
      </n>
      <n v="400187" in="0">
        <tpls c="3">
          <tpl fld="4" item="556"/>
          <tpl fld="3" item="0"/>
          <tpl fld="2" item="0"/>
        </tpls>
      </n>
      <n v="113886" in="0">
        <tpls c="3">
          <tpl fld="4" item="557"/>
          <tpl fld="3" item="3"/>
          <tpl fld="2" item="0"/>
        </tpls>
      </n>
      <n v="172304" in="0">
        <tpls c="3">
          <tpl fld="4" item="560"/>
          <tpl fld="3" item="3"/>
          <tpl fld="2" item="0"/>
        </tpls>
      </n>
      <n v="529254" in="0">
        <tpls c="3">
          <tpl fld="4" item="559"/>
          <tpl fld="3" item="2"/>
          <tpl fld="2" item="0"/>
        </tpls>
      </n>
      <n v="173895" in="0">
        <tpls c="3">
          <tpl fld="4" item="560"/>
          <tpl fld="3" item="2"/>
          <tpl fld="2" item="0"/>
        </tpls>
      </n>
      <n v="60919" in="0">
        <tpls c="3">
          <tpl fld="4" item="554"/>
          <tpl fld="3" item="1"/>
          <tpl fld="2" item="0"/>
        </tpls>
      </n>
      <n v="271379" in="0">
        <tpls c="3">
          <tpl fld="4" item="559"/>
          <tpl fld="3" item="0"/>
          <tpl fld="2" item="0"/>
        </tpls>
      </n>
      <n v="625963" in="0">
        <tpls c="3">
          <tpl fld="4" item="555"/>
          <tpl fld="3" item="1"/>
          <tpl fld="2" item="0"/>
        </tpls>
      </n>
      <n v="432890" in="0">
        <tpls c="3">
          <tpl fld="4" item="561"/>
          <tpl fld="3" item="4"/>
          <tpl fld="2" item="0"/>
        </tpls>
      </n>
      <n v="331664" in="0">
        <tpls c="3">
          <tpl fld="4" item="562"/>
          <tpl fld="3" item="4"/>
          <tpl fld="2" item="0"/>
        </tpls>
      </n>
      <n v="310662" in="0">
        <tpls c="3">
          <tpl fld="4" item="563"/>
          <tpl fld="3" item="2"/>
          <tpl fld="2" item="0"/>
        </tpls>
      </n>
      <n v="289720" in="0">
        <tpls c="3">
          <tpl fld="4" item="564"/>
          <tpl fld="3" item="3"/>
          <tpl fld="2" item="0"/>
        </tpls>
      </n>
      <n v="217624" in="0">
        <tpls c="3">
          <tpl fld="4" item="565"/>
          <tpl fld="3" item="3"/>
          <tpl fld="2" item="0"/>
        </tpls>
      </n>
      <n v="179599" in="0">
        <tpls c="3">
          <tpl fld="4" item="566"/>
          <tpl fld="3" item="1"/>
          <tpl fld="2" item="0"/>
        </tpls>
      </n>
      <n v="267657" in="0">
        <tpls c="3">
          <tpl fld="4" item="567"/>
          <tpl fld="3" item="2"/>
          <tpl fld="2" item="0"/>
        </tpls>
      </n>
      <n v="235148" in="0">
        <tpls c="3">
          <tpl fld="4" item="566"/>
          <tpl fld="3" item="2"/>
          <tpl fld="2" item="0"/>
        </tpls>
      </n>
      <n v="454459" in="0">
        <tpls c="3">
          <tpl fld="4" item="563"/>
          <tpl fld="3" item="3"/>
          <tpl fld="2" item="0"/>
        </tpls>
      </n>
      <n v="493054" in="0">
        <tpls c="3">
          <tpl fld="4" item="565"/>
          <tpl fld="3" item="2"/>
          <tpl fld="2" item="0"/>
        </tpls>
      </n>
      <n v="187695" in="0">
        <tpls c="3">
          <tpl fld="4" item="562"/>
          <tpl fld="3" item="3"/>
          <tpl fld="2" item="0"/>
        </tpls>
      </n>
      <n v="462206" in="0">
        <tpls c="3">
          <tpl fld="4" item="563"/>
          <tpl fld="3" item="4"/>
          <tpl fld="2" item="0"/>
        </tpls>
      </n>
      <n v="400425" in="0">
        <tpls c="3">
          <tpl fld="4" item="563"/>
          <tpl fld="3" item="1"/>
          <tpl fld="2" item="0"/>
        </tpls>
      </n>
      <n v="378055" in="0">
        <tpls c="3">
          <tpl fld="4" item="566"/>
          <tpl fld="3" item="4"/>
          <tpl fld="2" item="0"/>
        </tpls>
      </n>
      <n v="105465" in="0">
        <tpls c="3">
          <tpl fld="4" item="561"/>
          <tpl fld="3" item="2"/>
          <tpl fld="2" item="0"/>
        </tpls>
      </n>
      <n v="963816" in="0">
        <tpls c="3">
          <tpl fld="4" item="561"/>
          <tpl fld="3" item="3"/>
          <tpl fld="2" item="0"/>
        </tpls>
      </n>
      <n v="276033" in="0">
        <tpls c="3">
          <tpl fld="4" item="564"/>
          <tpl fld="3" item="2"/>
          <tpl fld="2" item="0"/>
        </tpls>
      </n>
      <n v="468872" in="0">
        <tpls c="3">
          <tpl fld="4" item="566"/>
          <tpl fld="3" item="3"/>
          <tpl fld="2" item="0"/>
        </tpls>
      </n>
      <n v="324009" in="0">
        <tpls c="3">
          <tpl fld="4" item="565"/>
          <tpl fld="3" item="1"/>
          <tpl fld="2" item="0"/>
        </tpls>
      </n>
      <n v="529245" in="0">
        <tpls c="3">
          <tpl fld="4" item="567"/>
          <tpl fld="3" item="3"/>
          <tpl fld="2" item="0"/>
        </tpls>
      </n>
      <n v="429812" in="0">
        <tpls c="3">
          <tpl fld="4" item="561"/>
          <tpl fld="3" item="0"/>
          <tpl fld="2" item="0"/>
        </tpls>
      </n>
      <n v="215785" in="0">
        <tpls c="3">
          <tpl fld="4" item="563"/>
          <tpl fld="3" item="0"/>
          <tpl fld="2" item="0"/>
        </tpls>
      </n>
      <n v="662135" in="0">
        <tpls c="3">
          <tpl fld="4" item="564"/>
          <tpl fld="3" item="1"/>
          <tpl fld="2" item="0"/>
        </tpls>
      </n>
      <n v="579658" in="0">
        <tpls c="3">
          <tpl fld="4" item="564"/>
          <tpl fld="3" item="0"/>
          <tpl fld="2" item="0"/>
        </tpls>
      </n>
      <n v="248080" in="0">
        <tpls c="3">
          <tpl fld="4" item="565"/>
          <tpl fld="3" item="4"/>
          <tpl fld="2" item="0"/>
        </tpls>
      </n>
      <n v="355753" in="0">
        <tpls c="3">
          <tpl fld="4" item="567"/>
          <tpl fld="3" item="0"/>
          <tpl fld="2" item="0"/>
        </tpls>
      </n>
      <n v="202172" in="0">
        <tpls c="3">
          <tpl fld="4" item="567"/>
          <tpl fld="3" item="4"/>
          <tpl fld="2" item="0"/>
        </tpls>
      </n>
      <n v="680600" in="0">
        <tpls c="3">
          <tpl fld="4" item="566"/>
          <tpl fld="3" item="0"/>
          <tpl fld="2" item="0"/>
        </tpls>
      </n>
      <n v="554307" in="0">
        <tpls c="3">
          <tpl fld="4" item="562"/>
          <tpl fld="3" item="2"/>
          <tpl fld="2" item="0"/>
        </tpls>
      </n>
      <n v="152147" in="0">
        <tpls c="3">
          <tpl fld="4" item="564"/>
          <tpl fld="3" item="4"/>
          <tpl fld="2" item="0"/>
        </tpls>
      </n>
      <n v="357419" in="0">
        <tpls c="3">
          <tpl fld="4" item="567"/>
          <tpl fld="3" item="1"/>
          <tpl fld="2" item="0"/>
        </tpls>
      </n>
      <n v="115377" in="0">
        <tpls c="3">
          <tpl fld="4" item="565"/>
          <tpl fld="3" item="0"/>
          <tpl fld="2" item="0"/>
        </tpls>
      </n>
      <n v="505139" in="0">
        <tpls c="3">
          <tpl fld="4" item="562"/>
          <tpl fld="3" item="1"/>
          <tpl fld="2" item="0"/>
        </tpls>
      </n>
      <n v="350848" in="0">
        <tpls c="3">
          <tpl fld="4" item="561"/>
          <tpl fld="3" item="1"/>
          <tpl fld="2" item="0"/>
        </tpls>
      </n>
      <n v="128216" in="0">
        <tpls c="3">
          <tpl fld="4" item="562"/>
          <tpl fld="3" item="0"/>
          <tpl fld="2" item="0"/>
        </tpls>
      </n>
      <n v="404939" in="0">
        <tpls c="3">
          <tpl fld="4" item="568"/>
          <tpl fld="3" item="3"/>
          <tpl fld="2" item="0"/>
        </tpls>
      </n>
      <n v="15791" in="0">
        <tpls c="3">
          <tpl fld="4" item="569"/>
          <tpl fld="3" item="4"/>
          <tpl fld="2" item="0"/>
        </tpls>
      </n>
      <n v="423626" in="0">
        <tpls c="3">
          <tpl fld="4" item="570"/>
          <tpl fld="3" item="2"/>
          <tpl fld="2" item="0"/>
        </tpls>
      </n>
      <n v="367152" in="0">
        <tpls c="3">
          <tpl fld="4" item="568"/>
          <tpl fld="3" item="0"/>
          <tpl fld="2" item="0"/>
        </tpls>
      </n>
      <n v="589418" in="0">
        <tpls c="3">
          <tpl fld="4" item="570"/>
          <tpl fld="3" item="1"/>
          <tpl fld="2" item="0"/>
        </tpls>
      </n>
      <n v="225379" in="0">
        <tpls c="3">
          <tpl fld="4" item="571"/>
          <tpl fld="3" item="3"/>
          <tpl fld="2" item="0"/>
        </tpls>
      </n>
      <n v="577483" in="0">
        <tpls c="3">
          <tpl fld="4" item="568"/>
          <tpl fld="3" item="1"/>
          <tpl fld="2" item="0"/>
        </tpls>
      </n>
      <n v="297238" in="0">
        <tpls c="3">
          <tpl fld="4" item="569"/>
          <tpl fld="3" item="1"/>
          <tpl fld="2" item="0"/>
        </tpls>
      </n>
      <n v="324223" in="0">
        <tpls c="3">
          <tpl fld="4" item="572"/>
          <tpl fld="3" item="4"/>
          <tpl fld="2" item="0"/>
        </tpls>
      </n>
      <n v="300621" in="0">
        <tpls c="3">
          <tpl fld="4" item="572"/>
          <tpl fld="3" item="0"/>
          <tpl fld="2" item="0"/>
        </tpls>
      </n>
      <n v="226175" in="0">
        <tpls c="3">
          <tpl fld="4" item="570"/>
          <tpl fld="3" item="4"/>
          <tpl fld="2" item="0"/>
        </tpls>
      </n>
      <n v="235574" in="0">
        <tpls c="3">
          <tpl fld="4" item="572"/>
          <tpl fld="3" item="3"/>
          <tpl fld="2" item="0"/>
        </tpls>
      </n>
      <n v="452037" in="0">
        <tpls c="3">
          <tpl fld="4" item="573"/>
          <tpl fld="3" item="2"/>
          <tpl fld="2" item="0"/>
        </tpls>
      </n>
      <n v="189362" in="0">
        <tpls c="3">
          <tpl fld="4" item="573"/>
          <tpl fld="3" item="1"/>
          <tpl fld="2" item="0"/>
        </tpls>
      </n>
      <n v="726894" in="0">
        <tpls c="3">
          <tpl fld="4" item="571"/>
          <tpl fld="3" item="2"/>
          <tpl fld="2" item="0"/>
        </tpls>
      </n>
      <n v="265533" in="0">
        <tpls c="3">
          <tpl fld="4" item="569"/>
          <tpl fld="3" item="3"/>
          <tpl fld="2" item="0"/>
        </tpls>
      </n>
      <n v="241793" in="0">
        <tpls c="3">
          <tpl fld="4" item="569"/>
          <tpl fld="3" item="0"/>
          <tpl fld="2" item="0"/>
        </tpls>
      </n>
      <n v="302423" in="0">
        <tpls c="3">
          <tpl fld="4" item="573"/>
          <tpl fld="3" item="0"/>
          <tpl fld="2" item="0"/>
        </tpls>
      </n>
      <n v="479955" in="0">
        <tpls c="3">
          <tpl fld="4" item="571"/>
          <tpl fld="3" item="0"/>
          <tpl fld="2" item="0"/>
        </tpls>
      </n>
      <n v="204764" in="0">
        <tpls c="3">
          <tpl fld="4" item="570"/>
          <tpl fld="3" item="0"/>
          <tpl fld="2" item="0"/>
        </tpls>
      </n>
      <n v="514079" in="0">
        <tpls c="3">
          <tpl fld="4" item="572"/>
          <tpl fld="3" item="1"/>
          <tpl fld="2" item="0"/>
        </tpls>
      </n>
      <n v="92587" in="0">
        <tpls c="3">
          <tpl fld="4" item="574"/>
          <tpl fld="3" item="2"/>
          <tpl fld="2" item="0"/>
        </tpls>
      </n>
      <n v="331195" in="0">
        <tpls c="3">
          <tpl fld="4" item="572"/>
          <tpl fld="3" item="2"/>
          <tpl fld="2" item="0"/>
        </tpls>
      </n>
      <n v="321258" in="0">
        <tpls c="3">
          <tpl fld="4" item="574"/>
          <tpl fld="3" item="0"/>
          <tpl fld="2" item="0"/>
        </tpls>
      </n>
      <n v="801213" in="0">
        <tpls c="3">
          <tpl fld="4" item="568"/>
          <tpl fld="3" item="2"/>
          <tpl fld="2" item="0"/>
        </tpls>
      </n>
      <n v="313929" in="0">
        <tpls c="3">
          <tpl fld="4" item="571"/>
          <tpl fld="3" item="1"/>
          <tpl fld="2" item="0"/>
        </tpls>
      </n>
      <n v="197201" in="0">
        <tpls c="3">
          <tpl fld="4" item="574"/>
          <tpl fld="3" item="1"/>
          <tpl fld="2" item="0"/>
        </tpls>
      </n>
      <n v="115470" in="0">
        <tpls c="3">
          <tpl fld="4" item="574"/>
          <tpl fld="3" item="3"/>
          <tpl fld="2" item="0"/>
        </tpls>
      </n>
      <n v="624588" in="0">
        <tpls c="3">
          <tpl fld="4" item="570"/>
          <tpl fld="3" item="3"/>
          <tpl fld="2" item="0"/>
        </tpls>
      </n>
      <n v="193991" in="0">
        <tpls c="3">
          <tpl fld="4" item="574"/>
          <tpl fld="3" item="4"/>
          <tpl fld="2" item="0"/>
        </tpls>
      </n>
      <n v="41452" in="0">
        <tpls c="3">
          <tpl fld="4" item="568"/>
          <tpl fld="3" item="4"/>
          <tpl fld="2" item="0"/>
        </tpls>
      </n>
      <n v="514015" in="0">
        <tpls c="3">
          <tpl fld="4" item="573"/>
          <tpl fld="3" item="4"/>
          <tpl fld="2" item="0"/>
        </tpls>
      </n>
      <n v="184807" in="0">
        <tpls c="3">
          <tpl fld="4" item="573"/>
          <tpl fld="3" item="3"/>
          <tpl fld="2" item="0"/>
        </tpls>
      </n>
      <n v="414790" in="0">
        <tpls c="3">
          <tpl fld="4" item="571"/>
          <tpl fld="3" item="4"/>
          <tpl fld="2" item="0"/>
        </tpls>
      </n>
      <n v="263496" in="0">
        <tpls c="3">
          <tpl fld="4" item="569"/>
          <tpl fld="3" item="2"/>
          <tpl fld="2" item="0"/>
        </tpls>
      </n>
      <n v="477830" in="0">
        <tpls c="3">
          <tpl fld="4" item="575"/>
          <tpl fld="3" item="0"/>
          <tpl fld="2" item="0"/>
        </tpls>
      </n>
      <n v="398493" in="0">
        <tpls c="3">
          <tpl fld="4" item="576"/>
          <tpl fld="3" item="0"/>
          <tpl fld="2" item="0"/>
        </tpls>
      </n>
      <n v="409505" in="0">
        <tpls c="3">
          <tpl fld="4" item="577"/>
          <tpl fld="3" item="4"/>
          <tpl fld="2" item="0"/>
        </tpls>
      </n>
      <n v="408262" in="0">
        <tpls c="3">
          <tpl fld="4" item="578"/>
          <tpl fld="3" item="2"/>
          <tpl fld="2" item="0"/>
        </tpls>
      </n>
      <n v="159021" in="0">
        <tpls c="3">
          <tpl fld="4" item="578"/>
          <tpl fld="3" item="0"/>
          <tpl fld="2" item="0"/>
        </tpls>
      </n>
      <n v="306442" in="0">
        <tpls c="3">
          <tpl fld="4" item="579"/>
          <tpl fld="3" item="2"/>
          <tpl fld="2" item="0"/>
        </tpls>
      </n>
      <n v="233081" in="0">
        <tpls c="3">
          <tpl fld="4" item="576"/>
          <tpl fld="3" item="3"/>
          <tpl fld="2" item="0"/>
        </tpls>
      </n>
      <n v="192675" in="0">
        <tpls c="3">
          <tpl fld="4" item="575"/>
          <tpl fld="3" item="1"/>
          <tpl fld="2" item="0"/>
        </tpls>
      </n>
      <n v="335802" in="0">
        <tpls c="3">
          <tpl fld="4" item="580"/>
          <tpl fld="3" item="4"/>
          <tpl fld="2" item="0"/>
        </tpls>
      </n>
      <n v="70562" in="0">
        <tpls c="3">
          <tpl fld="4" item="578"/>
          <tpl fld="3" item="4"/>
          <tpl fld="2" item="0"/>
        </tpls>
      </n>
      <n v="477721" in="0">
        <tpls c="3">
          <tpl fld="4" item="575"/>
          <tpl fld="3" item="2"/>
          <tpl fld="2" item="0"/>
        </tpls>
      </n>
      <n v="607835" in="0">
        <tpls c="3">
          <tpl fld="4" item="577"/>
          <tpl fld="3" item="2"/>
          <tpl fld="2" item="0"/>
        </tpls>
      </n>
      <n v="72795" in="0">
        <tpls c="3">
          <tpl fld="4" item="577"/>
          <tpl fld="3" item="1"/>
          <tpl fld="2" item="0"/>
        </tpls>
      </n>
      <n v="367149" in="0">
        <tpls c="3">
          <tpl fld="4" item="581"/>
          <tpl fld="3" item="0"/>
          <tpl fld="2" item="0"/>
        </tpls>
      </n>
      <n v="76438" in="0">
        <tpls c="3">
          <tpl fld="4" item="581"/>
          <tpl fld="3" item="2"/>
          <tpl fld="2" item="0"/>
        </tpls>
      </n>
      <n v="356555" in="0">
        <tpls c="3">
          <tpl fld="4" item="580"/>
          <tpl fld="3" item="0"/>
          <tpl fld="2" item="0"/>
        </tpls>
      </n>
      <n v="473458" in="0">
        <tpls c="3">
          <tpl fld="4" item="581"/>
          <tpl fld="3" item="4"/>
          <tpl fld="2" item="0"/>
        </tpls>
      </n>
      <n v="296471" in="0">
        <tpls c="3">
          <tpl fld="4" item="581"/>
          <tpl fld="3" item="1"/>
          <tpl fld="2" item="0"/>
        </tpls>
      </n>
      <n v="315741" in="0">
        <tpls c="3">
          <tpl fld="4" item="576"/>
          <tpl fld="3" item="2"/>
          <tpl fld="2" item="0"/>
        </tpls>
      </n>
      <n v="239186" in="0">
        <tpls c="3">
          <tpl fld="4" item="575"/>
          <tpl fld="3" item="3"/>
          <tpl fld="2" item="0"/>
        </tpls>
      </n>
      <n v="116962" in="0">
        <tpls c="3">
          <tpl fld="4" item="581"/>
          <tpl fld="3" item="3"/>
          <tpl fld="2" item="0"/>
        </tpls>
      </n>
      <n v="166560" in="0">
        <tpls c="3">
          <tpl fld="4" item="579"/>
          <tpl fld="3" item="3"/>
          <tpl fld="2" item="0"/>
        </tpls>
      </n>
      <n v="369654" in="0">
        <tpls c="3">
          <tpl fld="4" item="580"/>
          <tpl fld="3" item="2"/>
          <tpl fld="2" item="0"/>
        </tpls>
      </n>
      <n v="364265" in="0">
        <tpls c="3">
          <tpl fld="4" item="577"/>
          <tpl fld="3" item="3"/>
          <tpl fld="2" item="0"/>
        </tpls>
      </n>
      <n v="155463" in="0">
        <tpls c="3">
          <tpl fld="4" item="576"/>
          <tpl fld="3" item="1"/>
          <tpl fld="2" item="0"/>
        </tpls>
      </n>
      <n v="252050" in="0">
        <tpls c="3">
          <tpl fld="4" item="579"/>
          <tpl fld="3" item="1"/>
          <tpl fld="2" item="0"/>
        </tpls>
      </n>
      <n v="505292" in="0">
        <tpls c="3">
          <tpl fld="4" item="579"/>
          <tpl fld="3" item="4"/>
          <tpl fld="2" item="0"/>
        </tpls>
      </n>
      <n v="248114" in="0">
        <tpls c="3">
          <tpl fld="4" item="577"/>
          <tpl fld="3" item="0"/>
          <tpl fld="2" item="0"/>
        </tpls>
      </n>
      <n v="568308" in="0">
        <tpls c="3">
          <tpl fld="4" item="575"/>
          <tpl fld="3" item="4"/>
          <tpl fld="2" item="0"/>
        </tpls>
      </n>
      <n v="506851" in="0">
        <tpls c="3">
          <tpl fld="4" item="579"/>
          <tpl fld="3" item="0"/>
          <tpl fld="2" item="0"/>
        </tpls>
      </n>
      <n v="441376" in="0">
        <tpls c="3">
          <tpl fld="4" item="576"/>
          <tpl fld="3" item="4"/>
          <tpl fld="2" item="0"/>
        </tpls>
      </n>
      <n v="616654" in="0">
        <tpls c="3">
          <tpl fld="4" item="580"/>
          <tpl fld="3" item="3"/>
          <tpl fld="2" item="0"/>
        </tpls>
      </n>
      <n v="327462" in="0">
        <tpls c="3">
          <tpl fld="4" item="578"/>
          <tpl fld="3" item="3"/>
          <tpl fld="2" item="0"/>
        </tpls>
      </n>
      <n v="464487" in="0">
        <tpls c="3">
          <tpl fld="4" item="580"/>
          <tpl fld="3" item="1"/>
          <tpl fld="2" item="0"/>
        </tpls>
      </n>
      <n v="188085" in="0">
        <tpls c="3">
          <tpl fld="4" item="578"/>
          <tpl fld="3" item="1"/>
          <tpl fld="2" item="0"/>
        </tpls>
      </n>
      <n v="336087" in="0">
        <tpls c="3">
          <tpl fld="4" item="582"/>
          <tpl fld="3" item="0"/>
          <tpl fld="2" item="0"/>
        </tpls>
      </n>
      <n v="117744" in="0">
        <tpls c="3">
          <tpl fld="4" item="583"/>
          <tpl fld="3" item="3"/>
          <tpl fld="2" item="0"/>
        </tpls>
      </n>
      <n v="113960" in="0">
        <tpls c="3">
          <tpl fld="4" item="584"/>
          <tpl fld="3" item="0"/>
          <tpl fld="2" item="0"/>
        </tpls>
      </n>
      <n v="370656" in="0">
        <tpls c="3">
          <tpl fld="4" item="585"/>
          <tpl fld="3" item="1"/>
          <tpl fld="2" item="0"/>
        </tpls>
      </n>
      <n v="476605" in="0">
        <tpls c="3">
          <tpl fld="4" item="586"/>
          <tpl fld="3" item="0"/>
          <tpl fld="2" item="0"/>
        </tpls>
      </n>
      <n v="153794" in="0">
        <tpls c="3">
          <tpl fld="4" item="585"/>
          <tpl fld="3" item="0"/>
          <tpl fld="2" item="0"/>
        </tpls>
      </n>
      <n v="53582" in="0">
        <tpls c="3">
          <tpl fld="4" item="586"/>
          <tpl fld="3" item="4"/>
          <tpl fld="2" item="0"/>
        </tpls>
      </n>
      <n v="161618" in="0">
        <tpls c="3">
          <tpl fld="4" item="585"/>
          <tpl fld="3" item="4"/>
          <tpl fld="2" item="0"/>
        </tpls>
      </n>
      <n v="118765" in="0">
        <tpls c="3">
          <tpl fld="4" item="587"/>
          <tpl fld="3" item="0"/>
          <tpl fld="2" item="0"/>
        </tpls>
      </n>
      <n v="236843" in="0">
        <tpls c="3">
          <tpl fld="4" item="587"/>
          <tpl fld="3" item="1"/>
          <tpl fld="2" item="0"/>
        </tpls>
      </n>
      <n v="621080" in="0">
        <tpls c="3">
          <tpl fld="4" item="582"/>
          <tpl fld="3" item="2"/>
          <tpl fld="2" item="0"/>
        </tpls>
      </n>
      <n v="306763" in="0">
        <tpls c="3">
          <tpl fld="4" item="582"/>
          <tpl fld="3" item="4"/>
          <tpl fld="2" item="0"/>
        </tpls>
      </n>
      <n v="153307" in="0">
        <tpls c="3">
          <tpl fld="4" item="585"/>
          <tpl fld="3" item="3"/>
          <tpl fld="2" item="0"/>
        </tpls>
      </n>
      <n v="217961" in="0">
        <tpls c="3">
          <tpl fld="4" item="587"/>
          <tpl fld="3" item="2"/>
          <tpl fld="2" item="0"/>
        </tpls>
      </n>
      <n v="425140" in="0">
        <tpls c="3">
          <tpl fld="4" item="583"/>
          <tpl fld="3" item="4"/>
          <tpl fld="2" item="0"/>
        </tpls>
      </n>
      <n v="354445" in="0">
        <tpls c="3">
          <tpl fld="4" item="584"/>
          <tpl fld="3" item="1"/>
          <tpl fld="2" item="0"/>
        </tpls>
      </n>
      <n v="356101" in="0">
        <tpls c="3">
          <tpl fld="4" item="584"/>
          <tpl fld="3" item="2"/>
          <tpl fld="2" item="0"/>
        </tpls>
      </n>
      <n v="380953" in="0">
        <tpls c="3">
          <tpl fld="4" item="585"/>
          <tpl fld="3" item="2"/>
          <tpl fld="2" item="0"/>
        </tpls>
      </n>
      <n v="100821" in="0">
        <tpls c="3">
          <tpl fld="4" item="584"/>
          <tpl fld="3" item="3"/>
          <tpl fld="2" item="0"/>
        </tpls>
      </n>
      <n v="413599" in="0">
        <tpls c="3">
          <tpl fld="4" item="582"/>
          <tpl fld="3" item="3"/>
          <tpl fld="2" item="0"/>
        </tpls>
      </n>
      <n v="479050" in="0">
        <tpls c="3">
          <tpl fld="4" item="583"/>
          <tpl fld="3" item="0"/>
          <tpl fld="2" item="0"/>
        </tpls>
      </n>
      <n v="260303" in="0">
        <tpls c="3">
          <tpl fld="4" item="588"/>
          <tpl fld="3" item="3"/>
          <tpl fld="2" item="0"/>
        </tpls>
      </n>
      <n v="187569" in="0">
        <tpls c="3">
          <tpl fld="4" item="586"/>
          <tpl fld="3" item="1"/>
          <tpl fld="2" item="0"/>
        </tpls>
      </n>
      <n v="157664" in="0">
        <tpls c="3">
          <tpl fld="4" item="584"/>
          <tpl fld="3" item="4"/>
          <tpl fld="2" item="0"/>
        </tpls>
      </n>
      <n v="598737" in="0">
        <tpls c="3">
          <tpl fld="4" item="588"/>
          <tpl fld="3" item="1"/>
          <tpl fld="2" item="0"/>
        </tpls>
      </n>
      <n v="240126" in="0">
        <tpls c="3">
          <tpl fld="4" item="588"/>
          <tpl fld="3" item="4"/>
          <tpl fld="2" item="0"/>
        </tpls>
      </n>
      <n v="239728" in="0">
        <tpls c="3">
          <tpl fld="4" item="588"/>
          <tpl fld="3" item="2"/>
          <tpl fld="2" item="0"/>
        </tpls>
      </n>
      <n v="654298" in="0">
        <tpls c="3">
          <tpl fld="4" item="583"/>
          <tpl fld="3" item="2"/>
          <tpl fld="2" item="0"/>
        </tpls>
      </n>
      <n v="325913" in="0">
        <tpls c="3">
          <tpl fld="4" item="588"/>
          <tpl fld="3" item="0"/>
          <tpl fld="2" item="0"/>
        </tpls>
      </n>
      <n v="363620" in="0">
        <tpls c="3">
          <tpl fld="4" item="582"/>
          <tpl fld="3" item="1"/>
          <tpl fld="2" item="0"/>
        </tpls>
      </n>
      <n v="270609" in="0">
        <tpls c="3">
          <tpl fld="4" item="586"/>
          <tpl fld="3" item="2"/>
          <tpl fld="2" item="0"/>
        </tpls>
      </n>
      <n v="535886" in="0">
        <tpls c="3">
          <tpl fld="4" item="587"/>
          <tpl fld="3" item="3"/>
          <tpl fld="2" item="0"/>
        </tpls>
      </n>
      <n v="342529" in="0">
        <tpls c="3">
          <tpl fld="4" item="587"/>
          <tpl fld="3" item="4"/>
          <tpl fld="2" item="0"/>
        </tpls>
      </n>
      <n v="214247" in="0">
        <tpls c="3">
          <tpl fld="4" item="586"/>
          <tpl fld="3" item="3"/>
          <tpl fld="2" item="0"/>
        </tpls>
      </n>
      <n v="229603" in="0">
        <tpls c="3">
          <tpl fld="4" item="583"/>
          <tpl fld="3" item="1"/>
          <tpl fld="2" item="0"/>
        </tpls>
      </n>
      <n v="140545" in="0">
        <tpls c="3">
          <tpl fld="4" item="589"/>
          <tpl fld="3" item="3"/>
          <tpl fld="2" item="0"/>
        </tpls>
      </n>
      <n v="109274" in="0">
        <tpls c="3">
          <tpl fld="4" item="590"/>
          <tpl fld="3" item="4"/>
          <tpl fld="2" item="0"/>
        </tpls>
      </n>
      <n v="123593" in="0">
        <tpls c="3">
          <tpl fld="4" item="590"/>
          <tpl fld="3" item="2"/>
          <tpl fld="2" item="0"/>
        </tpls>
      </n>
      <n v="208133" in="0">
        <tpls c="3">
          <tpl fld="4" item="589"/>
          <tpl fld="3" item="0"/>
          <tpl fld="2" item="0"/>
        </tpls>
      </n>
      <n v="389781" in="0">
        <tpls c="3">
          <tpl fld="4" item="591"/>
          <tpl fld="3" item="4"/>
          <tpl fld="2" item="0"/>
        </tpls>
      </n>
      <n v="235852" in="0">
        <tpls c="3">
          <tpl fld="4" item="592"/>
          <tpl fld="3" item="3"/>
          <tpl fld="2" item="0"/>
        </tpls>
      </n>
      <n v="233476" in="0">
        <tpls c="3">
          <tpl fld="4" item="589"/>
          <tpl fld="3" item="1"/>
          <tpl fld="2" item="0"/>
        </tpls>
      </n>
      <n v="457707" in="0">
        <tpls c="3">
          <tpl fld="4" item="593"/>
          <tpl fld="3" item="1"/>
          <tpl fld="2" item="0"/>
        </tpls>
      </n>
      <n v="414509" in="0">
        <tpls c="3">
          <tpl fld="4" item="594"/>
          <tpl fld="3" item="3"/>
          <tpl fld="2" item="0"/>
        </tpls>
      </n>
      <n v="274981" in="0">
        <tpls c="3">
          <tpl fld="4" item="595"/>
          <tpl fld="3" item="0"/>
          <tpl fld="2" item="0"/>
        </tpls>
      </n>
      <n v="298658" in="0">
        <tpls c="3">
          <tpl fld="4" item="593"/>
          <tpl fld="3" item="3"/>
          <tpl fld="2" item="0"/>
        </tpls>
      </n>
      <n v="302012" in="0">
        <tpls c="3">
          <tpl fld="4" item="595"/>
          <tpl fld="3" item="1"/>
          <tpl fld="2" item="0"/>
        </tpls>
      </n>
      <n v="178957" in="0">
        <tpls c="3">
          <tpl fld="4" item="593"/>
          <tpl fld="3" item="4"/>
          <tpl fld="2" item="0"/>
        </tpls>
      </n>
      <n v="183437" in="0">
        <tpls c="3">
          <tpl fld="4" item="591"/>
          <tpl fld="3" item="3"/>
          <tpl fld="2" item="0"/>
        </tpls>
      </n>
      <n v="98822" in="0">
        <tpls c="3">
          <tpl fld="4" item="594"/>
          <tpl fld="3" item="0"/>
          <tpl fld="2" item="0"/>
        </tpls>
      </n>
      <n v="205569" in="0">
        <tpls c="3">
          <tpl fld="4" item="592"/>
          <tpl fld="3" item="4"/>
          <tpl fld="2" item="0"/>
        </tpls>
      </n>
      <n v="235533" in="0">
        <tpls c="3">
          <tpl fld="4" item="592"/>
          <tpl fld="3" item="2"/>
          <tpl fld="2" item="0"/>
        </tpls>
      </n>
      <n v="372071" in="0">
        <tpls c="3">
          <tpl fld="4" item="594"/>
          <tpl fld="3" item="2"/>
          <tpl fld="2" item="0"/>
        </tpls>
      </n>
      <n v="114364" in="0">
        <tpls c="3">
          <tpl fld="4" item="591"/>
          <tpl fld="3" item="2"/>
          <tpl fld="2" item="0"/>
        </tpls>
      </n>
      <n v="245088" in="0">
        <tpls c="3">
          <tpl fld="4" item="593"/>
          <tpl fld="3" item="2"/>
          <tpl fld="2" item="0"/>
        </tpls>
      </n>
      <n v="154614" in="0">
        <tpls c="3">
          <tpl fld="4" item="591"/>
          <tpl fld="3" item="1"/>
          <tpl fld="2" item="0"/>
        </tpls>
      </n>
      <n v="381510" in="0">
        <tpls c="3">
          <tpl fld="4" item="590"/>
          <tpl fld="3" item="1"/>
          <tpl fld="2" item="0"/>
        </tpls>
      </n>
      <n v="551473" in="0">
        <tpls c="3">
          <tpl fld="4" item="590"/>
          <tpl fld="3" item="0"/>
          <tpl fld="2" item="0"/>
        </tpls>
      </n>
      <n v="388774" in="0">
        <tpls c="3">
          <tpl fld="4" item="589"/>
          <tpl fld="3" item="4"/>
          <tpl fld="2" item="0"/>
        </tpls>
      </n>
      <n v="162141" in="0">
        <tpls c="3">
          <tpl fld="4" item="594"/>
          <tpl fld="3" item="1"/>
          <tpl fld="2" item="0"/>
        </tpls>
      </n>
      <n v="97190" in="0">
        <tpls c="3">
          <tpl fld="4" item="591"/>
          <tpl fld="3" item="0"/>
          <tpl fld="2" item="0"/>
        </tpls>
      </n>
      <n v="358492" in="0">
        <tpls c="3">
          <tpl fld="4" item="592"/>
          <tpl fld="3" item="0"/>
          <tpl fld="2" item="0"/>
        </tpls>
      </n>
      <n v="204337" in="0">
        <tpls c="3">
          <tpl fld="4" item="594"/>
          <tpl fld="3" item="4"/>
          <tpl fld="2" item="0"/>
        </tpls>
      </n>
      <n v="386971" in="0">
        <tpls c="3">
          <tpl fld="4" item="593"/>
          <tpl fld="3" item="0"/>
          <tpl fld="2" item="0"/>
        </tpls>
      </n>
      <n v="78523" in="0">
        <tpls c="3">
          <tpl fld="4" item="595"/>
          <tpl fld="3" item="2"/>
          <tpl fld="2" item="0"/>
        </tpls>
      </n>
      <n v="311887" in="0">
        <tpls c="3">
          <tpl fld="4" item="595"/>
          <tpl fld="3" item="4"/>
          <tpl fld="2" item="0"/>
        </tpls>
      </n>
      <n v="490205" in="0">
        <tpls c="3">
          <tpl fld="4" item="589"/>
          <tpl fld="3" item="2"/>
          <tpl fld="2" item="0"/>
        </tpls>
      </n>
      <n v="238574" in="0">
        <tpls c="3">
          <tpl fld="4" item="592"/>
          <tpl fld="3" item="1"/>
          <tpl fld="2" item="0"/>
        </tpls>
      </n>
      <n v="243152" in="0">
        <tpls c="3">
          <tpl fld="4" item="590"/>
          <tpl fld="3" item="3"/>
          <tpl fld="2" item="0"/>
        </tpls>
      </n>
      <n v="295965" in="0">
        <tpls c="3">
          <tpl fld="4" item="595"/>
          <tpl fld="3" item="3"/>
          <tpl fld="2" item="0"/>
        </tpls>
      </n>
      <n v="171995" in="0">
        <tpls c="3">
          <tpl fld="4" item="596"/>
          <tpl fld="3" item="4"/>
          <tpl fld="2" item="0"/>
        </tpls>
      </n>
      <n v="312032" in="0">
        <tpls c="3">
          <tpl fld="4" item="597"/>
          <tpl fld="3" item="0"/>
          <tpl fld="2" item="0"/>
        </tpls>
      </n>
      <n v="108062" in="0">
        <tpls c="3">
          <tpl fld="4" item="598"/>
          <tpl fld="3" item="2"/>
          <tpl fld="2" item="0"/>
        </tpls>
      </n>
      <n v="156783" in="0">
        <tpls c="3">
          <tpl fld="4" item="599"/>
          <tpl fld="3" item="3"/>
          <tpl fld="2" item="0"/>
        </tpls>
      </n>
      <n v="66345" in="0">
        <tpls c="3">
          <tpl fld="4" item="600"/>
          <tpl fld="3" item="0"/>
          <tpl fld="2" item="0"/>
        </tpls>
      </n>
      <n v="621263" in="0">
        <tpls c="3">
          <tpl fld="4" item="600"/>
          <tpl fld="3" item="1"/>
          <tpl fld="2" item="0"/>
        </tpls>
      </n>
      <n v="173729" in="0">
        <tpls c="3">
          <tpl fld="4" item="597"/>
          <tpl fld="3" item="1"/>
          <tpl fld="2" item="0"/>
        </tpls>
      </n>
      <n v="289837" in="0">
        <tpls c="3">
          <tpl fld="4" item="600"/>
          <tpl fld="3" item="4"/>
          <tpl fld="2" item="0"/>
        </tpls>
      </n>
      <n v="308325" in="0">
        <tpls c="3">
          <tpl fld="4" item="596"/>
          <tpl fld="3" item="3"/>
          <tpl fld="2" item="0"/>
        </tpls>
      </n>
      <n v="718044" in="0">
        <tpls c="3">
          <tpl fld="4" item="601"/>
          <tpl fld="3" item="2"/>
          <tpl fld="2" item="0"/>
        </tpls>
      </n>
      <n v="203150" in="0">
        <tpls c="3">
          <tpl fld="4" item="602"/>
          <tpl fld="3" item="1"/>
          <tpl fld="2" item="0"/>
        </tpls>
      </n>
      <m>
        <tpls c="3">
          <tpl fld="4" item="597"/>
          <tpl fld="3" item="2"/>
          <tpl fld="2" item="0"/>
        </tpls>
      </m>
      <n v="75003" in="0">
        <tpls c="3">
          <tpl fld="4" item="598"/>
          <tpl fld="3" item="1"/>
          <tpl fld="2" item="0"/>
        </tpls>
      </n>
      <n v="287530" in="0">
        <tpls c="3">
          <tpl fld="4" item="601"/>
          <tpl fld="3" item="3"/>
          <tpl fld="2" item="0"/>
        </tpls>
      </n>
      <n v="86799" in="0">
        <tpls c="3">
          <tpl fld="4" item="601"/>
          <tpl fld="3" item="1"/>
          <tpl fld="2" item="0"/>
        </tpls>
      </n>
      <n v="215318" in="0">
        <tpls c="3">
          <tpl fld="4" item="602"/>
          <tpl fld="3" item="0"/>
          <tpl fld="2" item="0"/>
        </tpls>
      </n>
      <n v="533461" in="0">
        <tpls c="3">
          <tpl fld="4" item="600"/>
          <tpl fld="3" item="3"/>
          <tpl fld="2" item="0"/>
        </tpls>
      </n>
      <n v="178841" in="0">
        <tpls c="3">
          <tpl fld="4" item="596"/>
          <tpl fld="3" item="1"/>
          <tpl fld="2" item="0"/>
        </tpls>
      </n>
      <n v="286211" in="0">
        <tpls c="3">
          <tpl fld="4" item="602"/>
          <tpl fld="3" item="3"/>
          <tpl fld="2" item="0"/>
        </tpls>
      </n>
      <n v="419710" in="0">
        <tpls c="3">
          <tpl fld="4" item="601"/>
          <tpl fld="3" item="0"/>
          <tpl fld="2" item="0"/>
        </tpls>
      </n>
      <n v="526393" in="0">
        <tpls c="3">
          <tpl fld="4" item="601"/>
          <tpl fld="3" item="4"/>
          <tpl fld="2" item="0"/>
        </tpls>
      </n>
      <n v="199508" in="0">
        <tpls c="3">
          <tpl fld="4" item="596"/>
          <tpl fld="3" item="2"/>
          <tpl fld="2" item="0"/>
        </tpls>
      </n>
      <n v="224932" in="0">
        <tpls c="3">
          <tpl fld="4" item="598"/>
          <tpl fld="3" item="3"/>
          <tpl fld="2" item="0"/>
        </tpls>
      </n>
      <n v="442469" in="0">
        <tpls c="3">
          <tpl fld="4" item="596"/>
          <tpl fld="3" item="0"/>
          <tpl fld="2" item="0"/>
        </tpls>
      </n>
      <n v="369580" in="0">
        <tpls c="3">
          <tpl fld="4" item="598"/>
          <tpl fld="3" item="4"/>
          <tpl fld="2" item="0"/>
        </tpls>
      </n>
      <n v="40791" in="0">
        <tpls c="3">
          <tpl fld="4" item="602"/>
          <tpl fld="3" item="2"/>
          <tpl fld="2" item="0"/>
        </tpls>
      </n>
      <n v="237548" in="0">
        <tpls c="3">
          <tpl fld="4" item="599"/>
          <tpl fld="3" item="2"/>
          <tpl fld="2" item="0"/>
        </tpls>
      </n>
      <n v="269914" in="0">
        <tpls c="3">
          <tpl fld="4" item="599"/>
          <tpl fld="3" item="1"/>
          <tpl fld="2" item="0"/>
        </tpls>
      </n>
      <n v="469233" in="0">
        <tpls c="3">
          <tpl fld="4" item="599"/>
          <tpl fld="3" item="0"/>
          <tpl fld="2" item="0"/>
        </tpls>
      </n>
      <n v="839203" in="0">
        <tpls c="3">
          <tpl fld="4" item="600"/>
          <tpl fld="3" item="2"/>
          <tpl fld="2" item="0"/>
        </tpls>
      </n>
      <n v="248455" in="0">
        <tpls c="3">
          <tpl fld="4" item="598"/>
          <tpl fld="3" item="0"/>
          <tpl fld="2" item="0"/>
        </tpls>
      </n>
      <n v="99811" in="0">
        <tpls c="3">
          <tpl fld="4" item="597"/>
          <tpl fld="3" item="4"/>
          <tpl fld="2" item="0"/>
        </tpls>
      </n>
      <n v="260527" in="0">
        <tpls c="3">
          <tpl fld="4" item="602"/>
          <tpl fld="3" item="4"/>
          <tpl fld="2" item="0"/>
        </tpls>
      </n>
      <n v="88504" in="0">
        <tpls c="3">
          <tpl fld="4" item="597"/>
          <tpl fld="3" item="3"/>
          <tpl fld="2" item="0"/>
        </tpls>
      </n>
      <n v="283841" in="0">
        <tpls c="3">
          <tpl fld="4" item="599"/>
          <tpl fld="3" item="4"/>
          <tpl fld="2" item="0"/>
        </tpls>
      </n>
      <n v="303943" in="0">
        <tpls c="3">
          <tpl fld="4" item="603"/>
          <tpl fld="3" item="1"/>
          <tpl fld="2" item="0"/>
        </tpls>
      </n>
      <n v="480159" in="0">
        <tpls c="3">
          <tpl fld="4" item="603"/>
          <tpl fld="3" item="0"/>
          <tpl fld="2" item="0"/>
        </tpls>
      </n>
      <n v="139789" in="0">
        <tpls c="3">
          <tpl fld="4" item="604"/>
          <tpl fld="3" item="4"/>
          <tpl fld="2" item="0"/>
        </tpls>
      </n>
      <n v="393712" in="0">
        <tpls c="3">
          <tpl fld="4" item="605"/>
          <tpl fld="3" item="4"/>
          <tpl fld="2" item="0"/>
        </tpls>
      </n>
      <n v="185057" in="0">
        <tpls c="3">
          <tpl fld="4" item="606"/>
          <tpl fld="3" item="4"/>
          <tpl fld="2" item="0"/>
        </tpls>
      </n>
      <n v="198209" in="0">
        <tpls c="3">
          <tpl fld="4" item="606"/>
          <tpl fld="3" item="3"/>
          <tpl fld="2" item="0"/>
        </tpls>
      </n>
      <n v="154654" in="0">
        <tpls c="3">
          <tpl fld="4" item="607"/>
          <tpl fld="3" item="1"/>
          <tpl fld="2" item="0"/>
        </tpls>
      </n>
      <n v="325292" in="0">
        <tpls c="3">
          <tpl fld="4" item="606"/>
          <tpl fld="3" item="2"/>
          <tpl fld="2" item="0"/>
        </tpls>
      </n>
      <n v="282563" in="0">
        <tpls c="3">
          <tpl fld="4" item="607"/>
          <tpl fld="3" item="0"/>
          <tpl fld="2" item="0"/>
        </tpls>
      </n>
      <n v="364281" in="0">
        <tpls c="3">
          <tpl fld="4" item="604"/>
          <tpl fld="3" item="2"/>
          <tpl fld="2" item="0"/>
        </tpls>
      </n>
      <n v="150474" in="0">
        <tpls c="3">
          <tpl fld="4" item="608"/>
          <tpl fld="3" item="2"/>
          <tpl fld="2" item="0"/>
        </tpls>
      </n>
      <n v="229309" in="0">
        <tpls c="3">
          <tpl fld="4" item="608"/>
          <tpl fld="3" item="1"/>
          <tpl fld="2" item="0"/>
        </tpls>
      </n>
      <n v="530787" in="0">
        <tpls c="3">
          <tpl fld="4" item="608"/>
          <tpl fld="3" item="0"/>
          <tpl fld="2" item="0"/>
        </tpls>
      </n>
      <n v="389629" in="0">
        <tpls c="3">
          <tpl fld="4" item="607"/>
          <tpl fld="3" item="3"/>
          <tpl fld="2" item="0"/>
        </tpls>
      </n>
      <n v="274306" in="0">
        <tpls c="3">
          <tpl fld="4" item="606"/>
          <tpl fld="3" item="0"/>
          <tpl fld="2" item="0"/>
        </tpls>
      </n>
      <n v="160646" in="0">
        <tpls c="3">
          <tpl fld="4" item="603"/>
          <tpl fld="3" item="2"/>
          <tpl fld="2" item="0"/>
        </tpls>
      </n>
      <n v="278949" in="0">
        <tpls c="3">
          <tpl fld="4" item="605"/>
          <tpl fld="3" item="1"/>
          <tpl fld="2" item="0"/>
        </tpls>
      </n>
      <n v="126003" in="0">
        <tpls c="3">
          <tpl fld="4" item="603"/>
          <tpl fld="3" item="3"/>
          <tpl fld="2" item="0"/>
        </tpls>
      </n>
      <n v="221988" in="0">
        <tpls c="3">
          <tpl fld="4" item="603"/>
          <tpl fld="3" item="4"/>
          <tpl fld="2" item="0"/>
        </tpls>
      </n>
      <n v="51578" in="0">
        <tpls c="3">
          <tpl fld="4" item="608"/>
          <tpl fld="3" item="3"/>
          <tpl fld="2" item="0"/>
        </tpls>
      </n>
      <n v="391923" in="0">
        <tpls c="3">
          <tpl fld="4" item="609"/>
          <tpl fld="3" item="3"/>
          <tpl fld="2" item="0"/>
        </tpls>
      </n>
      <n v="66840" in="0">
        <tpls c="3">
          <tpl fld="4" item="607"/>
          <tpl fld="3" item="2"/>
          <tpl fld="2" item="0"/>
        </tpls>
      </n>
      <n v="317925" in="0">
        <tpls c="3">
          <tpl fld="4" item="605"/>
          <tpl fld="3" item="3"/>
          <tpl fld="2" item="0"/>
        </tpls>
      </n>
      <n v="538138" in="0">
        <tpls c="3">
          <tpl fld="4" item="606"/>
          <tpl fld="3" item="1"/>
          <tpl fld="2" item="0"/>
        </tpls>
      </n>
      <n v="181902" in="0">
        <tpls c="3">
          <tpl fld="4" item="605"/>
          <tpl fld="3" item="0"/>
          <tpl fld="2" item="0"/>
        </tpls>
      </n>
      <n v="523032" in="0">
        <tpls c="3">
          <tpl fld="4" item="604"/>
          <tpl fld="3" item="3"/>
          <tpl fld="2" item="0"/>
        </tpls>
      </n>
      <n v="352050" in="0">
        <tpls c="3">
          <tpl fld="4" item="608"/>
          <tpl fld="3" item="4"/>
          <tpl fld="2" item="0"/>
        </tpls>
      </n>
      <n v="592008" in="0">
        <tpls c="3">
          <tpl fld="4" item="604"/>
          <tpl fld="3" item="0"/>
          <tpl fld="2" item="0"/>
        </tpls>
      </n>
      <n v="677608" in="0">
        <tpls c="3">
          <tpl fld="4" item="607"/>
          <tpl fld="3" item="4"/>
          <tpl fld="2" item="0"/>
        </tpls>
      </n>
      <n v="420624" in="0">
        <tpls c="3">
          <tpl fld="4" item="609"/>
          <tpl fld="3" item="4"/>
          <tpl fld="2" item="0"/>
        </tpls>
      </n>
      <n v="50127" in="0">
        <tpls c="3">
          <tpl fld="4" item="609"/>
          <tpl fld="3" item="2"/>
          <tpl fld="2" item="0"/>
        </tpls>
      </n>
      <n v="49558" in="0">
        <tpls c="3">
          <tpl fld="4" item="609"/>
          <tpl fld="3" item="0"/>
          <tpl fld="2" item="0"/>
        </tpls>
      </n>
      <n v="235441" in="0">
        <tpls c="3">
          <tpl fld="4" item="605"/>
          <tpl fld="3" item="2"/>
          <tpl fld="2" item="0"/>
        </tpls>
      </n>
      <n v="251896" in="0">
        <tpls c="3">
          <tpl fld="4" item="609"/>
          <tpl fld="3" item="1"/>
          <tpl fld="2" item="0"/>
        </tpls>
      </n>
      <n v="313930" in="0">
        <tpls c="3">
          <tpl fld="4" item="604"/>
          <tpl fld="3" item="1"/>
          <tpl fld="2" item="0"/>
        </tpls>
      </n>
      <n v="207699" in="0">
        <tpls c="3">
          <tpl fld="4" item="610"/>
          <tpl fld="3" item="1"/>
          <tpl fld="2" item="0"/>
        </tpls>
      </n>
      <n v="683721" in="0">
        <tpls c="3">
          <tpl fld="4" item="611"/>
          <tpl fld="3" item="1"/>
          <tpl fld="2" item="0"/>
        </tpls>
      </n>
      <n v="274540" in="0">
        <tpls c="3">
          <tpl fld="4" item="612"/>
          <tpl fld="3" item="1"/>
          <tpl fld="2" item="0"/>
        </tpls>
      </n>
      <n v="55813" in="0">
        <tpls c="3">
          <tpl fld="4" item="613"/>
          <tpl fld="3" item="2"/>
          <tpl fld="2" item="0"/>
        </tpls>
      </n>
      <n v="206817" in="0">
        <tpls c="3">
          <tpl fld="4" item="614"/>
          <tpl fld="3" item="1"/>
          <tpl fld="2" item="0"/>
        </tpls>
      </n>
      <n v="139128" in="0">
        <tpls c="3">
          <tpl fld="4" item="615"/>
          <tpl fld="3" item="1"/>
          <tpl fld="2" item="0"/>
        </tpls>
      </n>
      <n v="342898" in="0">
        <tpls c="3">
          <tpl fld="4" item="613"/>
          <tpl fld="3" item="0"/>
          <tpl fld="2" item="0"/>
        </tpls>
      </n>
      <n v="258607" in="0">
        <tpls c="3">
          <tpl fld="4" item="614"/>
          <tpl fld="3" item="0"/>
          <tpl fld="2" item="0"/>
        </tpls>
      </n>
      <n v="309667" in="0">
        <tpls c="3">
          <tpl fld="4" item="616"/>
          <tpl fld="3" item="1"/>
          <tpl fld="2" item="0"/>
        </tpls>
      </n>
      <n v="189269" in="0">
        <tpls c="3">
          <tpl fld="4" item="613"/>
          <tpl fld="3" item="4"/>
          <tpl fld="2" item="0"/>
        </tpls>
      </n>
      <n v="679664" in="0">
        <tpls c="3">
          <tpl fld="4" item="616"/>
          <tpl fld="3" item="0"/>
          <tpl fld="2" item="0"/>
        </tpls>
      </n>
      <n v="85879" in="0">
        <tpls c="3">
          <tpl fld="4" item="610"/>
          <tpl fld="3" item="0"/>
          <tpl fld="2" item="0"/>
        </tpls>
      </n>
      <n v="128884" in="0">
        <tpls c="3">
          <tpl fld="4" item="616"/>
          <tpl fld="3" item="4"/>
          <tpl fld="2" item="0"/>
        </tpls>
      </n>
      <n v="433836" in="0">
        <tpls c="3">
          <tpl fld="4" item="612"/>
          <tpl fld="3" item="0"/>
          <tpl fld="2" item="0"/>
        </tpls>
      </n>
      <n v="58864" in="0">
        <tpls c="3">
          <tpl fld="4" item="611"/>
          <tpl fld="3" item="3"/>
          <tpl fld="2" item="0"/>
        </tpls>
      </n>
      <n v="287546" in="0">
        <tpls c="3">
          <tpl fld="4" item="614"/>
          <tpl fld="3" item="4"/>
          <tpl fld="2" item="0"/>
        </tpls>
      </n>
      <n v="322425" in="0">
        <tpls c="3">
          <tpl fld="4" item="615"/>
          <tpl fld="3" item="0"/>
          <tpl fld="2" item="0"/>
        </tpls>
      </n>
      <n v="264931" in="0">
        <tpls c="3">
          <tpl fld="4" item="610"/>
          <tpl fld="3" item="4"/>
          <tpl fld="2" item="0"/>
        </tpls>
      </n>
      <n v="55418" in="0">
        <tpls c="3">
          <tpl fld="4" item="612"/>
          <tpl fld="3" item="2"/>
          <tpl fld="2" item="0"/>
        </tpls>
      </n>
      <n v="93229" in="0">
        <tpls c="3">
          <tpl fld="4" item="615"/>
          <tpl fld="3" item="2"/>
          <tpl fld="2" item="0"/>
        </tpls>
      </n>
      <n v="300678" in="0">
        <tpls c="3">
          <tpl fld="4" item="611"/>
          <tpl fld="3" item="2"/>
          <tpl fld="2" item="0"/>
        </tpls>
      </n>
      <n v="401320" in="0">
        <tpls c="3">
          <tpl fld="4" item="614"/>
          <tpl fld="3" item="3"/>
          <tpl fld="2" item="0"/>
        </tpls>
      </n>
      <n v="94876" in="0">
        <tpls c="3">
          <tpl fld="4" item="614"/>
          <tpl fld="3" item="2"/>
          <tpl fld="2" item="0"/>
        </tpls>
      </n>
      <n v="377229" in="0">
        <tpls c="3">
          <tpl fld="4" item="613"/>
          <tpl fld="3" item="3"/>
          <tpl fld="2" item="0"/>
        </tpls>
      </n>
      <n v="414825" in="0">
        <tpls c="3">
          <tpl fld="4" item="612"/>
          <tpl fld="3" item="3"/>
          <tpl fld="2" item="0"/>
        </tpls>
      </n>
      <n v="162472" in="0">
        <tpls c="3">
          <tpl fld="4" item="616"/>
          <tpl fld="3" item="3"/>
          <tpl fld="2" item="0"/>
        </tpls>
      </n>
      <n v="281331" in="0">
        <tpls c="3">
          <tpl fld="4" item="615"/>
          <tpl fld="3" item="3"/>
          <tpl fld="2" item="0"/>
        </tpls>
      </n>
      <n v="347669" in="0">
        <tpls c="3">
          <tpl fld="4" item="615"/>
          <tpl fld="3" item="4"/>
          <tpl fld="2" item="0"/>
        </tpls>
      </n>
      <n v="181339" in="0">
        <tpls c="3">
          <tpl fld="4" item="616"/>
          <tpl fld="3" item="2"/>
          <tpl fld="2" item="0"/>
        </tpls>
      </n>
      <n v="394719" in="0">
        <tpls c="3">
          <tpl fld="4" item="612"/>
          <tpl fld="3" item="4"/>
          <tpl fld="2" item="0"/>
        </tpls>
      </n>
      <n v="114295" in="0">
        <tpls c="3">
          <tpl fld="4" item="611"/>
          <tpl fld="3" item="4"/>
          <tpl fld="2" item="0"/>
        </tpls>
      </n>
      <n v="361726" in="0">
        <tpls c="3">
          <tpl fld="4" item="610"/>
          <tpl fld="3" item="2"/>
          <tpl fld="2" item="0"/>
        </tpls>
      </n>
      <n v="482482" in="0">
        <tpls c="3">
          <tpl fld="4" item="613"/>
          <tpl fld="3" item="1"/>
          <tpl fld="2" item="0"/>
        </tpls>
      </n>
      <n v="269411" in="0">
        <tpls c="3">
          <tpl fld="4" item="611"/>
          <tpl fld="3" item="0"/>
          <tpl fld="2" item="0"/>
        </tpls>
      </n>
      <n v="67756" in="0">
        <tpls c="3">
          <tpl fld="4" item="610"/>
          <tpl fld="3" item="3"/>
          <tpl fld="2" item="0"/>
        </tpls>
      </n>
      <n v="460026" in="0">
        <tpls c="3">
          <tpl fld="4" item="617"/>
          <tpl fld="3" item="4"/>
          <tpl fld="2" item="0"/>
        </tpls>
      </n>
      <n v="233573" in="0">
        <tpls c="3">
          <tpl fld="4" item="618"/>
          <tpl fld="3" item="4"/>
          <tpl fld="2" item="0"/>
        </tpls>
      </n>
      <n v="172244" in="0">
        <tpls c="3">
          <tpl fld="4" item="618"/>
          <tpl fld="3" item="1"/>
          <tpl fld="2" item="0"/>
        </tpls>
      </n>
      <n v="325376" in="0">
        <tpls c="3">
          <tpl fld="4" item="619"/>
          <tpl fld="3" item="2"/>
          <tpl fld="2" item="0"/>
        </tpls>
      </n>
      <n v="140748" in="0">
        <tpls c="3">
          <tpl fld="4" item="617"/>
          <tpl fld="3" item="1"/>
          <tpl fld="2" item="0"/>
        </tpls>
      </n>
      <n v="115031" in="0">
        <tpls c="3">
          <tpl fld="4" item="619"/>
          <tpl fld="3" item="4"/>
          <tpl fld="2" item="0"/>
        </tpls>
      </n>
      <n v="280620" in="0">
        <tpls c="3">
          <tpl fld="4" item="619"/>
          <tpl fld="3" item="1"/>
          <tpl fld="2" item="0"/>
        </tpls>
      </n>
      <n v="108333" in="0">
        <tpls c="3">
          <tpl fld="4" item="620"/>
          <tpl fld="3" item="3"/>
          <tpl fld="2" item="0"/>
        </tpls>
      </n>
      <n v="348760" in="0">
        <tpls c="3">
          <tpl fld="4" item="618"/>
          <tpl fld="3" item="2"/>
          <tpl fld="2" item="0"/>
        </tpls>
      </n>
      <n v="407379" in="0">
        <tpls c="3">
          <tpl fld="4" item="620"/>
          <tpl fld="3" item="0"/>
          <tpl fld="2" item="0"/>
        </tpls>
      </n>
      <n v="245420" in="0">
        <tpls c="3">
          <tpl fld="4" item="618"/>
          <tpl fld="3" item="0"/>
          <tpl fld="2" item="0"/>
        </tpls>
      </n>
      <n v="367546" in="0">
        <tpls c="3">
          <tpl fld="4" item="621"/>
          <tpl fld="3" item="3"/>
          <tpl fld="2" item="0"/>
        </tpls>
      </n>
      <n v="402236" in="0">
        <tpls c="3">
          <tpl fld="4" item="617"/>
          <tpl fld="3" item="0"/>
          <tpl fld="2" item="0"/>
        </tpls>
      </n>
      <n v="207557" in="0">
        <tpls c="3">
          <tpl fld="4" item="621"/>
          <tpl fld="3" item="0"/>
          <tpl fld="2" item="0"/>
        </tpls>
      </n>
      <n v="205676" in="0">
        <tpls c="3">
          <tpl fld="4" item="622"/>
          <tpl fld="3" item="4"/>
          <tpl fld="2" item="0"/>
        </tpls>
      </n>
      <n v="311346" in="0">
        <tpls c="3">
          <tpl fld="4" item="619"/>
          <tpl fld="3" item="3"/>
          <tpl fld="2" item="0"/>
        </tpls>
      </n>
      <n v="395714" in="0">
        <tpls c="3">
          <tpl fld="4" item="619"/>
          <tpl fld="3" item="0"/>
          <tpl fld="2" item="0"/>
        </tpls>
      </n>
      <n v="252700" in="0">
        <tpls c="3">
          <tpl fld="4" item="623"/>
          <tpl fld="3" item="3"/>
          <tpl fld="2" item="0"/>
        </tpls>
      </n>
      <n v="296224" in="0">
        <tpls c="3">
          <tpl fld="4" item="617"/>
          <tpl fld="3" item="2"/>
          <tpl fld="2" item="0"/>
        </tpls>
      </n>
      <n v="290507" in="0">
        <tpls c="3">
          <tpl fld="4" item="621"/>
          <tpl fld="3" item="2"/>
          <tpl fld="2" item="0"/>
        </tpls>
      </n>
      <n v="298345" in="0">
        <tpls c="3">
          <tpl fld="4" item="623"/>
          <tpl fld="3" item="0"/>
          <tpl fld="2" item="0"/>
        </tpls>
      </n>
      <n v="236471" in="0">
        <tpls c="3">
          <tpl fld="4" item="618"/>
          <tpl fld="3" item="3"/>
          <tpl fld="2" item="0"/>
        </tpls>
      </n>
      <n v="61444" in="0">
        <tpls c="3">
          <tpl fld="4" item="620"/>
          <tpl fld="3" item="1"/>
          <tpl fld="2" item="0"/>
        </tpls>
      </n>
      <n v="303916" in="0">
        <tpls c="3">
          <tpl fld="4" item="622"/>
          <tpl fld="3" item="2"/>
          <tpl fld="2" item="0"/>
        </tpls>
      </n>
      <n v="531666" in="0">
        <tpls c="3">
          <tpl fld="4" item="620"/>
          <tpl fld="3" item="4"/>
          <tpl fld="2" item="0"/>
        </tpls>
      </n>
      <n v="95917" in="0">
        <tpls c="3">
          <tpl fld="4" item="623"/>
          <tpl fld="3" item="2"/>
          <tpl fld="2" item="0"/>
        </tpls>
      </n>
      <n v="78353" in="0">
        <tpls c="3">
          <tpl fld="4" item="622"/>
          <tpl fld="3" item="1"/>
          <tpl fld="2" item="0"/>
        </tpls>
      </n>
      <n v="435735" in="0">
        <tpls c="3">
          <tpl fld="4" item="622"/>
          <tpl fld="3" item="3"/>
          <tpl fld="2" item="0"/>
        </tpls>
      </n>
      <n v="327338" in="0">
        <tpls c="3">
          <tpl fld="4" item="621"/>
          <tpl fld="3" item="1"/>
          <tpl fld="2" item="0"/>
        </tpls>
      </n>
      <n v="264041" in="0">
        <tpls c="3">
          <tpl fld="4" item="620"/>
          <tpl fld="3" item="2"/>
          <tpl fld="2" item="0"/>
        </tpls>
      </n>
      <n v="250151" in="0">
        <tpls c="3">
          <tpl fld="4" item="621"/>
          <tpl fld="3" item="4"/>
          <tpl fld="2" item="0"/>
        </tpls>
      </n>
      <n v="549244" in="0">
        <tpls c="3">
          <tpl fld="4" item="623"/>
          <tpl fld="3" item="4"/>
          <tpl fld="2" item="0"/>
        </tpls>
      </n>
      <n v="414156" in="0">
        <tpls c="3">
          <tpl fld="4" item="623"/>
          <tpl fld="3" item="1"/>
          <tpl fld="2" item="0"/>
        </tpls>
      </n>
      <n v="75505" in="0">
        <tpls c="3">
          <tpl fld="4" item="622"/>
          <tpl fld="3" item="0"/>
          <tpl fld="2" item="0"/>
        </tpls>
      </n>
      <n v="315661" in="0">
        <tpls c="3">
          <tpl fld="4" item="617"/>
          <tpl fld="3" item="3"/>
          <tpl fld="2" item="0"/>
        </tpls>
      </n>
      <n v="402931" in="0">
        <tpls c="3">
          <tpl fld="4" item="624"/>
          <tpl fld="3" item="4"/>
          <tpl fld="2" item="0"/>
        </tpls>
      </n>
      <n v="195792" in="0">
        <tpls c="3">
          <tpl fld="4" item="625"/>
          <tpl fld="3" item="4"/>
          <tpl fld="2" item="0"/>
        </tpls>
      </n>
      <n v="518823" in="0">
        <tpls c="3">
          <tpl fld="4" item="626"/>
          <tpl fld="3" item="0"/>
          <tpl fld="2" item="0"/>
        </tpls>
      </n>
      <n v="521383" in="0">
        <tpls c="3">
          <tpl fld="4" item="627"/>
          <tpl fld="3" item="2"/>
          <tpl fld="2" item="0"/>
        </tpls>
      </n>
      <n v="535648" in="0">
        <tpls c="3">
          <tpl fld="4" item="624"/>
          <tpl fld="3" item="2"/>
          <tpl fld="2" item="0"/>
        </tpls>
      </n>
      <n v="472756" in="0">
        <tpls c="3">
          <tpl fld="4" item="625"/>
          <tpl fld="3" item="2"/>
          <tpl fld="2" item="0"/>
        </tpls>
      </n>
      <n v="502189" in="0">
        <tpls c="3">
          <tpl fld="4" item="626"/>
          <tpl fld="3" item="1"/>
          <tpl fld="2" item="0"/>
        </tpls>
      </n>
      <n v="169391" in="0">
        <tpls c="3">
          <tpl fld="4" item="624"/>
          <tpl fld="3" item="1"/>
          <tpl fld="2" item="0"/>
        </tpls>
      </n>
      <n v="470087" in="0">
        <tpls c="3">
          <tpl fld="4" item="628"/>
          <tpl fld="3" item="2"/>
          <tpl fld="2" item="0"/>
        </tpls>
      </n>
      <n v="144470" in="0">
        <tpls c="3">
          <tpl fld="4" item="629"/>
          <tpl fld="3" item="1"/>
          <tpl fld="2" item="0"/>
        </tpls>
      </n>
      <n v="109660" in="0">
        <tpls c="3">
          <tpl fld="4" item="629"/>
          <tpl fld="3" item="2"/>
          <tpl fld="2" item="0"/>
        </tpls>
      </n>
      <n v="327056" in="0">
        <tpls c="3">
          <tpl fld="4" item="628"/>
          <tpl fld="3" item="3"/>
          <tpl fld="2" item="0"/>
        </tpls>
      </n>
      <n v="194018" in="0">
        <tpls c="3">
          <tpl fld="4" item="627"/>
          <tpl fld="3" item="1"/>
          <tpl fld="2" item="0"/>
        </tpls>
      </n>
      <n v="326782" in="0">
        <tpls c="3">
          <tpl fld="4" item="629"/>
          <tpl fld="3" item="3"/>
          <tpl fld="2" item="0"/>
        </tpls>
      </n>
      <n v="642620" in="0">
        <tpls c="3">
          <tpl fld="4" item="630"/>
          <tpl fld="3" item="0"/>
          <tpl fld="2" item="0"/>
        </tpls>
      </n>
      <n v="445725" in="0">
        <tpls c="3">
          <tpl fld="4" item="626"/>
          <tpl fld="3" item="2"/>
          <tpl fld="2" item="0"/>
        </tpls>
      </n>
      <n v="268571" in="0">
        <tpls c="3">
          <tpl fld="4" item="624"/>
          <tpl fld="3" item="0"/>
          <tpl fld="2" item="0"/>
        </tpls>
      </n>
      <n v="156768" in="0">
        <tpls c="3">
          <tpl fld="4" item="625"/>
          <tpl fld="3" item="1"/>
          <tpl fld="2" item="0"/>
        </tpls>
      </n>
      <n v="206113" in="0">
        <tpls c="3">
          <tpl fld="4" item="626"/>
          <tpl fld="3" item="3"/>
          <tpl fld="2" item="0"/>
        </tpls>
      </n>
      <n v="562589" in="0">
        <tpls c="3">
          <tpl fld="4" item="629"/>
          <tpl fld="3" item="0"/>
          <tpl fld="2" item="0"/>
        </tpls>
      </n>
      <n v="303787" in="0">
        <tpls c="3">
          <tpl fld="4" item="630"/>
          <tpl fld="3" item="3"/>
          <tpl fld="2" item="0"/>
        </tpls>
      </n>
      <n v="408378" in="0">
        <tpls c="3">
          <tpl fld="4" item="625"/>
          <tpl fld="3" item="0"/>
          <tpl fld="2" item="0"/>
        </tpls>
      </n>
      <n v="51184" in="0">
        <tpls c="3">
          <tpl fld="4" item="628"/>
          <tpl fld="3" item="4"/>
          <tpl fld="2" item="0"/>
        </tpls>
      </n>
      <n v="316210" in="0">
        <tpls c="3">
          <tpl fld="4" item="630"/>
          <tpl fld="3" item="1"/>
          <tpl fld="2" item="0"/>
        </tpls>
      </n>
      <n v="67750" in="0">
        <tpls c="3">
          <tpl fld="4" item="624"/>
          <tpl fld="3" item="3"/>
          <tpl fld="2" item="0"/>
        </tpls>
      </n>
      <n v="94054" in="0">
        <tpls c="3">
          <tpl fld="4" item="630"/>
          <tpl fld="3" item="2"/>
          <tpl fld="2" item="0"/>
        </tpls>
      </n>
      <n v="277649" in="0">
        <tpls c="3">
          <tpl fld="4" item="628"/>
          <tpl fld="3" item="1"/>
          <tpl fld="2" item="0"/>
        </tpls>
      </n>
      <n v="639107" in="0">
        <tpls c="3">
          <tpl fld="4" item="626"/>
          <tpl fld="3" item="4"/>
          <tpl fld="2" item="0"/>
        </tpls>
      </n>
      <n v="560476" in="0">
        <tpls c="3">
          <tpl fld="4" item="630"/>
          <tpl fld="3" item="4"/>
          <tpl fld="2" item="0"/>
        </tpls>
      </n>
      <n v="149016" in="0">
        <tpls c="3">
          <tpl fld="4" item="627"/>
          <tpl fld="3" item="0"/>
          <tpl fld="2" item="0"/>
        </tpls>
      </n>
      <n v="346524" in="0">
        <tpls c="3">
          <tpl fld="4" item="627"/>
          <tpl fld="3" item="3"/>
          <tpl fld="2" item="0"/>
        </tpls>
      </n>
      <n v="366622" in="0">
        <tpls c="3">
          <tpl fld="4" item="629"/>
          <tpl fld="3" item="4"/>
          <tpl fld="2" item="0"/>
        </tpls>
      </n>
      <n v="288268" in="0">
        <tpls c="3">
          <tpl fld="4" item="625"/>
          <tpl fld="3" item="3"/>
          <tpl fld="2" item="0"/>
        </tpls>
      </n>
      <n v="368833" in="0">
        <tpls c="3">
          <tpl fld="4" item="628"/>
          <tpl fld="3" item="0"/>
          <tpl fld="2" item="0"/>
        </tpls>
      </n>
      <n v="72154" in="0">
        <tpls c="3">
          <tpl fld="4" item="627"/>
          <tpl fld="3" item="4"/>
          <tpl fld="2" item="0"/>
        </tpls>
      </n>
      <n v="501318" in="0">
        <tpls c="3">
          <tpl fld="4" item="631"/>
          <tpl fld="3" item="4"/>
          <tpl fld="2" item="0"/>
        </tpls>
      </n>
      <n v="32918" in="0">
        <tpls c="3">
          <tpl fld="4" item="632"/>
          <tpl fld="3" item="2"/>
          <tpl fld="2" item="0"/>
        </tpls>
      </n>
      <n v="613634" in="0">
        <tpls c="3">
          <tpl fld="4" item="633"/>
          <tpl fld="3" item="4"/>
          <tpl fld="2" item="0"/>
        </tpls>
      </n>
      <n v="464811" in="0">
        <tpls c="3">
          <tpl fld="4" item="634"/>
          <tpl fld="3" item="3"/>
          <tpl fld="2" item="0"/>
        </tpls>
      </n>
      <n v="382725" in="0">
        <tpls c="3">
          <tpl fld="4" item="635"/>
          <tpl fld="3" item="2"/>
          <tpl fld="2" item="0"/>
        </tpls>
      </n>
      <n v="229057" in="0">
        <tpls c="3">
          <tpl fld="4" item="636"/>
          <tpl fld="3" item="3"/>
          <tpl fld="2" item="0"/>
        </tpls>
      </n>
      <n v="139727" in="0">
        <tpls c="3">
          <tpl fld="4" item="634"/>
          <tpl fld="3" item="4"/>
          <tpl fld="2" item="0"/>
        </tpls>
      </n>
      <n v="250616" in="0">
        <tpls c="3">
          <tpl fld="4" item="632"/>
          <tpl fld="3" item="4"/>
          <tpl fld="2" item="0"/>
        </tpls>
      </n>
      <n v="175996" in="0">
        <tpls c="3">
          <tpl fld="4" item="635"/>
          <tpl fld="3" item="3"/>
          <tpl fld="2" item="0"/>
        </tpls>
      </n>
      <n v="307790" in="0">
        <tpls c="3">
          <tpl fld="4" item="633"/>
          <tpl fld="3" item="2"/>
          <tpl fld="2" item="0"/>
        </tpls>
      </n>
      <n v="118320" in="0">
        <tpls c="3">
          <tpl fld="4" item="634"/>
          <tpl fld="3" item="0"/>
          <tpl fld="2" item="0"/>
        </tpls>
      </n>
      <n v="207133" in="0">
        <tpls c="3">
          <tpl fld="4" item="633"/>
          <tpl fld="3" item="1"/>
          <tpl fld="2" item="0"/>
        </tpls>
      </n>
      <n v="193437" in="0">
        <tpls c="3">
          <tpl fld="4" item="633"/>
          <tpl fld="3" item="0"/>
          <tpl fld="2" item="0"/>
        </tpls>
      </n>
      <n v="557799" in="0">
        <tpls c="3">
          <tpl fld="4" item="632"/>
          <tpl fld="3" item="3"/>
          <tpl fld="2" item="0"/>
        </tpls>
      </n>
      <n v="357070" in="0">
        <tpls c="3">
          <tpl fld="4" item="637"/>
          <tpl fld="3" item="2"/>
          <tpl fld="2" item="0"/>
        </tpls>
      </n>
      <n v="538872" in="0">
        <tpls c="3">
          <tpl fld="4" item="635"/>
          <tpl fld="3" item="4"/>
          <tpl fld="2" item="0"/>
        </tpls>
      </n>
      <n v="298298" in="0">
        <tpls c="3">
          <tpl fld="4" item="632"/>
          <tpl fld="3" item="0"/>
          <tpl fld="2" item="0"/>
        </tpls>
      </n>
      <n v="291423" in="0">
        <tpls c="3">
          <tpl fld="4" item="636"/>
          <tpl fld="3" item="4"/>
          <tpl fld="2" item="0"/>
        </tpls>
      </n>
      <n v="442062" in="0">
        <tpls c="3">
          <tpl fld="4" item="635"/>
          <tpl fld="3" item="1"/>
          <tpl fld="2" item="0"/>
        </tpls>
      </n>
      <n v="388180" in="0">
        <tpls c="3">
          <tpl fld="4" item="631"/>
          <tpl fld="3" item="2"/>
          <tpl fld="2" item="0"/>
        </tpls>
      </n>
      <n v="103934" in="0">
        <tpls c="3">
          <tpl fld="4" item="634"/>
          <tpl fld="3" item="2"/>
          <tpl fld="2" item="0"/>
        </tpls>
      </n>
      <n v="157659" in="0">
        <tpls c="3">
          <tpl fld="4" item="635"/>
          <tpl fld="3" item="0"/>
          <tpl fld="2" item="0"/>
        </tpls>
      </n>
      <n v="163896" in="0">
        <tpls c="3">
          <tpl fld="4" item="637"/>
          <tpl fld="3" item="0"/>
          <tpl fld="2" item="0"/>
        </tpls>
      </n>
      <n v="332338" in="0">
        <tpls c="3">
          <tpl fld="4" item="631"/>
          <tpl fld="3" item="1"/>
          <tpl fld="2" item="0"/>
        </tpls>
      </n>
      <n v="199034" in="0">
        <tpls c="3">
          <tpl fld="4" item="636"/>
          <tpl fld="3" item="1"/>
          <tpl fld="2" item="0"/>
        </tpls>
      </n>
      <n v="205070" in="0">
        <tpls c="3">
          <tpl fld="4" item="631"/>
          <tpl fld="3" item="0"/>
          <tpl fld="2" item="0"/>
        </tpls>
      </n>
      <n v="337806" in="0">
        <tpls c="3">
          <tpl fld="4" item="636"/>
          <tpl fld="3" item="0"/>
          <tpl fld="2" item="0"/>
        </tpls>
      </n>
      <n v="754245" in="0">
        <tpls c="3">
          <tpl fld="4" item="634"/>
          <tpl fld="3" item="1"/>
          <tpl fld="2" item="0"/>
        </tpls>
      </n>
      <n v="220135" in="0">
        <tpls c="3">
          <tpl fld="4" item="632"/>
          <tpl fld="3" item="1"/>
          <tpl fld="2" item="0"/>
        </tpls>
      </n>
      <n v="273117" in="0">
        <tpls c="3">
          <tpl fld="4" item="637"/>
          <tpl fld="3" item="4"/>
          <tpl fld="2" item="0"/>
        </tpls>
      </n>
      <n v="407691" in="0">
        <tpls c="3">
          <tpl fld="4" item="637"/>
          <tpl fld="3" item="1"/>
          <tpl fld="2" item="0"/>
        </tpls>
      </n>
      <n v="246334" in="0">
        <tpls c="3">
          <tpl fld="4" item="636"/>
          <tpl fld="3" item="2"/>
          <tpl fld="2" item="0"/>
        </tpls>
      </n>
      <n v="405065" in="0">
        <tpls c="3">
          <tpl fld="4" item="631"/>
          <tpl fld="3" item="3"/>
          <tpl fld="2" item="0"/>
        </tpls>
      </n>
      <n v="187269" in="0">
        <tpls c="3">
          <tpl fld="4" item="637"/>
          <tpl fld="3" item="3"/>
          <tpl fld="2" item="0"/>
        </tpls>
      </n>
      <n v="656543" in="0">
        <tpls c="3">
          <tpl fld="4" item="633"/>
          <tpl fld="3" item="3"/>
          <tpl fld="2" item="0"/>
        </tpls>
      </n>
      <n v="167216" in="0">
        <tpls c="3">
          <tpl fld="4" item="638"/>
          <tpl fld="3" item="4"/>
          <tpl fld="2" item="0"/>
        </tpls>
      </n>
      <n v="165105" in="0">
        <tpls c="3">
          <tpl fld="4" item="639"/>
          <tpl fld="3" item="1"/>
          <tpl fld="2" item="0"/>
        </tpls>
      </n>
      <n v="173637" in="0">
        <tpls c="3">
          <tpl fld="4" item="638"/>
          <tpl fld="3" item="1"/>
          <tpl fld="2" item="0"/>
        </tpls>
      </n>
      <n v="362743" in="0">
        <tpls c="3">
          <tpl fld="4" item="639"/>
          <tpl fld="3" item="0"/>
          <tpl fld="2" item="0"/>
        </tpls>
      </n>
      <n v="141514" in="0">
        <tpls c="3">
          <tpl fld="4" item="640"/>
          <tpl fld="3" item="1"/>
          <tpl fld="2" item="0"/>
        </tpls>
      </n>
      <n v="300797" in="0">
        <tpls c="3">
          <tpl fld="4" item="641"/>
          <tpl fld="3" item="2"/>
          <tpl fld="2" item="0"/>
        </tpls>
      </n>
      <n v="167236" in="0">
        <tpls c="3">
          <tpl fld="4" item="638"/>
          <tpl fld="3" item="3"/>
          <tpl fld="2" item="0"/>
        </tpls>
      </n>
      <n v="245514" in="0">
        <tpls c="3">
          <tpl fld="4" item="641"/>
          <tpl fld="3" item="3"/>
          <tpl fld="2" item="0"/>
        </tpls>
      </n>
      <n v="169827" in="0">
        <tpls c="3">
          <tpl fld="4" item="641"/>
          <tpl fld="3" item="4"/>
          <tpl fld="2" item="0"/>
        </tpls>
      </n>
      <n v="155388" in="0">
        <tpls c="3">
          <tpl fld="4" item="642"/>
          <tpl fld="3" item="2"/>
          <tpl fld="2" item="0"/>
        </tpls>
      </n>
      <n v="212641" in="0">
        <tpls c="3">
          <tpl fld="4" item="638"/>
          <tpl fld="3" item="0"/>
          <tpl fld="2" item="0"/>
        </tpls>
      </n>
      <n v="193739" in="0">
        <tpls c="3">
          <tpl fld="4" item="643"/>
          <tpl fld="3" item="4"/>
          <tpl fld="2" item="0"/>
        </tpls>
      </n>
      <n v="404354" in="0">
        <tpls c="3">
          <tpl fld="4" item="643"/>
          <tpl fld="3" item="1"/>
          <tpl fld="2" item="0"/>
        </tpls>
      </n>
      <n v="626823" in="0">
        <tpls c="3">
          <tpl fld="4" item="642"/>
          <tpl fld="3" item="0"/>
          <tpl fld="2" item="0"/>
        </tpls>
      </n>
      <n v="478677" in="0">
        <tpls c="3">
          <tpl fld="4" item="642"/>
          <tpl fld="3" item="4"/>
          <tpl fld="2" item="0"/>
        </tpls>
      </n>
      <n v="366988" in="0">
        <tpls c="3">
          <tpl fld="4" item="642"/>
          <tpl fld="3" item="1"/>
          <tpl fld="2" item="0"/>
        </tpls>
      </n>
      <n v="554347" in="0">
        <tpls c="3">
          <tpl fld="4" item="644"/>
          <tpl fld="3" item="1"/>
          <tpl fld="2" item="0"/>
        </tpls>
      </n>
      <n v="404345" in="0">
        <tpls c="3">
          <tpl fld="4" item="638"/>
          <tpl fld="3" item="2"/>
          <tpl fld="2" item="0"/>
        </tpls>
      </n>
      <n v="161727" in="0">
        <tpls c="3">
          <tpl fld="4" item="642"/>
          <tpl fld="3" item="3"/>
          <tpl fld="2" item="0"/>
        </tpls>
      </n>
      <n v="259721" in="0">
        <tpls c="3">
          <tpl fld="4" item="640"/>
          <tpl fld="3" item="2"/>
          <tpl fld="2" item="0"/>
        </tpls>
      </n>
      <n v="214595" in="0">
        <tpls c="3">
          <tpl fld="4" item="644"/>
          <tpl fld="3" item="2"/>
          <tpl fld="2" item="0"/>
        </tpls>
      </n>
      <n v="242045" in="0">
        <tpls c="3">
          <tpl fld="4" item="640"/>
          <tpl fld="3" item="0"/>
          <tpl fld="2" item="0"/>
        </tpls>
      </n>
      <n v="152223" in="0">
        <tpls c="3">
          <tpl fld="4" item="643"/>
          <tpl fld="3" item="0"/>
          <tpl fld="2" item="0"/>
        </tpls>
      </n>
      <n v="254102" in="0">
        <tpls c="3">
          <tpl fld="4" item="641"/>
          <tpl fld="3" item="0"/>
          <tpl fld="2" item="0"/>
        </tpls>
      </n>
      <n v="173597" in="0">
        <tpls c="3">
          <tpl fld="4" item="639"/>
          <tpl fld="3" item="3"/>
          <tpl fld="2" item="0"/>
        </tpls>
      </n>
      <n v="256778" in="0">
        <tpls c="3">
          <tpl fld="4" item="644"/>
          <tpl fld="3" item="0"/>
          <tpl fld="2" item="0"/>
        </tpls>
      </n>
      <n v="141465" in="0">
        <tpls c="3">
          <tpl fld="4" item="641"/>
          <tpl fld="3" item="1"/>
          <tpl fld="2" item="0"/>
        </tpls>
      </n>
      <n v="357936" in="0">
        <tpls c="3">
          <tpl fld="4" item="640"/>
          <tpl fld="3" item="3"/>
          <tpl fld="2" item="0"/>
        </tpls>
      </n>
      <n v="257058" in="0">
        <tpls c="3">
          <tpl fld="4" item="644"/>
          <tpl fld="3" item="3"/>
          <tpl fld="2" item="0"/>
        </tpls>
      </n>
      <n v="281789" in="0">
        <tpls c="3">
          <tpl fld="4" item="644"/>
          <tpl fld="3" item="4"/>
          <tpl fld="2" item="0"/>
        </tpls>
      </n>
      <n v="192243" in="0">
        <tpls c="3">
          <tpl fld="4" item="639"/>
          <tpl fld="3" item="2"/>
          <tpl fld="2" item="0"/>
        </tpls>
      </n>
      <n v="159479" in="0">
        <tpls c="3">
          <tpl fld="4" item="640"/>
          <tpl fld="3" item="4"/>
          <tpl fld="2" item="0"/>
        </tpls>
      </n>
      <n v="166127" in="0">
        <tpls c="3">
          <tpl fld="4" item="643"/>
          <tpl fld="3" item="3"/>
          <tpl fld="2" item="0"/>
        </tpls>
      </n>
      <n v="431113" in="0">
        <tpls c="3">
          <tpl fld="4" item="643"/>
          <tpl fld="3" item="2"/>
          <tpl fld="2" item="0"/>
        </tpls>
      </n>
      <n v="167123" in="0">
        <tpls c="3">
          <tpl fld="4" item="639"/>
          <tpl fld="3" item="4"/>
          <tpl fld="2" item="0"/>
        </tpls>
      </n>
      <n v="123431" in="0">
        <tpls c="3">
          <tpl fld="4" item="645"/>
          <tpl fld="3" item="4"/>
          <tpl fld="2" item="0"/>
        </tpls>
      </n>
      <n v="223748" in="0">
        <tpls c="3">
          <tpl fld="4" item="646"/>
          <tpl fld="3" item="1"/>
          <tpl fld="2" item="0"/>
        </tpls>
      </n>
      <n v="637727" in="0">
        <tpls c="3">
          <tpl fld="4" item="647"/>
          <tpl fld="3" item="0"/>
          <tpl fld="2" item="0"/>
        </tpls>
      </n>
      <n v="196303" in="0">
        <tpls c="3">
          <tpl fld="4" item="645"/>
          <tpl fld="3" item="3"/>
          <tpl fld="2" item="0"/>
        </tpls>
      </n>
      <n v="138209" in="0">
        <tpls c="3">
          <tpl fld="4" item="648"/>
          <tpl fld="3" item="1"/>
          <tpl fld="2" item="0"/>
        </tpls>
      </n>
      <n v="290092" in="0">
        <tpls c="3">
          <tpl fld="4" item="649"/>
          <tpl fld="3" item="0"/>
          <tpl fld="2" item="0"/>
        </tpls>
      </n>
      <n v="607318" in="0">
        <tpls c="3">
          <tpl fld="4" item="650"/>
          <tpl fld="3" item="2"/>
          <tpl fld="2" item="0"/>
        </tpls>
      </n>
      <n v="423411" in="0">
        <tpls c="3">
          <tpl fld="4" item="645"/>
          <tpl fld="3" item="0"/>
          <tpl fld="2" item="0"/>
        </tpls>
      </n>
      <n v="269983" in="0">
        <tpls c="3">
          <tpl fld="4" item="646"/>
          <tpl fld="3" item="3"/>
          <tpl fld="2" item="0"/>
        </tpls>
      </n>
      <n v="401498" in="0">
        <tpls c="3">
          <tpl fld="4" item="646"/>
          <tpl fld="3" item="0"/>
          <tpl fld="2" item="0"/>
        </tpls>
      </n>
      <n v="175589" in="0">
        <tpls c="3">
          <tpl fld="4" item="651"/>
          <tpl fld="3" item="2"/>
          <tpl fld="2" item="0"/>
        </tpls>
      </n>
      <n v="675850" in="0">
        <tpls c="3">
          <tpl fld="4" item="650"/>
          <tpl fld="3" item="0"/>
          <tpl fld="2" item="0"/>
        </tpls>
      </n>
      <n v="233621" in="0">
        <tpls c="3">
          <tpl fld="4" item="649"/>
          <tpl fld="3" item="4"/>
          <tpl fld="2" item="0"/>
        </tpls>
      </n>
      <n v="640309" in="0">
        <tpls c="3">
          <tpl fld="4" item="651"/>
          <tpl fld="3" item="4"/>
          <tpl fld="2" item="0"/>
        </tpls>
      </n>
      <n v="591234" in="0">
        <tpls c="3">
          <tpl fld="4" item="647"/>
          <tpl fld="3" item="2"/>
          <tpl fld="2" item="0"/>
        </tpls>
      </n>
      <n v="305930" in="0">
        <tpls c="3">
          <tpl fld="4" item="650"/>
          <tpl fld="3" item="3"/>
          <tpl fld="2" item="0"/>
        </tpls>
      </n>
      <n v="208468" in="0">
        <tpls c="3">
          <tpl fld="4" item="647"/>
          <tpl fld="3" item="3"/>
          <tpl fld="2" item="0"/>
        </tpls>
      </n>
      <n v="388892" in="0">
        <tpls c="3">
          <tpl fld="4" item="649"/>
          <tpl fld="3" item="1"/>
          <tpl fld="2" item="0"/>
        </tpls>
      </n>
      <n v="492923" in="0">
        <tpls c="3">
          <tpl fld="4" item="646"/>
          <tpl fld="3" item="4"/>
          <tpl fld="2" item="0"/>
        </tpls>
      </n>
      <m>
        <tpls c="3">
          <tpl fld="4" item="648"/>
          <tpl fld="3" item="3"/>
          <tpl fld="2" item="0"/>
        </tpls>
      </m>
      <n v="351258" in="0">
        <tpls c="3">
          <tpl fld="4" item="645"/>
          <tpl fld="3" item="2"/>
          <tpl fld="2" item="0"/>
        </tpls>
      </n>
      <n v="36712" in="0">
        <tpls c="3">
          <tpl fld="4" item="647"/>
          <tpl fld="3" item="4"/>
          <tpl fld="2" item="0"/>
        </tpls>
      </n>
      <n v="273987" in="0">
        <tpls c="3">
          <tpl fld="4" item="648"/>
          <tpl fld="3" item="0"/>
          <tpl fld="2" item="0"/>
        </tpls>
      </n>
      <n v="166919" in="0">
        <tpls c="3">
          <tpl fld="4" item="648"/>
          <tpl fld="3" item="4"/>
          <tpl fld="2" item="0"/>
        </tpls>
      </n>
      <n v="115375" in="0">
        <tpls c="3">
          <tpl fld="4" item="651"/>
          <tpl fld="3" item="1"/>
          <tpl fld="2" item="0"/>
        </tpls>
      </n>
      <n v="641013" in="0">
        <tpls c="3">
          <tpl fld="4" item="647"/>
          <tpl fld="3" item="1"/>
          <tpl fld="2" item="0"/>
        </tpls>
      </n>
      <n v="349930" in="0">
        <tpls c="3">
          <tpl fld="4" item="651"/>
          <tpl fld="3" item="0"/>
          <tpl fld="2" item="0"/>
        </tpls>
      </n>
      <n v="374688" in="0">
        <tpls c="3">
          <tpl fld="4" item="649"/>
          <tpl fld="3" item="3"/>
          <tpl fld="2" item="0"/>
        </tpls>
      </n>
      <n v="186085" in="0">
        <tpls c="3">
          <tpl fld="4" item="649"/>
          <tpl fld="3" item="2"/>
          <tpl fld="2" item="0"/>
        </tpls>
      </n>
      <n v="412010" in="0">
        <tpls c="3">
          <tpl fld="4" item="650"/>
          <tpl fld="3" item="1"/>
          <tpl fld="2" item="0"/>
        </tpls>
      </n>
      <n v="326559" in="0">
        <tpls c="3">
          <tpl fld="4" item="651"/>
          <tpl fld="3" item="3"/>
          <tpl fld="2" item="0"/>
        </tpls>
      </n>
      <n v="239156" in="0">
        <tpls c="3">
          <tpl fld="4" item="646"/>
          <tpl fld="3" item="2"/>
          <tpl fld="2" item="0"/>
        </tpls>
      </n>
      <n v="217544" in="0">
        <tpls c="3">
          <tpl fld="4" item="645"/>
          <tpl fld="3" item="1"/>
          <tpl fld="2" item="0"/>
        </tpls>
      </n>
      <n v="268230" in="0">
        <tpls c="3">
          <tpl fld="4" item="648"/>
          <tpl fld="3" item="2"/>
          <tpl fld="2" item="0"/>
        </tpls>
      </n>
      <n v="358752" in="0">
        <tpls c="3">
          <tpl fld="4" item="650"/>
          <tpl fld="3" item="4"/>
          <tpl fld="2" item="0"/>
        </tpls>
      </n>
      <n v="452113" in="0">
        <tpls c="3">
          <tpl fld="4" item="652"/>
          <tpl fld="3" item="1"/>
          <tpl fld="2" item="0"/>
        </tpls>
      </n>
      <n v="139931" in="0">
        <tpls c="3">
          <tpl fld="4" item="652"/>
          <tpl fld="3" item="0"/>
          <tpl fld="2" item="0"/>
        </tpls>
      </n>
      <n v="66279" in="0">
        <tpls c="3">
          <tpl fld="4" item="653"/>
          <tpl fld="3" item="2"/>
          <tpl fld="2" item="0"/>
        </tpls>
      </n>
      <n v="723790" in="0">
        <tpls c="3">
          <tpl fld="4" item="654"/>
          <tpl fld="3" item="0"/>
          <tpl fld="2" item="0"/>
        </tpls>
      </n>
      <n v="556154" in="0">
        <tpls c="3">
          <tpl fld="4" item="655"/>
          <tpl fld="3" item="0"/>
          <tpl fld="2" item="0"/>
        </tpls>
      </n>
      <n v="255452" in="0">
        <tpls c="3">
          <tpl fld="4" item="656"/>
          <tpl fld="3" item="1"/>
          <tpl fld="2" item="0"/>
        </tpls>
      </n>
      <n v="384737" in="0">
        <tpls c="3">
          <tpl fld="4" item="656"/>
          <tpl fld="3" item="0"/>
          <tpl fld="2" item="0"/>
        </tpls>
      </n>
      <n v="339662" in="0">
        <tpls c="3">
          <tpl fld="4" item="652"/>
          <tpl fld="3" item="2"/>
          <tpl fld="2" item="0"/>
        </tpls>
      </n>
      <n v="316979" in="0">
        <tpls c="3">
          <tpl fld="4" item="653"/>
          <tpl fld="3" item="4"/>
          <tpl fld="2" item="0"/>
        </tpls>
      </n>
      <n v="278447" in="0">
        <tpls c="3">
          <tpl fld="4" item="657"/>
          <tpl fld="3" item="1"/>
          <tpl fld="2" item="0"/>
        </tpls>
      </n>
      <n v="482789" in="0">
        <tpls c="3">
          <tpl fld="4" item="658"/>
          <tpl fld="3" item="0"/>
          <tpl fld="2" item="0"/>
        </tpls>
      </n>
      <n v="334963" in="0">
        <tpls c="3">
          <tpl fld="4" item="658"/>
          <tpl fld="3" item="4"/>
          <tpl fld="2" item="0"/>
        </tpls>
      </n>
      <n v="159593" in="0">
        <tpls c="3">
          <tpl fld="4" item="655"/>
          <tpl fld="3" item="4"/>
          <tpl fld="2" item="0"/>
        </tpls>
      </n>
      <n v="269469" in="0">
        <tpls c="3">
          <tpl fld="4" item="657"/>
          <tpl fld="3" item="3"/>
          <tpl fld="2" item="0"/>
        </tpls>
      </n>
      <n v="426349" in="0">
        <tpls c="3">
          <tpl fld="4" item="653"/>
          <tpl fld="3" item="0"/>
          <tpl fld="2" item="0"/>
        </tpls>
      </n>
      <n v="190978" in="0">
        <tpls c="3">
          <tpl fld="4" item="654"/>
          <tpl fld="3" item="4"/>
          <tpl fld="2" item="0"/>
        </tpls>
      </n>
      <n v="287767" in="0">
        <tpls c="3">
          <tpl fld="4" item="658"/>
          <tpl fld="3" item="3"/>
          <tpl fld="2" item="0"/>
        </tpls>
      </n>
      <n v="465866" in="0">
        <tpls c="3">
          <tpl fld="4" item="654"/>
          <tpl fld="3" item="1"/>
          <tpl fld="2" item="0"/>
        </tpls>
      </n>
      <n v="379169" in="0">
        <tpls c="3">
          <tpl fld="4" item="657"/>
          <tpl fld="3" item="0"/>
          <tpl fld="2" item="0"/>
        </tpls>
      </n>
      <n v="243327" in="0">
        <tpls c="3">
          <tpl fld="4" item="656"/>
          <tpl fld="3" item="4"/>
          <tpl fld="2" item="0"/>
        </tpls>
      </n>
      <n v="244657" in="0">
        <tpls c="3">
          <tpl fld="4" item="653"/>
          <tpl fld="3" item="1"/>
          <tpl fld="2" item="0"/>
        </tpls>
      </n>
      <n v="476492" in="0">
        <tpls c="3">
          <tpl fld="4" item="654"/>
          <tpl fld="3" item="2"/>
          <tpl fld="2" item="0"/>
        </tpls>
      </n>
      <n v="583876" in="0">
        <tpls c="3">
          <tpl fld="4" item="656"/>
          <tpl fld="3" item="2"/>
          <tpl fld="2" item="0"/>
        </tpls>
      </n>
      <n v="328982" in="0">
        <tpls c="3">
          <tpl fld="4" item="653"/>
          <tpl fld="3" item="3"/>
          <tpl fld="2" item="0"/>
        </tpls>
      </n>
      <n v="357482" in="0">
        <tpls c="3">
          <tpl fld="4" item="654"/>
          <tpl fld="3" item="3"/>
          <tpl fld="2" item="0"/>
        </tpls>
      </n>
      <n v="82511" in="0">
        <tpls c="3">
          <tpl fld="4" item="658"/>
          <tpl fld="3" item="2"/>
          <tpl fld="2" item="0"/>
        </tpls>
      </n>
      <n v="219755" in="0">
        <tpls c="3">
          <tpl fld="4" item="657"/>
          <tpl fld="3" item="2"/>
          <tpl fld="2" item="0"/>
        </tpls>
      </n>
      <n v="250879" in="0">
        <tpls c="3">
          <tpl fld="4" item="658"/>
          <tpl fld="3" item="1"/>
          <tpl fld="2" item="0"/>
        </tpls>
      </n>
      <n v="202386" in="0">
        <tpls c="3">
          <tpl fld="4" item="652"/>
          <tpl fld="3" item="3"/>
          <tpl fld="2" item="0"/>
        </tpls>
      </n>
      <n v="293762" in="0">
        <tpls c="3">
          <tpl fld="4" item="655"/>
          <tpl fld="3" item="3"/>
          <tpl fld="2" item="0"/>
        </tpls>
      </n>
      <n v="498948" in="0">
        <tpls c="3">
          <tpl fld="4" item="657"/>
          <tpl fld="3" item="4"/>
          <tpl fld="2" item="0"/>
        </tpls>
      </n>
      <n v="436406" in="0">
        <tpls c="3">
          <tpl fld="4" item="655"/>
          <tpl fld="3" item="2"/>
          <tpl fld="2" item="0"/>
        </tpls>
      </n>
      <n v="103403" in="0">
        <tpls c="3">
          <tpl fld="4" item="656"/>
          <tpl fld="3" item="3"/>
          <tpl fld="2" item="0"/>
        </tpls>
      </n>
      <n v="286371" in="0">
        <tpls c="3">
          <tpl fld="4" item="652"/>
          <tpl fld="3" item="4"/>
          <tpl fld="2" item="0"/>
        </tpls>
      </n>
      <m>
        <tpls c="3">
          <tpl fld="4" item="655"/>
          <tpl fld="3" item="1"/>
          <tpl fld="2" item="0"/>
        </tpls>
      </m>
      <n v="123500" in="0">
        <tpls c="3">
          <tpl fld="4" item="659"/>
          <tpl fld="3" item="2"/>
          <tpl fld="2" item="0"/>
        </tpls>
      </n>
      <n v="520689" in="0">
        <tpls c="3">
          <tpl fld="4" item="660"/>
          <tpl fld="3" item="4"/>
          <tpl fld="2" item="0"/>
        </tpls>
      </n>
      <n v="652901" in="0">
        <tpls c="3">
          <tpl fld="4" item="661"/>
          <tpl fld="3" item="4"/>
          <tpl fld="2" item="0"/>
        </tpls>
      </n>
      <n v="235620" in="0">
        <tpls c="3">
          <tpl fld="4" item="662"/>
          <tpl fld="3" item="3"/>
          <tpl fld="2" item="0"/>
        </tpls>
      </n>
      <n v="311722" in="0">
        <tpls c="3">
          <tpl fld="4" item="663"/>
          <tpl fld="3" item="2"/>
          <tpl fld="2" item="0"/>
        </tpls>
      </n>
      <n v="449108" in="0">
        <tpls c="3">
          <tpl fld="4" item="659"/>
          <tpl fld="3" item="1"/>
          <tpl fld="2" item="0"/>
        </tpls>
      </n>
      <n v="353463" in="0">
        <tpls c="3">
          <tpl fld="4" item="659"/>
          <tpl fld="3" item="3"/>
          <tpl fld="2" item="0"/>
        </tpls>
      </n>
      <n v="228573" in="0">
        <tpls c="3">
          <tpl fld="4" item="663"/>
          <tpl fld="3" item="0"/>
          <tpl fld="2" item="0"/>
        </tpls>
      </n>
      <n v="541601" in="0">
        <tpls c="3">
          <tpl fld="4" item="662"/>
          <tpl fld="3" item="1"/>
          <tpl fld="2" item="0"/>
        </tpls>
      </n>
      <n v="533201" in="0">
        <tpls c="3">
          <tpl fld="4" item="660"/>
          <tpl fld="3" item="1"/>
          <tpl fld="2" item="0"/>
        </tpls>
      </n>
      <n v="32984" in="0">
        <tpls c="3">
          <tpl fld="4" item="661"/>
          <tpl fld="3" item="2"/>
          <tpl fld="2" item="0"/>
        </tpls>
      </n>
      <n v="134474" in="0">
        <tpls c="3">
          <tpl fld="4" item="664"/>
          <tpl fld="3" item="4"/>
          <tpl fld="2" item="0"/>
        </tpls>
      </n>
      <n v="304312" in="0">
        <tpls c="3">
          <tpl fld="4" item="664"/>
          <tpl fld="3" item="0"/>
          <tpl fld="2" item="0"/>
        </tpls>
      </n>
      <n v="91847" in="0">
        <tpls c="3">
          <tpl fld="4" item="663"/>
          <tpl fld="3" item="4"/>
          <tpl fld="2" item="0"/>
        </tpls>
      </n>
      <n v="156178" in="0">
        <tpls c="3">
          <tpl fld="4" item="663"/>
          <tpl fld="3" item="1"/>
          <tpl fld="2" item="0"/>
        </tpls>
      </n>
      <n v="130564" in="0">
        <tpls c="3">
          <tpl fld="4" item="662"/>
          <tpl fld="3" item="0"/>
          <tpl fld="2" item="0"/>
        </tpls>
      </n>
      <n v="210018" in="0">
        <tpls c="3">
          <tpl fld="4" item="663"/>
          <tpl fld="3" item="3"/>
          <tpl fld="2" item="0"/>
        </tpls>
      </n>
      <n v="150703" in="0">
        <tpls c="3">
          <tpl fld="4" item="661"/>
          <tpl fld="3" item="0"/>
          <tpl fld="2" item="0"/>
        </tpls>
      </n>
      <n v="131817" in="0">
        <tpls c="3">
          <tpl fld="4" item="660"/>
          <tpl fld="3" item="0"/>
          <tpl fld="2" item="0"/>
        </tpls>
      </n>
      <n v="157175" in="0">
        <tpls c="3">
          <tpl fld="4" item="661"/>
          <tpl fld="3" item="3"/>
          <tpl fld="2" item="0"/>
        </tpls>
      </n>
      <n v="445972" in="0">
        <tpls c="3">
          <tpl fld="4" item="660"/>
          <tpl fld="3" item="3"/>
          <tpl fld="2" item="0"/>
        </tpls>
      </n>
      <n v="142409" in="0">
        <tpls c="3">
          <tpl fld="4" item="660"/>
          <tpl fld="3" item="2"/>
          <tpl fld="2" item="0"/>
        </tpls>
      </n>
      <n v="88253" in="0">
        <tpls c="3">
          <tpl fld="4" item="659"/>
          <tpl fld="3" item="0"/>
          <tpl fld="2" item="0"/>
        </tpls>
      </n>
      <n v="409686" in="0">
        <tpls c="3">
          <tpl fld="4" item="662"/>
          <tpl fld="3" item="4"/>
          <tpl fld="2" item="0"/>
        </tpls>
      </n>
      <n v="292127" in="0">
        <tpls c="3">
          <tpl fld="4" item="665"/>
          <tpl fld="3" item="0"/>
          <tpl fld="2" item="0"/>
        </tpls>
      </n>
      <n v="230872" in="0">
        <tpls c="3">
          <tpl fld="4" item="664"/>
          <tpl fld="3" item="1"/>
          <tpl fld="2" item="0"/>
        </tpls>
      </n>
      <n v="71442" in="0">
        <tpls c="3">
          <tpl fld="4" item="659"/>
          <tpl fld="3" item="4"/>
          <tpl fld="2" item="0"/>
        </tpls>
      </n>
      <n v="119730" in="0">
        <tpls c="3">
          <tpl fld="4" item="665"/>
          <tpl fld="3" item="2"/>
          <tpl fld="2" item="0"/>
        </tpls>
      </n>
      <n v="236453" in="0">
        <tpls c="3">
          <tpl fld="4" item="662"/>
          <tpl fld="3" item="2"/>
          <tpl fld="2" item="0"/>
        </tpls>
      </n>
      <n v="283279" in="0">
        <tpls c="3">
          <tpl fld="4" item="661"/>
          <tpl fld="3" item="1"/>
          <tpl fld="2" item="0"/>
        </tpls>
      </n>
      <n v="156545" in="0">
        <tpls c="3">
          <tpl fld="4" item="664"/>
          <tpl fld="3" item="3"/>
          <tpl fld="2" item="0"/>
        </tpls>
      </n>
      <n v="178579" in="0">
        <tpls c="3">
          <tpl fld="4" item="665"/>
          <tpl fld="3" item="3"/>
          <tpl fld="2" item="0"/>
        </tpls>
      </n>
      <n v="483918" in="0">
        <tpls c="3">
          <tpl fld="4" item="665"/>
          <tpl fld="3" item="1"/>
          <tpl fld="2" item="0"/>
        </tpls>
      </n>
      <n v="212170" in="0">
        <tpls c="3">
          <tpl fld="4" item="664"/>
          <tpl fld="3" item="2"/>
          <tpl fld="2" item="0"/>
        </tpls>
      </n>
      <n v="465656" in="0">
        <tpls c="3">
          <tpl fld="4" item="665"/>
          <tpl fld="3" item="4"/>
          <tpl fld="2" item="0"/>
        </tpls>
      </n>
      <n v="484052" in="0">
        <tpls c="3">
          <tpl fld="4" item="666"/>
          <tpl fld="3" item="1"/>
          <tpl fld="2" item="0"/>
        </tpls>
      </n>
      <n v="259763" in="0">
        <tpls c="3">
          <tpl fld="4" item="667"/>
          <tpl fld="3" item="3"/>
          <tpl fld="2" item="0"/>
        </tpls>
      </n>
      <n v="76808" in="0">
        <tpls c="3">
          <tpl fld="4" item="668"/>
          <tpl fld="3" item="3"/>
          <tpl fld="2" item="0"/>
        </tpls>
      </n>
      <n v="9351" in="0">
        <tpls c="3">
          <tpl fld="4" item="669"/>
          <tpl fld="3" item="0"/>
          <tpl fld="2" item="0"/>
        </tpls>
      </n>
      <n v="421003" in="0">
        <tpls c="3">
          <tpl fld="4" item="666"/>
          <tpl fld="3" item="2"/>
          <tpl fld="2" item="0"/>
        </tpls>
      </n>
      <n v="294684" in="0">
        <tpls c="3">
          <tpl fld="4" item="670"/>
          <tpl fld="3" item="3"/>
          <tpl fld="2" item="0"/>
        </tpls>
      </n>
      <n v="331736" in="0">
        <tpls c="3">
          <tpl fld="4" item="671"/>
          <tpl fld="3" item="4"/>
          <tpl fld="2" item="0"/>
        </tpls>
      </n>
      <n v="302046" in="0">
        <tpls c="3">
          <tpl fld="4" item="669"/>
          <tpl fld="3" item="2"/>
          <tpl fld="2" item="0"/>
        </tpls>
      </n>
      <n v="414820" in="0">
        <tpls c="3">
          <tpl fld="4" item="667"/>
          <tpl fld="3" item="4"/>
          <tpl fld="2" item="0"/>
        </tpls>
      </n>
      <n v="140646" in="0">
        <tpls c="3">
          <tpl fld="4" item="671"/>
          <tpl fld="3" item="0"/>
          <tpl fld="2" item="0"/>
        </tpls>
      </n>
      <n v="528104" in="0">
        <tpls c="3">
          <tpl fld="4" item="671"/>
          <tpl fld="3" item="3"/>
          <tpl fld="2" item="0"/>
        </tpls>
      </n>
      <n v="343613" in="0">
        <tpls c="3">
          <tpl fld="4" item="671"/>
          <tpl fld="3" item="1"/>
          <tpl fld="2" item="0"/>
        </tpls>
      </n>
      <n v="311148" in="0">
        <tpls c="3">
          <tpl fld="4" item="668"/>
          <tpl fld="3" item="1"/>
          <tpl fld="2" item="0"/>
        </tpls>
      </n>
      <n v="534772" in="0">
        <tpls c="3">
          <tpl fld="4" item="668"/>
          <tpl fld="3" item="0"/>
          <tpl fld="2" item="0"/>
        </tpls>
      </n>
      <n v="349045" in="0">
        <tpls c="3">
          <tpl fld="4" item="672"/>
          <tpl fld="3" item="4"/>
          <tpl fld="2" item="0"/>
        </tpls>
      </n>
      <n v="220482" in="0">
        <tpls c="3">
          <tpl fld="4" item="672"/>
          <tpl fld="3" item="3"/>
          <tpl fld="2" item="0"/>
        </tpls>
      </n>
      <n v="191417" in="0">
        <tpls c="3">
          <tpl fld="4" item="669"/>
          <tpl fld="3" item="1"/>
          <tpl fld="2" item="0"/>
        </tpls>
      </n>
      <n v="412824" in="0">
        <tpls c="3">
          <tpl fld="4" item="668"/>
          <tpl fld="3" item="4"/>
          <tpl fld="2" item="0"/>
        </tpls>
      </n>
      <n v="575565" in="0">
        <tpls c="3">
          <tpl fld="4" item="670"/>
          <tpl fld="3" item="4"/>
          <tpl fld="2" item="0"/>
        </tpls>
      </n>
      <n v="386724" in="0">
        <tpls c="3">
          <tpl fld="4" item="667"/>
          <tpl fld="3" item="0"/>
          <tpl fld="2" item="0"/>
        </tpls>
      </n>
      <n v="374982" in="0">
        <tpls c="3">
          <tpl fld="4" item="669"/>
          <tpl fld="3" item="4"/>
          <tpl fld="2" item="0"/>
        </tpls>
      </n>
      <n v="153823" in="0">
        <tpls c="3">
          <tpl fld="4" item="672"/>
          <tpl fld="3" item="2"/>
          <tpl fld="2" item="0"/>
        </tpls>
      </n>
      <n v="68636" in="0">
        <tpls c="3">
          <tpl fld="4" item="666"/>
          <tpl fld="3" item="3"/>
          <tpl fld="2" item="0"/>
        </tpls>
      </n>
      <n v="129540" in="0">
        <tpls c="3">
          <tpl fld="4" item="666"/>
          <tpl fld="3" item="0"/>
          <tpl fld="2" item="0"/>
        </tpls>
      </n>
      <n v="197405" in="0">
        <tpls c="3">
          <tpl fld="4" item="666"/>
          <tpl fld="3" item="4"/>
          <tpl fld="2" item="0"/>
        </tpls>
      </n>
      <n v="399968" in="0">
        <tpls c="3">
          <tpl fld="4" item="668"/>
          <tpl fld="3" item="2"/>
          <tpl fld="2" item="0"/>
        </tpls>
      </n>
      <n v="73585" in="0">
        <tpls c="3">
          <tpl fld="4" item="667"/>
          <tpl fld="3" item="2"/>
          <tpl fld="2" item="0"/>
        </tpls>
      </n>
      <n v="267903" in="0">
        <tpls c="3">
          <tpl fld="4" item="671"/>
          <tpl fld="3" item="2"/>
          <tpl fld="2" item="0"/>
        </tpls>
      </n>
      <n v="212232" in="0">
        <tpls c="3">
          <tpl fld="4" item="667"/>
          <tpl fld="3" item="1"/>
          <tpl fld="2" item="0"/>
        </tpls>
      </n>
      <n v="483634" in="0">
        <tpls c="3">
          <tpl fld="4" item="670"/>
          <tpl fld="3" item="0"/>
          <tpl fld="2" item="0"/>
        </tpls>
      </n>
      <n v="423038" in="0">
        <tpls c="3">
          <tpl fld="4" item="670"/>
          <tpl fld="3" item="1"/>
          <tpl fld="2" item="0"/>
        </tpls>
      </n>
      <n v="302551" in="0">
        <tpls c="3">
          <tpl fld="4" item="669"/>
          <tpl fld="3" item="3"/>
          <tpl fld="2" item="0"/>
        </tpls>
      </n>
      <n v="427304" in="0">
        <tpls c="3">
          <tpl fld="4" item="670"/>
          <tpl fld="3" item="2"/>
          <tpl fld="2" item="0"/>
        </tpls>
      </n>
      <n v="332054" in="0">
        <tpls c="3">
          <tpl fld="4" item="672"/>
          <tpl fld="3" item="0"/>
          <tpl fld="2" item="0"/>
        </tpls>
      </n>
      <n v="237807" in="0">
        <tpls c="3">
          <tpl fld="4" item="672"/>
          <tpl fld="3" item="1"/>
          <tpl fld="2" item="0"/>
        </tpls>
      </n>
      <n v="163851" in="0">
        <tpls c="3">
          <tpl fld="4" item="673"/>
          <tpl fld="3" item="2"/>
          <tpl fld="2" item="0"/>
        </tpls>
      </n>
      <n v="69079" in="0">
        <tpls c="3">
          <tpl fld="4" item="674"/>
          <tpl fld="3" item="1"/>
          <tpl fld="2" item="0"/>
        </tpls>
      </n>
      <n v="452422" in="0">
        <tpls c="3">
          <tpl fld="4" item="675"/>
          <tpl fld="3" item="1"/>
          <tpl fld="2" item="0"/>
        </tpls>
      </n>
      <n v="375115" in="0">
        <tpls c="3">
          <tpl fld="4" item="676"/>
          <tpl fld="3" item="2"/>
          <tpl fld="2" item="0"/>
        </tpls>
      </n>
      <n v="170572" in="0">
        <tpls c="3">
          <tpl fld="4" item="677"/>
          <tpl fld="3" item="4"/>
          <tpl fld="2" item="0"/>
        </tpls>
      </n>
      <n v="490421" in="0">
        <tpls c="3">
          <tpl fld="4" item="675"/>
          <tpl fld="3" item="0"/>
          <tpl fld="2" item="0"/>
        </tpls>
      </n>
      <n v="208475" in="0">
        <tpls c="3">
          <tpl fld="4" item="676"/>
          <tpl fld="3" item="0"/>
          <tpl fld="2" item="0"/>
        </tpls>
      </n>
      <n v="257315" in="0">
        <tpls c="3">
          <tpl fld="4" item="678"/>
          <tpl fld="3" item="2"/>
          <tpl fld="2" item="0"/>
        </tpls>
      </n>
      <n v="241061" in="0">
        <tpls c="3">
          <tpl fld="4" item="676"/>
          <tpl fld="3" item="1"/>
          <tpl fld="2" item="0"/>
        </tpls>
      </n>
      <n v="488368" in="0">
        <tpls c="3">
          <tpl fld="4" item="677"/>
          <tpl fld="3" item="0"/>
          <tpl fld="2" item="0"/>
        </tpls>
      </n>
      <n v="179468" in="0">
        <tpls c="3">
          <tpl fld="4" item="678"/>
          <tpl fld="3" item="3"/>
          <tpl fld="2" item="0"/>
        </tpls>
      </n>
      <n v="298343" in="0">
        <tpls c="3">
          <tpl fld="4" item="679"/>
          <tpl fld="3" item="4"/>
          <tpl fld="2" item="0"/>
        </tpls>
      </n>
      <n v="545229" in="0">
        <tpls c="3">
          <tpl fld="4" item="679"/>
          <tpl fld="3" item="1"/>
          <tpl fld="2" item="0"/>
        </tpls>
      </n>
      <n v="516602" in="0">
        <tpls c="3">
          <tpl fld="4" item="673"/>
          <tpl fld="3" item="0"/>
          <tpl fld="2" item="0"/>
        </tpls>
      </n>
      <n v="320107" in="0">
        <tpls c="3">
          <tpl fld="4" item="674"/>
          <tpl fld="3" item="4"/>
          <tpl fld="2" item="0"/>
        </tpls>
      </n>
      <n v="345501" in="0">
        <tpls c="3">
          <tpl fld="4" item="678"/>
          <tpl fld="3" item="1"/>
          <tpl fld="2" item="0"/>
        </tpls>
      </n>
      <n v="507751" in="0">
        <tpls c="3">
          <tpl fld="4" item="674"/>
          <tpl fld="3" item="3"/>
          <tpl fld="2" item="0"/>
        </tpls>
      </n>
      <n v="144008" in="0">
        <tpls c="3">
          <tpl fld="4" item="678"/>
          <tpl fld="3" item="4"/>
          <tpl fld="2" item="0"/>
        </tpls>
      </n>
      <n v="511856" in="0">
        <tpls c="3">
          <tpl fld="4" item="673"/>
          <tpl fld="3" item="1"/>
          <tpl fld="2" item="0"/>
        </tpls>
      </n>
      <n v="246396" in="0">
        <tpls c="3">
          <tpl fld="4" item="677"/>
          <tpl fld="3" item="1"/>
          <tpl fld="2" item="0"/>
        </tpls>
      </n>
      <n v="278092" in="0">
        <tpls c="3">
          <tpl fld="4" item="676"/>
          <tpl fld="3" item="3"/>
          <tpl fld="2" item="0"/>
        </tpls>
      </n>
      <n v="128813" in="0">
        <tpls c="3">
          <tpl fld="4" item="674"/>
          <tpl fld="3" item="0"/>
          <tpl fld="2" item="0"/>
        </tpls>
      </n>
      <n v="212044" in="0">
        <tpls c="3">
          <tpl fld="4" item="675"/>
          <tpl fld="3" item="2"/>
          <tpl fld="2" item="0"/>
        </tpls>
      </n>
      <n v="651580" in="0">
        <tpls c="3">
          <tpl fld="4" item="674"/>
          <tpl fld="3" item="2"/>
          <tpl fld="2" item="0"/>
        </tpls>
      </n>
      <n v="486834" in="0">
        <tpls c="3">
          <tpl fld="4" item="678"/>
          <tpl fld="3" item="0"/>
          <tpl fld="2" item="0"/>
        </tpls>
      </n>
      <n v="480947" in="0">
        <tpls c="3">
          <tpl fld="4" item="673"/>
          <tpl fld="3" item="4"/>
          <tpl fld="2" item="0"/>
        </tpls>
      </n>
      <n v="171062" in="0">
        <tpls c="3">
          <tpl fld="4" item="679"/>
          <tpl fld="3" item="3"/>
          <tpl fld="2" item="0"/>
        </tpls>
      </n>
      <n v="479607" in="0">
        <tpls c="3">
          <tpl fld="4" item="675"/>
          <tpl fld="3" item="4"/>
          <tpl fld="2" item="0"/>
        </tpls>
      </n>
      <n v="315763" in="0">
        <tpls c="3">
          <tpl fld="4" item="679"/>
          <tpl fld="3" item="2"/>
          <tpl fld="2" item="0"/>
        </tpls>
      </n>
      <n v="184671" in="0">
        <tpls c="3">
          <tpl fld="4" item="675"/>
          <tpl fld="3" item="3"/>
          <tpl fld="2" item="0"/>
        </tpls>
      </n>
      <n v="143536" in="0">
        <tpls c="3">
          <tpl fld="4" item="677"/>
          <tpl fld="3" item="3"/>
          <tpl fld="2" item="0"/>
        </tpls>
      </n>
      <n v="151269" in="0">
        <tpls c="3">
          <tpl fld="4" item="676"/>
          <tpl fld="3" item="4"/>
          <tpl fld="2" item="0"/>
        </tpls>
      </n>
      <n v="326651" in="0">
        <tpls c="3">
          <tpl fld="4" item="677"/>
          <tpl fld="3" item="2"/>
          <tpl fld="2" item="0"/>
        </tpls>
      </n>
      <n v="342223" in="0">
        <tpls c="3">
          <tpl fld="4" item="679"/>
          <tpl fld="3" item="0"/>
          <tpl fld="2" item="0"/>
        </tpls>
      </n>
      <n v="349084" in="0">
        <tpls c="3">
          <tpl fld="4" item="673"/>
          <tpl fld="3" item="3"/>
          <tpl fld="2" item="0"/>
        </tpls>
      </n>
      <n v="311017" in="0">
        <tpls c="3">
          <tpl fld="4" item="680"/>
          <tpl fld="3" item="0"/>
          <tpl fld="2" item="0"/>
        </tpls>
      </n>
      <n v="221628" in="0">
        <tpls c="3">
          <tpl fld="4" item="681"/>
          <tpl fld="3" item="4"/>
          <tpl fld="2" item="0"/>
        </tpls>
      </n>
      <n v="97838" in="0">
        <tpls c="3">
          <tpl fld="4" item="682"/>
          <tpl fld="3" item="2"/>
          <tpl fld="2" item="0"/>
        </tpls>
      </n>
      <n v="267601" in="0">
        <tpls c="3">
          <tpl fld="4" item="683"/>
          <tpl fld="3" item="0"/>
          <tpl fld="2" item="0"/>
        </tpls>
      </n>
      <n v="223061" in="0">
        <tpls c="3">
          <tpl fld="4" item="684"/>
          <tpl fld="3" item="4"/>
          <tpl fld="2" item="0"/>
        </tpls>
      </n>
      <n v="570947" in="0">
        <tpls c="3">
          <tpl fld="4" item="682"/>
          <tpl fld="3" item="1"/>
          <tpl fld="2" item="0"/>
        </tpls>
      </n>
      <n v="355244" in="0">
        <tpls c="3">
          <tpl fld="4" item="682"/>
          <tpl fld="3" item="4"/>
          <tpl fld="2" item="0"/>
        </tpls>
      </n>
      <n v="299068" in="0">
        <tpls c="3">
          <tpl fld="4" item="683"/>
          <tpl fld="3" item="4"/>
          <tpl fld="2" item="0"/>
        </tpls>
      </n>
      <n v="404376" in="0">
        <tpls c="3">
          <tpl fld="4" item="685"/>
          <tpl fld="3" item="4"/>
          <tpl fld="2" item="0"/>
        </tpls>
      </n>
      <n v="394074" in="0">
        <tpls c="3">
          <tpl fld="4" item="680"/>
          <tpl fld="3" item="3"/>
          <tpl fld="2" item="0"/>
        </tpls>
      </n>
      <n v="248983" in="0">
        <tpls c="3">
          <tpl fld="4" item="681"/>
          <tpl fld="3" item="2"/>
          <tpl fld="2" item="0"/>
        </tpls>
      </n>
      <n v="390684" in="0">
        <tpls c="3">
          <tpl fld="4" item="681"/>
          <tpl fld="3" item="1"/>
          <tpl fld="2" item="0"/>
        </tpls>
      </n>
      <n v="139323" in="0">
        <tpls c="3">
          <tpl fld="4" item="684"/>
          <tpl fld="3" item="1"/>
          <tpl fld="2" item="0"/>
        </tpls>
      </n>
      <n v="295869" in="0">
        <tpls c="3">
          <tpl fld="4" item="684"/>
          <tpl fld="3" item="0"/>
          <tpl fld="2" item="0"/>
        </tpls>
      </n>
      <n v="392591" in="0">
        <tpls c="3">
          <tpl fld="4" item="680"/>
          <tpl fld="3" item="4"/>
          <tpl fld="2" item="0"/>
        </tpls>
      </n>
      <n v="306391" in="0">
        <tpls c="3">
          <tpl fld="4" item="680"/>
          <tpl fld="3" item="2"/>
          <tpl fld="2" item="0"/>
        </tpls>
      </n>
      <n v="494120" in="0">
        <tpls c="3">
          <tpl fld="4" item="681"/>
          <tpl fld="3" item="3"/>
          <tpl fld="2" item="0"/>
        </tpls>
      </n>
      <n v="450509" in="0">
        <tpls c="3">
          <tpl fld="4" item="684"/>
          <tpl fld="3" item="2"/>
          <tpl fld="2" item="0"/>
        </tpls>
      </n>
      <n v="376203" in="0">
        <tpls c="3">
          <tpl fld="4" item="683"/>
          <tpl fld="3" item="2"/>
          <tpl fld="2" item="0"/>
        </tpls>
      </n>
      <n v="635167" in="0">
        <tpls c="3">
          <tpl fld="4" item="682"/>
          <tpl fld="3" item="3"/>
          <tpl fld="2" item="0"/>
        </tpls>
      </n>
      <n v="336772" in="0">
        <tpls c="3">
          <tpl fld="4" item="686"/>
          <tpl fld="3" item="4"/>
          <tpl fld="2" item="0"/>
        </tpls>
      </n>
      <n v="182432" in="0">
        <tpls c="3">
          <tpl fld="4" item="682"/>
          <tpl fld="3" item="0"/>
          <tpl fld="2" item="0"/>
        </tpls>
      </n>
      <n v="183027" in="0">
        <tpls c="3">
          <tpl fld="4" item="683"/>
          <tpl fld="3" item="1"/>
          <tpl fld="2" item="0"/>
        </tpls>
      </n>
      <n v="15928" in="0">
        <tpls c="3">
          <tpl fld="4" item="686"/>
          <tpl fld="3" item="0"/>
          <tpl fld="2" item="0"/>
        </tpls>
      </n>
      <n v="461475" in="0">
        <tpls c="3">
          <tpl fld="4" item="686"/>
          <tpl fld="3" item="2"/>
          <tpl fld="2" item="0"/>
        </tpls>
      </n>
      <n v="341726" in="0">
        <tpls c="3">
          <tpl fld="4" item="684"/>
          <tpl fld="3" item="3"/>
          <tpl fld="2" item="0"/>
        </tpls>
      </n>
      <n v="279302" in="0">
        <tpls c="3">
          <tpl fld="4" item="685"/>
          <tpl fld="3" item="2"/>
          <tpl fld="2" item="0"/>
        </tpls>
      </n>
      <n v="229168" in="0">
        <tpls c="3">
          <tpl fld="4" item="686"/>
          <tpl fld="3" item="1"/>
          <tpl fld="2" item="0"/>
        </tpls>
      </n>
      <n v="329562" in="0">
        <tpls c="3">
          <tpl fld="4" item="683"/>
          <tpl fld="3" item="3"/>
          <tpl fld="2" item="0"/>
        </tpls>
      </n>
      <n v="388040" in="0">
        <tpls c="3">
          <tpl fld="4" item="685"/>
          <tpl fld="3" item="1"/>
          <tpl fld="2" item="0"/>
        </tpls>
      </n>
      <n v="568194" in="0">
        <tpls c="3">
          <tpl fld="4" item="685"/>
          <tpl fld="3" item="0"/>
          <tpl fld="2" item="0"/>
        </tpls>
      </n>
      <n v="127848" in="0">
        <tpls c="3">
          <tpl fld="4" item="685"/>
          <tpl fld="3" item="3"/>
          <tpl fld="2" item="0"/>
        </tpls>
      </n>
      <n v="279126" in="0">
        <tpls c="3">
          <tpl fld="4" item="681"/>
          <tpl fld="3" item="0"/>
          <tpl fld="2" item="0"/>
        </tpls>
      </n>
      <n v="172210" in="0">
        <tpls c="3">
          <tpl fld="4" item="680"/>
          <tpl fld="3" item="1"/>
          <tpl fld="2" item="0"/>
        </tpls>
      </n>
      <n v="250453" in="0">
        <tpls c="3">
          <tpl fld="4" item="686"/>
          <tpl fld="3" item="3"/>
          <tpl fld="2" item="0"/>
        </tpls>
      </n>
      <n v="408587" in="0">
        <tpls c="3">
          <tpl fld="4" item="687"/>
          <tpl fld="3" item="4"/>
          <tpl fld="2" item="0"/>
        </tpls>
      </n>
      <n v="161349" in="0">
        <tpls c="3">
          <tpl fld="4" item="688"/>
          <tpl fld="3" item="3"/>
          <tpl fld="2" item="0"/>
        </tpls>
      </n>
      <n v="198498" in="0">
        <tpls c="3">
          <tpl fld="4" item="688"/>
          <tpl fld="3" item="2"/>
          <tpl fld="2" item="0"/>
        </tpls>
      </n>
      <n v="566028" in="0">
        <tpls c="3">
          <tpl fld="4" item="689"/>
          <tpl fld="3" item="1"/>
          <tpl fld="2" item="0"/>
        </tpls>
      </n>
      <n v="178290" in="0">
        <tpls c="3">
          <tpl fld="4" item="687"/>
          <tpl fld="3" item="2"/>
          <tpl fld="2" item="0"/>
        </tpls>
      </n>
      <n v="220140" in="0">
        <tpls c="3">
          <tpl fld="4" item="689"/>
          <tpl fld="3" item="3"/>
          <tpl fld="2" item="0"/>
        </tpls>
      </n>
      <n v="135177" in="0">
        <tpls c="3">
          <tpl fld="4" item="690"/>
          <tpl fld="3" item="1"/>
          <tpl fld="2" item="0"/>
        </tpls>
      </n>
      <n v="482420" in="0">
        <tpls c="3">
          <tpl fld="4" item="691"/>
          <tpl fld="3" item="0"/>
          <tpl fld="2" item="0"/>
        </tpls>
      </n>
      <n v="139700" in="0">
        <tpls c="3">
          <tpl fld="4" item="690"/>
          <tpl fld="3" item="2"/>
          <tpl fld="2" item="0"/>
        </tpls>
      </n>
      <n v="412763" in="0">
        <tpls c="3">
          <tpl fld="4" item="690"/>
          <tpl fld="3" item="3"/>
          <tpl fld="2" item="0"/>
        </tpls>
      </n>
      <n v="393611" in="0">
        <tpls c="3">
          <tpl fld="4" item="691"/>
          <tpl fld="3" item="3"/>
          <tpl fld="2" item="0"/>
        </tpls>
      </n>
      <n v="291702" in="0">
        <tpls c="3">
          <tpl fld="4" item="687"/>
          <tpl fld="3" item="0"/>
          <tpl fld="2" item="0"/>
        </tpls>
      </n>
      <n v="142861" in="0">
        <tpls c="3">
          <tpl fld="4" item="688"/>
          <tpl fld="3" item="4"/>
          <tpl fld="2" item="0"/>
        </tpls>
      </n>
      <n v="245487" in="0">
        <tpls c="3">
          <tpl fld="4" item="692"/>
          <tpl fld="3" item="3"/>
          <tpl fld="2" item="0"/>
        </tpls>
      </n>
      <n v="44222" in="0">
        <tpls c="3">
          <tpl fld="4" item="689"/>
          <tpl fld="3" item="4"/>
          <tpl fld="2" item="0"/>
        </tpls>
      </n>
      <n v="54019" in="0">
        <tpls c="3">
          <tpl fld="4" item="690"/>
          <tpl fld="3" item="0"/>
          <tpl fld="2" item="0"/>
        </tpls>
      </n>
      <n v="512331" in="0">
        <tpls c="3">
          <tpl fld="4" item="692"/>
          <tpl fld="3" item="0"/>
          <tpl fld="2" item="0"/>
        </tpls>
      </n>
      <n v="387546" in="0">
        <tpls c="3">
          <tpl fld="4" item="692"/>
          <tpl fld="3" item="2"/>
          <tpl fld="2" item="0"/>
        </tpls>
      </n>
      <n v="106060" in="0">
        <tpls c="3">
          <tpl fld="4" item="693"/>
          <tpl fld="3" item="3"/>
          <tpl fld="2" item="0"/>
        </tpls>
      </n>
      <n v="159897" in="0">
        <tpls c="3">
          <tpl fld="4" item="693"/>
          <tpl fld="3" item="1"/>
          <tpl fld="2" item="0"/>
        </tpls>
      </n>
      <n v="200567" in="0">
        <tpls c="3">
          <tpl fld="4" item="688"/>
          <tpl fld="3" item="1"/>
          <tpl fld="2" item="0"/>
        </tpls>
      </n>
      <n v="93908" in="0">
        <tpls c="3">
          <tpl fld="4" item="693"/>
          <tpl fld="3" item="4"/>
          <tpl fld="2" item="0"/>
        </tpls>
      </n>
      <n v="410362" in="0">
        <tpls c="3">
          <tpl fld="4" item="693"/>
          <tpl fld="3" item="2"/>
          <tpl fld="2" item="0"/>
        </tpls>
      </n>
      <n v="221766" in="0">
        <tpls c="3">
          <tpl fld="4" item="692"/>
          <tpl fld="3" item="1"/>
          <tpl fld="2" item="0"/>
        </tpls>
      </n>
      <n v="294942" in="0">
        <tpls c="3">
          <tpl fld="4" item="689"/>
          <tpl fld="3" item="0"/>
          <tpl fld="2" item="0"/>
        </tpls>
      </n>
      <n v="682789" in="0">
        <tpls c="3">
          <tpl fld="4" item="691"/>
          <tpl fld="3" item="4"/>
          <tpl fld="2" item="0"/>
        </tpls>
      </n>
      <n v="510327" in="0">
        <tpls c="3">
          <tpl fld="4" item="687"/>
          <tpl fld="3" item="1"/>
          <tpl fld="2" item="0"/>
        </tpls>
      </n>
      <n v="573420" in="0">
        <tpls c="3">
          <tpl fld="4" item="688"/>
          <tpl fld="3" item="0"/>
          <tpl fld="2" item="0"/>
        </tpls>
      </n>
      <n v="307980" in="0">
        <tpls c="3">
          <tpl fld="4" item="692"/>
          <tpl fld="3" item="4"/>
          <tpl fld="2" item="0"/>
        </tpls>
      </n>
      <n v="476509" in="0">
        <tpls c="3">
          <tpl fld="4" item="689"/>
          <tpl fld="3" item="2"/>
          <tpl fld="2" item="0"/>
        </tpls>
      </n>
      <n v="320791" in="0">
        <tpls c="3">
          <tpl fld="4" item="690"/>
          <tpl fld="3" item="4"/>
          <tpl fld="2" item="0"/>
        </tpls>
      </n>
      <n v="623677" in="0">
        <tpls c="3">
          <tpl fld="4" item="687"/>
          <tpl fld="3" item="3"/>
          <tpl fld="2" item="0"/>
        </tpls>
      </n>
      <n v="187686" in="0">
        <tpls c="3">
          <tpl fld="4" item="691"/>
          <tpl fld="3" item="1"/>
          <tpl fld="2" item="0"/>
        </tpls>
      </n>
      <n v="524632" in="0">
        <tpls c="3">
          <tpl fld="4" item="691"/>
          <tpl fld="3" item="2"/>
          <tpl fld="2" item="0"/>
        </tpls>
      </n>
      <n v="456338" in="0">
        <tpls c="3">
          <tpl fld="4" item="693"/>
          <tpl fld="3" item="0"/>
          <tpl fld="2" item="0"/>
        </tpls>
      </n>
      <n v="250669" in="0">
        <tpls c="3">
          <tpl fld="4" item="694"/>
          <tpl fld="3" item="1"/>
          <tpl fld="2" item="0"/>
        </tpls>
      </n>
      <n v="108557" in="0">
        <tpls c="3">
          <tpl fld="4" item="695"/>
          <tpl fld="3" item="1"/>
          <tpl fld="2" item="0"/>
        </tpls>
      </n>
      <n v="305848" in="0">
        <tpls c="3">
          <tpl fld="4" item="695"/>
          <tpl fld="3" item="0"/>
          <tpl fld="2" item="0"/>
        </tpls>
      </n>
      <n v="295647" in="0">
        <tpls c="3">
          <tpl fld="4" item="696"/>
          <tpl fld="3" item="1"/>
          <tpl fld="2" item="0"/>
        </tpls>
      </n>
      <n v="417325" in="0">
        <tpls c="3">
          <tpl fld="4" item="697"/>
          <tpl fld="3" item="4"/>
          <tpl fld="2" item="0"/>
        </tpls>
      </n>
      <n v="402762" in="0">
        <tpls c="3">
          <tpl fld="4" item="697"/>
          <tpl fld="3" item="1"/>
          <tpl fld="2" item="0"/>
        </tpls>
      </n>
      <n v="212005" in="0">
        <tpls c="3">
          <tpl fld="4" item="695"/>
          <tpl fld="3" item="3"/>
          <tpl fld="2" item="0"/>
        </tpls>
      </n>
      <n v="146135" in="0">
        <tpls c="3">
          <tpl fld="4" item="698"/>
          <tpl fld="3" item="1"/>
          <tpl fld="2" item="0"/>
        </tpls>
      </n>
      <n v="235230" in="0">
        <tpls c="3">
          <tpl fld="4" item="698"/>
          <tpl fld="3" item="0"/>
          <tpl fld="2" item="0"/>
        </tpls>
      </n>
      <n v="270704" in="0">
        <tpls c="3">
          <tpl fld="4" item="694"/>
          <tpl fld="3" item="0"/>
          <tpl fld="2" item="0"/>
        </tpls>
      </n>
      <n v="121419" in="0">
        <tpls c="3">
          <tpl fld="4" item="698"/>
          <tpl fld="3" item="2"/>
          <tpl fld="2" item="0"/>
        </tpls>
      </n>
      <n v="42288" in="0">
        <tpls c="3">
          <tpl fld="4" item="697"/>
          <tpl fld="3" item="3"/>
          <tpl fld="2" item="0"/>
        </tpls>
      </n>
      <n v="402843" in="0">
        <tpls c="3">
          <tpl fld="4" item="697"/>
          <tpl fld="3" item="0"/>
          <tpl fld="2" item="0"/>
        </tpls>
      </n>
      <n v="367417" in="0">
        <tpls c="3">
          <tpl fld="4" item="699"/>
          <tpl fld="3" item="3"/>
          <tpl fld="2" item="0"/>
        </tpls>
      </n>
      <n v="246016" in="0">
        <tpls c="3">
          <tpl fld="4" item="700"/>
          <tpl fld="3" item="1"/>
          <tpl fld="2" item="0"/>
        </tpls>
      </n>
      <n v="370688" in="0">
        <tpls c="3">
          <tpl fld="4" item="695"/>
          <tpl fld="3" item="4"/>
          <tpl fld="2" item="0"/>
        </tpls>
      </n>
      <n v="292947" in="0">
        <tpls c="3">
          <tpl fld="4" item="694"/>
          <tpl fld="3" item="4"/>
          <tpl fld="2" item="0"/>
        </tpls>
      </n>
      <n v="270826" in="0">
        <tpls c="3">
          <tpl fld="4" item="700"/>
          <tpl fld="3" item="3"/>
          <tpl fld="2" item="0"/>
        </tpls>
      </n>
      <n v="81247" in="0">
        <tpls c="3">
          <tpl fld="4" item="699"/>
          <tpl fld="3" item="1"/>
          <tpl fld="2" item="0"/>
        </tpls>
      </n>
      <n v="201840" in="0">
        <tpls c="3">
          <tpl fld="4" item="698"/>
          <tpl fld="3" item="3"/>
          <tpl fld="2" item="0"/>
        </tpls>
      </n>
      <n v="72474" in="0">
        <tpls c="3">
          <tpl fld="4" item="696"/>
          <tpl fld="3" item="2"/>
          <tpl fld="2" item="0"/>
        </tpls>
      </n>
      <n v="425747" in="0">
        <tpls c="3">
          <tpl fld="4" item="695"/>
          <tpl fld="3" item="2"/>
          <tpl fld="2" item="0"/>
        </tpls>
      </n>
      <n v="224524" in="0">
        <tpls c="3">
          <tpl fld="4" item="694"/>
          <tpl fld="3" item="3"/>
          <tpl fld="2" item="0"/>
        </tpls>
      </n>
      <n v="158409" in="0">
        <tpls c="3">
          <tpl fld="4" item="694"/>
          <tpl fld="3" item="2"/>
          <tpl fld="2" item="0"/>
        </tpls>
      </n>
      <n v="534933" in="0">
        <tpls c="3">
          <tpl fld="4" item="696"/>
          <tpl fld="3" item="3"/>
          <tpl fld="2" item="0"/>
        </tpls>
      </n>
      <n v="388455" in="0">
        <tpls c="3">
          <tpl fld="4" item="700"/>
          <tpl fld="3" item="4"/>
          <tpl fld="2" item="0"/>
        </tpls>
      </n>
      <n v="153530" in="0">
        <tpls c="3">
          <tpl fld="4" item="700"/>
          <tpl fld="3" item="0"/>
          <tpl fld="2" item="0"/>
        </tpls>
      </n>
      <n v="595566" in="0">
        <tpls c="3">
          <tpl fld="4" item="699"/>
          <tpl fld="3" item="0"/>
          <tpl fld="2" item="0"/>
        </tpls>
      </n>
      <n v="236243" in="0">
        <tpls c="3">
          <tpl fld="4" item="699"/>
          <tpl fld="3" item="4"/>
          <tpl fld="2" item="0"/>
        </tpls>
      </n>
      <n v="135455" in="0">
        <tpls c="3">
          <tpl fld="4" item="696"/>
          <tpl fld="3" item="4"/>
          <tpl fld="2" item="0"/>
        </tpls>
      </n>
      <n v="315072" in="0">
        <tpls c="3">
          <tpl fld="4" item="699"/>
          <tpl fld="3" item="2"/>
          <tpl fld="2" item="0"/>
        </tpls>
      </n>
      <n v="69953" in="0">
        <tpls c="3">
          <tpl fld="4" item="700"/>
          <tpl fld="3" item="2"/>
          <tpl fld="2" item="0"/>
        </tpls>
      </n>
      <n v="134657" in="0">
        <tpls c="3">
          <tpl fld="4" item="698"/>
          <tpl fld="3" item="4"/>
          <tpl fld="2" item="0"/>
        </tpls>
      </n>
      <n v="206759" in="0">
        <tpls c="3">
          <tpl fld="4" item="697"/>
          <tpl fld="3" item="2"/>
          <tpl fld="2" item="0"/>
        </tpls>
      </n>
      <n v="214361" in="0">
        <tpls c="3">
          <tpl fld="4" item="696"/>
          <tpl fld="3" item="0"/>
          <tpl fld="2" item="0"/>
        </tpls>
      </n>
      <n v="175240" in="0">
        <tpls c="3">
          <tpl fld="4" item="701"/>
          <tpl fld="3" item="4"/>
          <tpl fld="2" item="0"/>
        </tpls>
      </n>
      <n v="136934" in="0">
        <tpls c="3">
          <tpl fld="4" item="702"/>
          <tpl fld="3" item="2"/>
          <tpl fld="2" item="0"/>
        </tpls>
      </n>
      <n v="319809" in="0">
        <tpls c="3">
          <tpl fld="4" item="702"/>
          <tpl fld="3" item="1"/>
          <tpl fld="2" item="0"/>
        </tpls>
      </n>
      <n v="216889" in="0">
        <tpls c="3">
          <tpl fld="4" item="703"/>
          <tpl fld="3" item="2"/>
          <tpl fld="2" item="0"/>
        </tpls>
      </n>
      <n v="526354" in="0">
        <tpls c="3">
          <tpl fld="4" item="703"/>
          <tpl fld="3" item="1"/>
          <tpl fld="2" item="0"/>
        </tpls>
      </n>
      <n v="516330" in="0">
        <tpls c="3">
          <tpl fld="4" item="703"/>
          <tpl fld="3" item="0"/>
          <tpl fld="2" item="0"/>
        </tpls>
      </n>
      <n v="150893" in="0">
        <tpls c="3">
          <tpl fld="4" item="703"/>
          <tpl fld="3" item="4"/>
          <tpl fld="2" item="0"/>
        </tpls>
      </n>
      <n v="226101" in="0">
        <tpls c="3">
          <tpl fld="4" item="704"/>
          <tpl fld="3" item="1"/>
          <tpl fld="2" item="0"/>
        </tpls>
      </n>
      <n v="415792" in="0">
        <tpls c="3">
          <tpl fld="4" item="701"/>
          <tpl fld="3" item="3"/>
          <tpl fld="2" item="0"/>
        </tpls>
      </n>
      <n v="402203" in="0">
        <tpls c="3">
          <tpl fld="4" item="705"/>
          <tpl fld="3" item="2"/>
          <tpl fld="2" item="0"/>
        </tpls>
      </n>
      <n v="207253" in="0">
        <tpls c="3">
          <tpl fld="4" item="706"/>
          <tpl fld="3" item="0"/>
          <tpl fld="2" item="0"/>
        </tpls>
      </n>
      <n v="237276" in="0">
        <tpls c="3">
          <tpl fld="4" item="705"/>
          <tpl fld="3" item="0"/>
          <tpl fld="2" item="0"/>
        </tpls>
      </n>
      <n v="332968" in="0">
        <tpls c="3">
          <tpl fld="4" item="707"/>
          <tpl fld="3" item="0"/>
          <tpl fld="2" item="0"/>
        </tpls>
      </n>
      <n v="336346" in="0">
        <tpls c="3">
          <tpl fld="4" item="706"/>
          <tpl fld="3" item="4"/>
          <tpl fld="2" item="0"/>
        </tpls>
      </n>
      <n v="311899" in="0">
        <tpls c="3">
          <tpl fld="4" item="701"/>
          <tpl fld="3" item="2"/>
          <tpl fld="2" item="0"/>
        </tpls>
      </n>
      <n v="182649" in="0">
        <tpls c="3">
          <tpl fld="4" item="705"/>
          <tpl fld="3" item="1"/>
          <tpl fld="2" item="0"/>
        </tpls>
      </n>
      <n v="445904" in="0">
        <tpls c="3">
          <tpl fld="4" item="707"/>
          <tpl fld="3" item="2"/>
          <tpl fld="2" item="0"/>
        </tpls>
      </n>
      <n v="196825" in="0">
        <tpls c="3">
          <tpl fld="4" item="707"/>
          <tpl fld="3" item="4"/>
          <tpl fld="2" item="0"/>
        </tpls>
      </n>
      <n v="478066" in="0">
        <tpls c="3">
          <tpl fld="4" item="702"/>
          <tpl fld="3" item="3"/>
          <tpl fld="2" item="0"/>
        </tpls>
      </n>
      <n v="125262" in="0">
        <tpls c="3">
          <tpl fld="4" item="701"/>
          <tpl fld="3" item="1"/>
          <tpl fld="2" item="0"/>
        </tpls>
      </n>
      <n v="529264" in="0">
        <tpls c="3">
          <tpl fld="4" item="704"/>
          <tpl fld="3" item="2"/>
          <tpl fld="2" item="0"/>
        </tpls>
      </n>
      <n v="441945" in="0">
        <tpls c="3">
          <tpl fld="4" item="704"/>
          <tpl fld="3" item="4"/>
          <tpl fld="2" item="0"/>
        </tpls>
      </n>
      <n v="372221" in="0">
        <tpls c="3">
          <tpl fld="4" item="707"/>
          <tpl fld="3" item="3"/>
          <tpl fld="2" item="0"/>
        </tpls>
      </n>
      <n v="486412" in="0">
        <tpls c="3">
          <tpl fld="4" item="706"/>
          <tpl fld="3" item="1"/>
          <tpl fld="2" item="0"/>
        </tpls>
      </n>
      <n v="187969" in="0">
        <tpls c="3">
          <tpl fld="4" item="704"/>
          <tpl fld="3" item="0"/>
          <tpl fld="2" item="0"/>
        </tpls>
      </n>
      <n v="376660" in="0">
        <tpls c="3">
          <tpl fld="4" item="705"/>
          <tpl fld="3" item="4"/>
          <tpl fld="2" item="0"/>
        </tpls>
      </n>
      <n v="158622" in="0">
        <tpls c="3">
          <tpl fld="4" item="706"/>
          <tpl fld="3" item="2"/>
          <tpl fld="2" item="0"/>
        </tpls>
      </n>
      <n v="233681" in="0">
        <tpls c="3">
          <tpl fld="4" item="702"/>
          <tpl fld="3" item="0"/>
          <tpl fld="2" item="0"/>
        </tpls>
      </n>
      <n v="416422" in="0">
        <tpls c="3">
          <tpl fld="4" item="703"/>
          <tpl fld="3" item="3"/>
          <tpl fld="2" item="0"/>
        </tpls>
      </n>
      <n v="457814" in="0">
        <tpls c="3">
          <tpl fld="4" item="707"/>
          <tpl fld="3" item="1"/>
          <tpl fld="2" item="0"/>
        </tpls>
      </n>
      <n v="517896" in="0">
        <tpls c="3">
          <tpl fld="4" item="702"/>
          <tpl fld="3" item="4"/>
          <tpl fld="2" item="0"/>
        </tpls>
      </n>
      <n v="105137" in="0">
        <tpls c="3">
          <tpl fld="4" item="706"/>
          <tpl fld="3" item="3"/>
          <tpl fld="2" item="0"/>
        </tpls>
      </n>
      <n v="86872" in="0">
        <tpls c="3">
          <tpl fld="4" item="704"/>
          <tpl fld="3" item="3"/>
          <tpl fld="2" item="0"/>
        </tpls>
      </n>
      <n v="219799" in="0">
        <tpls c="3">
          <tpl fld="4" item="701"/>
          <tpl fld="3" item="0"/>
          <tpl fld="2" item="0"/>
        </tpls>
      </n>
      <n v="61560" in="0">
        <tpls c="3">
          <tpl fld="4" item="705"/>
          <tpl fld="3" item="3"/>
          <tpl fld="2" item="0"/>
        </tpls>
      </n>
      <n v="254066" in="0">
        <tpls c="3">
          <tpl fld="4" item="708"/>
          <tpl fld="3" item="1"/>
          <tpl fld="2" item="0"/>
        </tpls>
      </n>
      <n v="368022" in="0">
        <tpls c="3">
          <tpl fld="4" item="709"/>
          <tpl fld="3" item="1"/>
          <tpl fld="2" item="0"/>
        </tpls>
      </n>
      <n v="132534" in="0">
        <tpls c="3">
          <tpl fld="4" item="710"/>
          <tpl fld="3" item="4"/>
          <tpl fld="2" item="0"/>
        </tpls>
      </n>
      <n v="856821" in="0">
        <tpls c="3">
          <tpl fld="4" item="710"/>
          <tpl fld="3" item="0"/>
          <tpl fld="2" item="0"/>
        </tpls>
      </n>
      <n v="212950" in="0">
        <tpls c="3">
          <tpl fld="4" item="711"/>
          <tpl fld="3" item="0"/>
          <tpl fld="2" item="0"/>
        </tpls>
      </n>
      <n v="91738" in="0">
        <tpls c="3">
          <tpl fld="4" item="712"/>
          <tpl fld="3" item="1"/>
          <tpl fld="2" item="0"/>
        </tpls>
      </n>
      <n v="87565" in="0">
        <tpls c="3">
          <tpl fld="4" item="711"/>
          <tpl fld="3" item="3"/>
          <tpl fld="2" item="0"/>
        </tpls>
      </n>
      <n v="355906" in="0">
        <tpls c="3">
          <tpl fld="4" item="713"/>
          <tpl fld="3" item="1"/>
          <tpl fld="2" item="0"/>
        </tpls>
      </n>
      <n v="474133" in="0">
        <tpls c="3">
          <tpl fld="4" item="713"/>
          <tpl fld="3" item="0"/>
          <tpl fld="2" item="0"/>
        </tpls>
      </n>
      <n v="427133" in="0">
        <tpls c="3">
          <tpl fld="4" item="709"/>
          <tpl fld="3" item="0"/>
          <tpl fld="2" item="0"/>
        </tpls>
      </n>
      <n v="197133" in="0">
        <tpls c="3">
          <tpl fld="4" item="710"/>
          <tpl fld="3" item="2"/>
          <tpl fld="2" item="0"/>
        </tpls>
      </n>
      <n v="329288" in="0">
        <tpls c="3">
          <tpl fld="4" item="709"/>
          <tpl fld="3" item="4"/>
          <tpl fld="2" item="0"/>
        </tpls>
      </n>
      <n v="454029" in="0">
        <tpls c="3">
          <tpl fld="4" item="714"/>
          <tpl fld="3" item="1"/>
          <tpl fld="2" item="0"/>
        </tpls>
      </n>
      <n v="385205" in="0">
        <tpls c="3">
          <tpl fld="4" item="708"/>
          <tpl fld="3" item="4"/>
          <tpl fld="2" item="0"/>
        </tpls>
      </n>
      <n v="256130" in="0">
        <tpls c="3">
          <tpl fld="4" item="713"/>
          <tpl fld="3" item="2"/>
          <tpl fld="2" item="0"/>
        </tpls>
      </n>
      <n v="36168" in="0">
        <tpls c="3">
          <tpl fld="4" item="709"/>
          <tpl fld="3" item="3"/>
          <tpl fld="2" item="0"/>
        </tpls>
      </n>
      <n v="187492" in="0">
        <tpls c="3">
          <tpl fld="4" item="711"/>
          <tpl fld="3" item="4"/>
          <tpl fld="2" item="0"/>
        </tpls>
      </n>
      <n v="165749" in="0">
        <tpls c="3">
          <tpl fld="4" item="709"/>
          <tpl fld="3" item="2"/>
          <tpl fld="2" item="0"/>
        </tpls>
      </n>
      <n v="203530" in="0">
        <tpls c="3">
          <tpl fld="4" item="712"/>
          <tpl fld="3" item="3"/>
          <tpl fld="2" item="0"/>
        </tpls>
      </n>
      <n v="367897" in="0">
        <tpls c="3">
          <tpl fld="4" item="714"/>
          <tpl fld="3" item="2"/>
          <tpl fld="2" item="0"/>
        </tpls>
      </n>
      <n v="275276" in="0">
        <tpls c="3">
          <tpl fld="4" item="708"/>
          <tpl fld="3" item="0"/>
          <tpl fld="2" item="0"/>
        </tpls>
      </n>
      <n v="299664" in="0">
        <tpls c="3">
          <tpl fld="4" item="708"/>
          <tpl fld="3" item="2"/>
          <tpl fld="2" item="0"/>
        </tpls>
      </n>
      <n v="126428" in="0">
        <tpls c="3">
          <tpl fld="4" item="713"/>
          <tpl fld="3" item="3"/>
          <tpl fld="2" item="0"/>
        </tpls>
      </n>
      <n v="100393" in="0">
        <tpls c="3">
          <tpl fld="4" item="711"/>
          <tpl fld="3" item="1"/>
          <tpl fld="2" item="0"/>
        </tpls>
      </n>
      <n v="55776" in="0">
        <tpls c="3">
          <tpl fld="4" item="711"/>
          <tpl fld="3" item="2"/>
          <tpl fld="2" item="0"/>
        </tpls>
      </n>
      <n v="568456" in="0">
        <tpls c="3">
          <tpl fld="4" item="713"/>
          <tpl fld="3" item="4"/>
          <tpl fld="2" item="0"/>
        </tpls>
      </n>
      <n v="274860" in="0">
        <tpls c="3">
          <tpl fld="4" item="712"/>
          <tpl fld="3" item="2"/>
          <tpl fld="2" item="0"/>
        </tpls>
      </n>
      <n v="299709" in="0">
        <tpls c="3">
          <tpl fld="4" item="710"/>
          <tpl fld="3" item="3"/>
          <tpl fld="2" item="0"/>
        </tpls>
      </n>
      <n v="219076" in="0">
        <tpls c="3">
          <tpl fld="4" item="714"/>
          <tpl fld="3" item="0"/>
          <tpl fld="2" item="0"/>
        </tpls>
      </n>
      <n v="428267" in="0">
        <tpls c="3">
          <tpl fld="4" item="708"/>
          <tpl fld="3" item="3"/>
          <tpl fld="2" item="0"/>
        </tpls>
      </n>
      <n v="136290" in="0">
        <tpls c="3">
          <tpl fld="4" item="712"/>
          <tpl fld="3" item="0"/>
          <tpl fld="2" item="0"/>
        </tpls>
      </n>
      <n v="336373" in="0">
        <tpls c="3">
          <tpl fld="4" item="712"/>
          <tpl fld="3" item="4"/>
          <tpl fld="2" item="0"/>
        </tpls>
      </n>
      <n v="259395" in="0">
        <tpls c="3">
          <tpl fld="4" item="710"/>
          <tpl fld="3" item="1"/>
          <tpl fld="2" item="0"/>
        </tpls>
      </n>
      <n v="223685" in="0">
        <tpls c="3">
          <tpl fld="4" item="714"/>
          <tpl fld="3" item="3"/>
          <tpl fld="2" item="0"/>
        </tpls>
      </n>
      <n v="450118" in="0">
        <tpls c="3">
          <tpl fld="4" item="714"/>
          <tpl fld="3" item="4"/>
          <tpl fld="2" item="0"/>
        </tpls>
      </n>
      <n v="292764" in="0">
        <tpls c="3">
          <tpl fld="4" item="715"/>
          <tpl fld="3" item="4"/>
          <tpl fld="2" item="0"/>
        </tpls>
      </n>
      <n v="447556" in="0">
        <tpls c="3">
          <tpl fld="4" item="716"/>
          <tpl fld="3" item="0"/>
          <tpl fld="2" item="0"/>
        </tpls>
      </n>
      <n v="258832" in="0">
        <tpls c="3">
          <tpl fld="4" item="717"/>
          <tpl fld="3" item="4"/>
          <tpl fld="2" item="0"/>
        </tpls>
      </n>
      <n v="168270" in="0">
        <tpls c="3">
          <tpl fld="4" item="718"/>
          <tpl fld="3" item="3"/>
          <tpl fld="2" item="0"/>
        </tpls>
      </n>
      <n v="31751" in="0">
        <tpls c="3">
          <tpl fld="4" item="715"/>
          <tpl fld="3" item="2"/>
          <tpl fld="2" item="0"/>
        </tpls>
      </n>
      <n v="842830" in="0">
        <tpls c="3">
          <tpl fld="4" item="719"/>
          <tpl fld="3" item="2"/>
          <tpl fld="2" item="0"/>
        </tpls>
      </n>
      <n v="370892" in="0">
        <tpls c="3">
          <tpl fld="4" item="720"/>
          <tpl fld="3" item="1"/>
          <tpl fld="2" item="0"/>
        </tpls>
      </n>
      <n v="346823" in="0">
        <tpls c="3">
          <tpl fld="4" item="718"/>
          <tpl fld="3" item="2"/>
          <tpl fld="2" item="0"/>
        </tpls>
      </n>
      <n v="449931" in="0">
        <tpls c="3">
          <tpl fld="4" item="720"/>
          <tpl fld="3" item="4"/>
          <tpl fld="2" item="0"/>
        </tpls>
      </n>
      <n v="300170" in="0">
        <tpls c="3">
          <tpl fld="4" item="719"/>
          <tpl fld="3" item="1"/>
          <tpl fld="2" item="0"/>
        </tpls>
      </n>
      <n v="300979" in="0">
        <tpls c="3">
          <tpl fld="4" item="718"/>
          <tpl fld="3" item="0"/>
          <tpl fld="2" item="0"/>
        </tpls>
      </n>
      <n v="348926" in="0">
        <tpls c="3">
          <tpl fld="4" item="719"/>
          <tpl fld="3" item="3"/>
          <tpl fld="2" item="0"/>
        </tpls>
      </n>
      <n v="295670" in="0">
        <tpls c="3">
          <tpl fld="4" item="719"/>
          <tpl fld="3" item="4"/>
          <tpl fld="2" item="0"/>
        </tpls>
      </n>
      <n v="370855" in="0">
        <tpls c="3">
          <tpl fld="4" item="717"/>
          <tpl fld="3" item="3"/>
          <tpl fld="2" item="0"/>
        </tpls>
      </n>
      <n v="426175" in="0">
        <tpls c="3">
          <tpl fld="4" item="720"/>
          <tpl fld="3" item="0"/>
          <tpl fld="2" item="0"/>
        </tpls>
      </n>
      <n v="296510" in="0">
        <tpls c="3">
          <tpl fld="4" item="716"/>
          <tpl fld="3" item="1"/>
          <tpl fld="2" item="0"/>
        </tpls>
      </n>
      <n v="322948" in="0">
        <tpls c="3">
          <tpl fld="4" item="716"/>
          <tpl fld="3" item="4"/>
          <tpl fld="2" item="0"/>
        </tpls>
      </n>
      <n v="402132" in="0">
        <tpls c="3">
          <tpl fld="4" item="718"/>
          <tpl fld="3" item="1"/>
          <tpl fld="2" item="0"/>
        </tpls>
      </n>
      <n v="177649" in="0">
        <tpls c="3">
          <tpl fld="4" item="715"/>
          <tpl fld="3" item="1"/>
          <tpl fld="2" item="0"/>
        </tpls>
      </n>
      <n v="164358" in="0">
        <tpls c="3">
          <tpl fld="4" item="721"/>
          <tpl fld="3" item="4"/>
          <tpl fld="2" item="0"/>
        </tpls>
      </n>
      <n v="182999" in="0">
        <tpls c="3">
          <tpl fld="4" item="717"/>
          <tpl fld="3" item="1"/>
          <tpl fld="2" item="0"/>
        </tpls>
      </n>
      <n v="362478" in="0">
        <tpls c="3">
          <tpl fld="4" item="720"/>
          <tpl fld="3" item="2"/>
          <tpl fld="2" item="0"/>
        </tpls>
      </n>
      <n v="249906" in="0">
        <tpls c="3">
          <tpl fld="4" item="721"/>
          <tpl fld="3" item="1"/>
          <tpl fld="2" item="0"/>
        </tpls>
      </n>
      <n v="454231" in="0">
        <tpls c="3">
          <tpl fld="4" item="717"/>
          <tpl fld="3" item="2"/>
          <tpl fld="2" item="0"/>
        </tpls>
      </n>
      <n v="122027" in="0">
        <tpls c="3">
          <tpl fld="4" item="721"/>
          <tpl fld="3" item="3"/>
          <tpl fld="2" item="0"/>
        </tpls>
      </n>
      <n v="476267" in="0">
        <tpls c="3">
          <tpl fld="4" item="721"/>
          <tpl fld="3" item="0"/>
          <tpl fld="2" item="0"/>
        </tpls>
      </n>
      <n v="184366" in="0">
        <tpls c="3">
          <tpl fld="4" item="720"/>
          <tpl fld="3" item="3"/>
          <tpl fld="2" item="0"/>
        </tpls>
      </n>
      <n v="98172" in="0">
        <tpls c="3">
          <tpl fld="4" item="721"/>
          <tpl fld="3" item="2"/>
          <tpl fld="2" item="0"/>
        </tpls>
      </n>
      <n v="161918" in="0">
        <tpls c="3">
          <tpl fld="4" item="716"/>
          <tpl fld="3" item="2"/>
          <tpl fld="2" item="0"/>
        </tpls>
      </n>
      <n v="234845" in="0">
        <tpls c="3">
          <tpl fld="4" item="718"/>
          <tpl fld="3" item="4"/>
          <tpl fld="2" item="0"/>
        </tpls>
      </n>
      <n v="146748" in="0">
        <tpls c="3">
          <tpl fld="4" item="716"/>
          <tpl fld="3" item="3"/>
          <tpl fld="2" item="0"/>
        </tpls>
      </n>
      <n v="407875" in="0">
        <tpls c="3">
          <tpl fld="4" item="717"/>
          <tpl fld="3" item="0"/>
          <tpl fld="2" item="0"/>
        </tpls>
      </n>
      <n v="350690" in="0">
        <tpls c="3">
          <tpl fld="4" item="719"/>
          <tpl fld="3" item="0"/>
          <tpl fld="2" item="0"/>
        </tpls>
      </n>
      <n v="278315" in="0">
        <tpls c="3">
          <tpl fld="4" item="715"/>
          <tpl fld="3" item="0"/>
          <tpl fld="2" item="0"/>
        </tpls>
      </n>
      <n v="389280" in="0">
        <tpls c="3">
          <tpl fld="4" item="715"/>
          <tpl fld="3" item="3"/>
          <tpl fld="2" item="0"/>
        </tpls>
      </n>
      <n v="404671" in="0">
        <tpls c="3">
          <tpl fld="4" item="722"/>
          <tpl fld="3" item="3"/>
          <tpl fld="2" item="0"/>
        </tpls>
      </n>
      <n v="414036" in="0">
        <tpls c="3">
          <tpl fld="4" item="723"/>
          <tpl fld="3" item="2"/>
          <tpl fld="2" item="0"/>
        </tpls>
      </n>
      <n v="201604" in="0">
        <tpls c="3">
          <tpl fld="4" item="724"/>
          <tpl fld="3" item="2"/>
          <tpl fld="2" item="0"/>
        </tpls>
      </n>
      <n v="452040" in="0">
        <tpls c="3">
          <tpl fld="4" item="725"/>
          <tpl fld="3" item="2"/>
          <tpl fld="2" item="0"/>
        </tpls>
      </n>
      <n v="235904" in="0">
        <tpls c="3">
          <tpl fld="4" item="722"/>
          <tpl fld="3" item="2"/>
          <tpl fld="2" item="0"/>
        </tpls>
      </n>
      <n v="211670" in="0">
        <tpls c="3">
          <tpl fld="4" item="725"/>
          <tpl fld="3" item="4"/>
          <tpl fld="2" item="0"/>
        </tpls>
      </n>
      <n v="438145" in="0">
        <tpls c="3">
          <tpl fld="4" item="726"/>
          <tpl fld="3" item="2"/>
          <tpl fld="2" item="0"/>
        </tpls>
      </n>
      <n v="177835" in="0">
        <tpls c="3">
          <tpl fld="4" item="723"/>
          <tpl fld="3" item="0"/>
          <tpl fld="2" item="0"/>
        </tpls>
      </n>
      <n v="31236" in="0">
        <tpls c="3">
          <tpl fld="4" item="727"/>
          <tpl fld="3" item="2"/>
          <tpl fld="2" item="0"/>
        </tpls>
      </n>
      <n v="120623" in="0">
        <tpls c="3">
          <tpl fld="4" item="727"/>
          <tpl fld="3" item="1"/>
          <tpl fld="2" item="0"/>
        </tpls>
      </n>
      <n v="746334" in="0">
        <tpls c="3">
          <tpl fld="4" item="728"/>
          <tpl fld="3" item="3"/>
          <tpl fld="2" item="0"/>
        </tpls>
      </n>
      <n v="410665" in="0">
        <tpls c="3">
          <tpl fld="4" item="722"/>
          <tpl fld="3" item="4"/>
          <tpl fld="2" item="0"/>
        </tpls>
      </n>
      <n v="379551" in="0">
        <tpls c="3">
          <tpl fld="4" item="726"/>
          <tpl fld="3" item="3"/>
          <tpl fld="2" item="0"/>
        </tpls>
      </n>
      <n v="188121" in="0">
        <tpls c="3">
          <tpl fld="4" item="727"/>
          <tpl fld="3" item="0"/>
          <tpl fld="2" item="0"/>
        </tpls>
      </n>
      <n v="183759" in="0">
        <tpls c="3">
          <tpl fld="4" item="727"/>
          <tpl fld="3" item="3"/>
          <tpl fld="2" item="0"/>
        </tpls>
      </n>
      <n v="436896" in="0">
        <tpls c="3">
          <tpl fld="4" item="723"/>
          <tpl fld="3" item="1"/>
          <tpl fld="2" item="0"/>
        </tpls>
      </n>
      <n v="293504" in="0">
        <tpls c="3">
          <tpl fld="4" item="724"/>
          <tpl fld="3" item="3"/>
          <tpl fld="2" item="0"/>
        </tpls>
      </n>
      <n v="403394" in="0">
        <tpls c="3">
          <tpl fld="4" item="723"/>
          <tpl fld="3" item="4"/>
          <tpl fld="2" item="0"/>
        </tpls>
      </n>
      <n v="129031" in="0">
        <tpls c="3">
          <tpl fld="4" item="728"/>
          <tpl fld="3" item="0"/>
          <tpl fld="2" item="0"/>
        </tpls>
      </n>
      <n v="114275" in="0">
        <tpls c="3">
          <tpl fld="4" item="725"/>
          <tpl fld="3" item="1"/>
          <tpl fld="2" item="0"/>
        </tpls>
      </n>
      <n v="6030" in="0">
        <tpls c="3">
          <tpl fld="4" item="724"/>
          <tpl fld="3" item="0"/>
          <tpl fld="2" item="0"/>
        </tpls>
      </n>
      <n v="346411" in="0">
        <tpls c="3">
          <tpl fld="4" item="724"/>
          <tpl fld="3" item="1"/>
          <tpl fld="2" item="0"/>
        </tpls>
      </n>
      <n v="315515" in="0">
        <tpls c="3">
          <tpl fld="4" item="724"/>
          <tpl fld="3" item="4"/>
          <tpl fld="2" item="0"/>
        </tpls>
      </n>
      <n v="273854" in="0">
        <tpls c="3">
          <tpl fld="4" item="728"/>
          <tpl fld="3" item="1"/>
          <tpl fld="2" item="0"/>
        </tpls>
      </n>
      <n v="293766" in="0">
        <tpls c="3">
          <tpl fld="4" item="728"/>
          <tpl fld="3" item="4"/>
          <tpl fld="2" item="0"/>
        </tpls>
      </n>
      <n v="240573" in="0">
        <tpls c="3">
          <tpl fld="4" item="722"/>
          <tpl fld="3" item="0"/>
          <tpl fld="2" item="0"/>
        </tpls>
      </n>
      <n v="617879" in="0">
        <tpls c="3">
          <tpl fld="4" item="726"/>
          <tpl fld="3" item="4"/>
          <tpl fld="2" item="0"/>
        </tpls>
      </n>
      <n v="163096" in="0">
        <tpls c="3">
          <tpl fld="4" item="726"/>
          <tpl fld="3" item="1"/>
          <tpl fld="2" item="0"/>
        </tpls>
      </n>
      <n v="445992" in="0">
        <tpls c="3">
          <tpl fld="4" item="727"/>
          <tpl fld="3" item="4"/>
          <tpl fld="2" item="0"/>
        </tpls>
      </n>
      <n v="390159" in="0">
        <tpls c="3">
          <tpl fld="4" item="725"/>
          <tpl fld="3" item="3"/>
          <tpl fld="2" item="0"/>
        </tpls>
      </n>
      <n v="383531" in="0">
        <tpls c="3">
          <tpl fld="4" item="726"/>
          <tpl fld="3" item="0"/>
          <tpl fld="2" item="0"/>
        </tpls>
      </n>
      <n v="574233" in="0">
        <tpls c="3">
          <tpl fld="4" item="728"/>
          <tpl fld="3" item="2"/>
          <tpl fld="2" item="0"/>
        </tpls>
      </n>
      <n v="454137" in="0">
        <tpls c="3">
          <tpl fld="4" item="723"/>
          <tpl fld="3" item="3"/>
          <tpl fld="2" item="0"/>
        </tpls>
      </n>
      <n v="374489" in="0">
        <tpls c="3">
          <tpl fld="4" item="722"/>
          <tpl fld="3" item="1"/>
          <tpl fld="2" item="0"/>
        </tpls>
      </n>
      <n v="66942" in="0">
        <tpls c="3">
          <tpl fld="4" item="725"/>
          <tpl fld="3" item="0"/>
          <tpl fld="2" item="0"/>
        </tpls>
      </n>
      <n v="246021" in="0">
        <tpls c="3">
          <tpl fld="4" item="729"/>
          <tpl fld="3" item="4"/>
          <tpl fld="2" item="0"/>
        </tpls>
      </n>
      <n v="422743" in="0">
        <tpls c="3">
          <tpl fld="4" item="730"/>
          <tpl fld="3" item="4"/>
          <tpl fld="2" item="0"/>
        </tpls>
      </n>
      <n v="524046" in="0">
        <tpls c="3">
          <tpl fld="4" item="731"/>
          <tpl fld="3" item="4"/>
          <tpl fld="2" item="0"/>
        </tpls>
      </n>
      <n v="166236" in="0">
        <tpls c="3">
          <tpl fld="4" item="732"/>
          <tpl fld="3" item="2"/>
          <tpl fld="2" item="0"/>
        </tpls>
      </n>
      <n v="220743" in="0">
        <tpls c="3">
          <tpl fld="4" item="729"/>
          <tpl fld="3" item="2"/>
          <tpl fld="2" item="0"/>
        </tpls>
      </n>
      <n v="245171" in="0">
        <tpls c="3">
          <tpl fld="4" item="733"/>
          <tpl fld="3" item="1"/>
          <tpl fld="2" item="0"/>
        </tpls>
      </n>
      <n v="381805" in="0">
        <tpls c="3">
          <tpl fld="4" item="733"/>
          <tpl fld="3" item="2"/>
          <tpl fld="2" item="0"/>
        </tpls>
      </n>
      <n v="299547" in="0">
        <tpls c="3">
          <tpl fld="4" item="732"/>
          <tpl fld="3" item="4"/>
          <tpl fld="2" item="0"/>
        </tpls>
      </n>
      <n v="178439" in="0">
        <tpls c="3">
          <tpl fld="4" item="730"/>
          <tpl fld="3" item="1"/>
          <tpl fld="2" item="0"/>
        </tpls>
      </n>
      <n v="297344" in="0">
        <tpls c="3">
          <tpl fld="4" item="734"/>
          <tpl fld="3" item="1"/>
          <tpl fld="2" item="0"/>
        </tpls>
      </n>
      <n v="74349" in="0">
        <tpls c="3">
          <tpl fld="4" item="731"/>
          <tpl fld="3" item="2"/>
          <tpl fld="2" item="0"/>
        </tpls>
      </n>
      <n v="216544" in="0">
        <tpls c="3">
          <tpl fld="4" item="729"/>
          <tpl fld="3" item="1"/>
          <tpl fld="2" item="0"/>
        </tpls>
      </n>
      <n v="268530" in="0">
        <tpls c="3">
          <tpl fld="4" item="731"/>
          <tpl fld="3" item="3"/>
          <tpl fld="2" item="0"/>
        </tpls>
      </n>
      <n v="190060" in="0">
        <tpls c="3">
          <tpl fld="4" item="735"/>
          <tpl fld="3" item="3"/>
          <tpl fld="2" item="0"/>
        </tpls>
      </n>
      <n v="161452" in="0">
        <tpls c="3">
          <tpl fld="4" item="733"/>
          <tpl fld="3" item="3"/>
          <tpl fld="2" item="0"/>
        </tpls>
      </n>
      <n v="384893" in="0">
        <tpls c="3">
          <tpl fld="4" item="735"/>
          <tpl fld="3" item="4"/>
          <tpl fld="2" item="0"/>
        </tpls>
      </n>
      <n v="419249" in="0">
        <tpls c="3">
          <tpl fld="4" item="732"/>
          <tpl fld="3" item="0"/>
          <tpl fld="2" item="0"/>
        </tpls>
      </n>
      <n v="817645" in="0">
        <tpls c="3">
          <tpl fld="4" item="731"/>
          <tpl fld="3" item="1"/>
          <tpl fld="2" item="0"/>
        </tpls>
      </n>
      <n v="193978" in="0">
        <tpls c="3">
          <tpl fld="4" item="731"/>
          <tpl fld="3" item="0"/>
          <tpl fld="2" item="0"/>
        </tpls>
      </n>
      <n v="414503" in="0">
        <tpls c="3">
          <tpl fld="4" item="734"/>
          <tpl fld="3" item="0"/>
          <tpl fld="2" item="0"/>
        </tpls>
      </n>
      <n v="636549" in="0">
        <tpls c="3">
          <tpl fld="4" item="734"/>
          <tpl fld="3" item="3"/>
          <tpl fld="2" item="0"/>
        </tpls>
      </n>
      <n v="259505" in="0">
        <tpls c="3">
          <tpl fld="4" item="733"/>
          <tpl fld="3" item="4"/>
          <tpl fld="2" item="0"/>
        </tpls>
      </n>
      <n v="166042" in="0">
        <tpls c="3">
          <tpl fld="4" item="729"/>
          <tpl fld="3" item="0"/>
          <tpl fld="2" item="0"/>
        </tpls>
      </n>
      <n v="306903" in="0">
        <tpls c="3">
          <tpl fld="4" item="732"/>
          <tpl fld="3" item="1"/>
          <tpl fld="2" item="0"/>
        </tpls>
      </n>
      <n v="256372" in="0">
        <tpls c="3">
          <tpl fld="4" item="733"/>
          <tpl fld="3" item="0"/>
          <tpl fld="2" item="0"/>
        </tpls>
      </n>
      <n v="437432" in="0">
        <tpls c="3">
          <tpl fld="4" item="729"/>
          <tpl fld="3" item="3"/>
          <tpl fld="2" item="0"/>
        </tpls>
      </n>
      <n v="306309" in="0">
        <tpls c="3">
          <tpl fld="4" item="734"/>
          <tpl fld="3" item="4"/>
          <tpl fld="2" item="0"/>
        </tpls>
      </n>
      <n v="309846" in="0">
        <tpls c="3">
          <tpl fld="4" item="735"/>
          <tpl fld="3" item="2"/>
          <tpl fld="2" item="0"/>
        </tpls>
      </n>
      <n v="133931" in="0">
        <tpls c="3">
          <tpl fld="4" item="732"/>
          <tpl fld="3" item="3"/>
          <tpl fld="2" item="0"/>
        </tpls>
      </n>
      <n v="175203" in="0">
        <tpls c="3">
          <tpl fld="4" item="735"/>
          <tpl fld="3" item="1"/>
          <tpl fld="2" item="0"/>
        </tpls>
      </n>
      <n v="125559" in="0">
        <tpls c="3">
          <tpl fld="4" item="730"/>
          <tpl fld="3" item="2"/>
          <tpl fld="2" item="0"/>
        </tpls>
      </n>
      <n v="253756" in="0">
        <tpls c="3">
          <tpl fld="4" item="735"/>
          <tpl fld="3" item="0"/>
          <tpl fld="2" item="0"/>
        </tpls>
      </n>
      <n v="55309" in="0">
        <tpls c="3">
          <tpl fld="4" item="730"/>
          <tpl fld="3" item="3"/>
          <tpl fld="2" item="0"/>
        </tpls>
      </n>
      <n v="482559" in="0">
        <tpls c="3">
          <tpl fld="4" item="734"/>
          <tpl fld="3" item="2"/>
          <tpl fld="2" item="0"/>
        </tpls>
      </n>
      <n v="81667" in="0">
        <tpls c="3">
          <tpl fld="4" item="730"/>
          <tpl fld="3" item="0"/>
          <tpl fld="2" item="0"/>
        </tpls>
      </n>
      <n v="303589" in="0">
        <tpls c="3">
          <tpl fld="4" item="736"/>
          <tpl fld="3" item="0"/>
          <tpl fld="2" item="0"/>
        </tpls>
      </n>
      <n v="109471" in="0">
        <tpls c="3">
          <tpl fld="4" item="737"/>
          <tpl fld="3" item="0"/>
          <tpl fld="2" item="0"/>
        </tpls>
      </n>
      <n v="424360" in="0">
        <tpls c="3">
          <tpl fld="4" item="738"/>
          <tpl fld="3" item="3"/>
          <tpl fld="2" item="0"/>
        </tpls>
      </n>
      <n v="134982" in="0">
        <tpls c="3">
          <tpl fld="4" item="736"/>
          <tpl fld="3" item="3"/>
          <tpl fld="2" item="0"/>
        </tpls>
      </n>
      <n v="413676" in="0">
        <tpls c="3">
          <tpl fld="4" item="739"/>
          <tpl fld="3" item="4"/>
          <tpl fld="2" item="0"/>
        </tpls>
      </n>
      <n v="691497" in="0">
        <tpls c="3">
          <tpl fld="4" item="740"/>
          <tpl fld="3" item="0"/>
          <tpl fld="2" item="0"/>
        </tpls>
      </n>
      <n v="221697" in="0">
        <tpls c="3">
          <tpl fld="4" item="738"/>
          <tpl fld="3" item="4"/>
          <tpl fld="2" item="0"/>
        </tpls>
      </n>
      <n v="298332" in="0">
        <tpls c="3">
          <tpl fld="4" item="740"/>
          <tpl fld="3" item="4"/>
          <tpl fld="2" item="0"/>
        </tpls>
      </n>
      <n v="201732" in="0">
        <tpls c="3">
          <tpl fld="4" item="738"/>
          <tpl fld="3" item="2"/>
          <tpl fld="2" item="0"/>
        </tpls>
      </n>
      <n v="144193" in="0">
        <tpls c="3">
          <tpl fld="4" item="741"/>
          <tpl fld="3" item="4"/>
          <tpl fld="2" item="0"/>
        </tpls>
      </n>
      <n v="847310" in="0">
        <tpls c="3">
          <tpl fld="4" item="740"/>
          <tpl fld="3" item="2"/>
          <tpl fld="2" item="0"/>
        </tpls>
      </n>
      <n v="248177" in="0">
        <tpls c="3">
          <tpl fld="4" item="739"/>
          <tpl fld="3" item="3"/>
          <tpl fld="2" item="0"/>
        </tpls>
      </n>
      <n v="341073" in="0">
        <tpls c="3">
          <tpl fld="4" item="736"/>
          <tpl fld="3" item="4"/>
          <tpl fld="2" item="0"/>
        </tpls>
      </n>
      <n v="212864" in="0">
        <tpls c="3">
          <tpl fld="4" item="738"/>
          <tpl fld="3" item="0"/>
          <tpl fld="2" item="0"/>
        </tpls>
      </n>
      <n v="702714" in="0">
        <tpls c="3">
          <tpl fld="4" item="740"/>
          <tpl fld="3" item="3"/>
          <tpl fld="2" item="0"/>
        </tpls>
      </n>
      <n v="226103" in="0">
        <tpls c="3">
          <tpl fld="4" item="741"/>
          <tpl fld="3" item="2"/>
          <tpl fld="2" item="0"/>
        </tpls>
      </n>
      <n v="391313" in="0">
        <tpls c="3">
          <tpl fld="4" item="736"/>
          <tpl fld="3" item="2"/>
          <tpl fld="2" item="0"/>
        </tpls>
      </n>
      <n v="548630" in="0">
        <tpls c="3">
          <tpl fld="4" item="742"/>
          <tpl fld="3" item="2"/>
          <tpl fld="2" item="0"/>
        </tpls>
      </n>
      <n v="119630" in="0">
        <tpls c="3">
          <tpl fld="4" item="737"/>
          <tpl fld="3" item="2"/>
          <tpl fld="2" item="0"/>
        </tpls>
      </n>
      <n v="188267" in="0">
        <tpls c="3">
          <tpl fld="4" item="742"/>
          <tpl fld="3" item="3"/>
          <tpl fld="2" item="0"/>
        </tpls>
      </n>
      <n v="224528" in="0">
        <tpls c="3">
          <tpl fld="4" item="741"/>
          <tpl fld="3" item="0"/>
          <tpl fld="2" item="0"/>
        </tpls>
      </n>
      <n v="531414" in="0">
        <tpls c="3">
          <tpl fld="4" item="742"/>
          <tpl fld="3" item="1"/>
          <tpl fld="2" item="0"/>
        </tpls>
      </n>
      <n v="217882" in="0">
        <tpls c="3">
          <tpl fld="4" item="737"/>
          <tpl fld="3" item="3"/>
          <tpl fld="2" item="0"/>
        </tpls>
      </n>
      <n v="310572" in="0">
        <tpls c="3">
          <tpl fld="4" item="742"/>
          <tpl fld="3" item="0"/>
          <tpl fld="2" item="0"/>
        </tpls>
      </n>
      <n v="119229" in="0">
        <tpls c="3">
          <tpl fld="4" item="742"/>
          <tpl fld="3" item="4"/>
          <tpl fld="2" item="0"/>
        </tpls>
      </n>
      <n v="485891" in="0">
        <tpls c="3">
          <tpl fld="4" item="739"/>
          <tpl fld="3" item="1"/>
          <tpl fld="2" item="0"/>
        </tpls>
      </n>
      <n v="295633" in="0">
        <tpls c="3">
          <tpl fld="4" item="739"/>
          <tpl fld="3" item="2"/>
          <tpl fld="2" item="0"/>
        </tpls>
      </n>
      <n v="638074" in="0">
        <tpls c="3">
          <tpl fld="4" item="738"/>
          <tpl fld="3" item="1"/>
          <tpl fld="2" item="0"/>
        </tpls>
      </n>
      <n v="251854" in="0">
        <tpls c="3">
          <tpl fld="4" item="736"/>
          <tpl fld="3" item="1"/>
          <tpl fld="2" item="0"/>
        </tpls>
      </n>
      <n v="131056" in="0">
        <tpls c="3">
          <tpl fld="4" item="741"/>
          <tpl fld="3" item="3"/>
          <tpl fld="2" item="0"/>
        </tpls>
      </n>
      <n v="293705" in="0">
        <tpls c="3">
          <tpl fld="4" item="740"/>
          <tpl fld="3" item="1"/>
          <tpl fld="2" item="0"/>
        </tpls>
      </n>
      <n v="315723" in="0">
        <tpls c="3">
          <tpl fld="4" item="739"/>
          <tpl fld="3" item="0"/>
          <tpl fld="2" item="0"/>
        </tpls>
      </n>
      <n v="54527" in="0">
        <tpls c="3">
          <tpl fld="4" item="737"/>
          <tpl fld="3" item="1"/>
          <tpl fld="2" item="0"/>
        </tpls>
      </n>
      <n v="421807" in="0">
        <tpls c="3">
          <tpl fld="4" item="737"/>
          <tpl fld="3" item="4"/>
          <tpl fld="2" item="0"/>
        </tpls>
      </n>
      <n v="507981" in="0">
        <tpls c="3">
          <tpl fld="4" item="741"/>
          <tpl fld="3" item="1"/>
          <tpl fld="2" item="0"/>
        </tpls>
      </n>
      <n v="320773" in="0">
        <tpls c="3">
          <tpl fld="4" item="743"/>
          <tpl fld="3" item="1"/>
          <tpl fld="2" item="0"/>
        </tpls>
      </n>
      <n v="181948" in="0">
        <tpls c="3">
          <tpl fld="4" item="744"/>
          <tpl fld="3" item="1"/>
          <tpl fld="2" item="0"/>
        </tpls>
      </n>
      <n v="205990" in="0">
        <tpls c="3">
          <tpl fld="4" item="745"/>
          <tpl fld="3" item="2"/>
          <tpl fld="2" item="0"/>
        </tpls>
      </n>
      <n v="208992" in="0">
        <tpls c="3">
          <tpl fld="4" item="746"/>
          <tpl fld="3" item="3"/>
          <tpl fld="2" item="0"/>
        </tpls>
      </n>
      <n v="131482" in="0">
        <tpls c="3">
          <tpl fld="4" item="747"/>
          <tpl fld="3" item="3"/>
          <tpl fld="2" item="0"/>
        </tpls>
      </n>
      <n v="185799" in="0">
        <tpls c="3">
          <tpl fld="4" item="745"/>
          <tpl fld="3" item="3"/>
          <tpl fld="2" item="0"/>
        </tpls>
      </n>
      <n v="457254" in="0">
        <tpls c="3">
          <tpl fld="4" item="745"/>
          <tpl fld="3" item="1"/>
          <tpl fld="2" item="0"/>
        </tpls>
      </n>
      <n v="265333" in="0">
        <tpls c="3">
          <tpl fld="4" item="748"/>
          <tpl fld="3" item="0"/>
          <tpl fld="2" item="0"/>
        </tpls>
      </n>
      <n v="157166" in="0">
        <tpls c="3">
          <tpl fld="4" item="744"/>
          <tpl fld="3" item="4"/>
          <tpl fld="2" item="0"/>
        </tpls>
      </n>
      <n v="471276" in="0">
        <tpls c="3">
          <tpl fld="4" item="745"/>
          <tpl fld="3" item="4"/>
          <tpl fld="2" item="0"/>
        </tpls>
      </n>
      <n v="257938" in="0">
        <tpls c="3">
          <tpl fld="4" item="746"/>
          <tpl fld="3" item="1"/>
          <tpl fld="2" item="0"/>
        </tpls>
      </n>
      <n v="254826" in="0">
        <tpls c="3">
          <tpl fld="4" item="746"/>
          <tpl fld="3" item="2"/>
          <tpl fld="2" item="0"/>
        </tpls>
      </n>
      <n v="512533" in="0">
        <tpls c="3">
          <tpl fld="4" item="746"/>
          <tpl fld="3" item="4"/>
          <tpl fld="2" item="0"/>
        </tpls>
      </n>
      <n v="448588" in="0">
        <tpls c="3">
          <tpl fld="4" item="749"/>
          <tpl fld="3" item="0"/>
          <tpl fld="2" item="0"/>
        </tpls>
      </n>
      <n v="316115" in="0">
        <tpls c="3">
          <tpl fld="4" item="744"/>
          <tpl fld="3" item="0"/>
          <tpl fld="2" item="0"/>
        </tpls>
      </n>
      <n v="269927" in="0">
        <tpls c="3">
          <tpl fld="4" item="743"/>
          <tpl fld="3" item="3"/>
          <tpl fld="2" item="0"/>
        </tpls>
      </n>
      <n v="692463" in="0">
        <tpls c="3">
          <tpl fld="4" item="749"/>
          <tpl fld="3" item="4"/>
          <tpl fld="2" item="0"/>
        </tpls>
      </n>
      <n v="356299" in="0">
        <tpls c="3">
          <tpl fld="4" item="748"/>
          <tpl fld="3" item="2"/>
          <tpl fld="2" item="0"/>
        </tpls>
      </n>
      <n v="342791" in="0">
        <tpls c="3">
          <tpl fld="4" item="747"/>
          <tpl fld="3" item="0"/>
          <tpl fld="2" item="0"/>
        </tpls>
      </n>
      <n v="351424" in="0">
        <tpls c="3">
          <tpl fld="4" item="748"/>
          <tpl fld="3" item="4"/>
          <tpl fld="2" item="0"/>
        </tpls>
      </n>
      <n v="372391" in="0">
        <tpls c="3">
          <tpl fld="4" item="747"/>
          <tpl fld="3" item="1"/>
          <tpl fld="2" item="0"/>
        </tpls>
      </n>
      <n v="137583" in="0">
        <tpls c="3">
          <tpl fld="4" item="743"/>
          <tpl fld="3" item="4"/>
          <tpl fld="2" item="0"/>
        </tpls>
      </n>
      <n v="332729" in="0">
        <tpls c="3">
          <tpl fld="4" item="749"/>
          <tpl fld="3" item="3"/>
          <tpl fld="2" item="0"/>
        </tpls>
      </n>
      <n v="377028" in="0">
        <tpls c="3">
          <tpl fld="4" item="749"/>
          <tpl fld="3" item="1"/>
          <tpl fld="2" item="0"/>
        </tpls>
      </n>
      <n v="609202" in="0">
        <tpls c="3">
          <tpl fld="4" item="747"/>
          <tpl fld="3" item="4"/>
          <tpl fld="2" item="0"/>
        </tpls>
      </n>
      <n v="145355" in="0">
        <tpls c="3">
          <tpl fld="4" item="749"/>
          <tpl fld="3" item="2"/>
          <tpl fld="2" item="0"/>
        </tpls>
      </n>
      <n v="211359" in="0">
        <tpls c="3">
          <tpl fld="4" item="748"/>
          <tpl fld="3" item="3"/>
          <tpl fld="2" item="0"/>
        </tpls>
      </n>
      <n v="283002" in="0">
        <tpls c="3">
          <tpl fld="4" item="747"/>
          <tpl fld="3" item="2"/>
          <tpl fld="2" item="0"/>
        </tpls>
      </n>
      <n v="213743" in="0">
        <tpls c="3">
          <tpl fld="4" item="744"/>
          <tpl fld="3" item="2"/>
          <tpl fld="2" item="0"/>
        </tpls>
      </n>
      <n v="433362" in="0">
        <tpls c="3">
          <tpl fld="4" item="743"/>
          <tpl fld="3" item="0"/>
          <tpl fld="2" item="0"/>
        </tpls>
      </n>
      <n v="291493" in="0">
        <tpls c="3">
          <tpl fld="4" item="745"/>
          <tpl fld="3" item="0"/>
          <tpl fld="2" item="0"/>
        </tpls>
      </n>
      <n v="151269" in="0">
        <tpls c="3">
          <tpl fld="4" item="746"/>
          <tpl fld="3" item="0"/>
          <tpl fld="2" item="0"/>
        </tpls>
      </n>
      <n v="238979" in="0">
        <tpls c="3">
          <tpl fld="4" item="748"/>
          <tpl fld="3" item="1"/>
          <tpl fld="2" item="0"/>
        </tpls>
      </n>
      <n v="207922" in="0">
        <tpls c="3">
          <tpl fld="4" item="744"/>
          <tpl fld="3" item="3"/>
          <tpl fld="2" item="0"/>
        </tpls>
      </n>
      <n v="691700" in="0">
        <tpls c="3">
          <tpl fld="4" item="743"/>
          <tpl fld="3" item="2"/>
          <tpl fld="2" item="0"/>
        </tpls>
      </n>
      <n v="153910" in="0">
        <tpls c="3">
          <tpl fld="4" item="750"/>
          <tpl fld="3" item="3"/>
          <tpl fld="2" item="0"/>
        </tpls>
      </n>
      <n v="310724" in="0">
        <tpls c="3">
          <tpl fld="4" item="751"/>
          <tpl fld="3" item="3"/>
          <tpl fld="2" item="0"/>
        </tpls>
      </n>
      <n v="534619" in="0">
        <tpls c="3">
          <tpl fld="4" item="752"/>
          <tpl fld="3" item="2"/>
          <tpl fld="2" item="0"/>
        </tpls>
      </n>
      <n v="291510" in="0">
        <tpls c="3">
          <tpl fld="4" item="751"/>
          <tpl fld="3" item="1"/>
          <tpl fld="2" item="0"/>
        </tpls>
      </n>
      <n v="88518" in="0">
        <tpls c="3">
          <tpl fld="4" item="753"/>
          <tpl fld="3" item="2"/>
          <tpl fld="2" item="0"/>
        </tpls>
      </n>
      <n v="349497" in="0">
        <tpls c="3">
          <tpl fld="4" item="754"/>
          <tpl fld="3" item="0"/>
          <tpl fld="2" item="0"/>
        </tpls>
      </n>
      <n v="466505" in="0">
        <tpls c="3">
          <tpl fld="4" item="755"/>
          <tpl fld="3" item="2"/>
          <tpl fld="2" item="0"/>
        </tpls>
      </n>
      <n v="657093" in="0">
        <tpls c="3">
          <tpl fld="4" item="752"/>
          <tpl fld="3" item="1"/>
          <tpl fld="2" item="0"/>
        </tpls>
      </n>
      <n v="195526" in="0">
        <tpls c="3">
          <tpl fld="4" item="756"/>
          <tpl fld="3" item="2"/>
          <tpl fld="2" item="0"/>
        </tpls>
      </n>
      <n v="546822" in="0">
        <tpls c="3">
          <tpl fld="4" item="754"/>
          <tpl fld="3" item="1"/>
          <tpl fld="2" item="0"/>
        </tpls>
      </n>
      <n v="295075" in="0">
        <tpls c="3">
          <tpl fld="4" item="752"/>
          <tpl fld="3" item="4"/>
          <tpl fld="2" item="0"/>
        </tpls>
      </n>
      <n v="372388" in="0">
        <tpls c="3">
          <tpl fld="4" item="752"/>
          <tpl fld="3" item="0"/>
          <tpl fld="2" item="0"/>
        </tpls>
      </n>
      <n v="363826" in="0">
        <tpls c="3">
          <tpl fld="4" item="751"/>
          <tpl fld="3" item="0"/>
          <tpl fld="2" item="0"/>
        </tpls>
      </n>
      <n v="209950" in="0">
        <tpls c="3">
          <tpl fld="4" item="753"/>
          <tpl fld="3" item="4"/>
          <tpl fld="2" item="0"/>
        </tpls>
      </n>
      <n v="331213" in="0">
        <tpls c="3">
          <tpl fld="4" item="751"/>
          <tpl fld="3" item="2"/>
          <tpl fld="2" item="0"/>
        </tpls>
      </n>
      <n v="212157" in="0">
        <tpls c="3">
          <tpl fld="4" item="755"/>
          <tpl fld="3" item="0"/>
          <tpl fld="2" item="0"/>
        </tpls>
      </n>
      <n v="401425" in="0">
        <tpls c="3">
          <tpl fld="4" item="750"/>
          <tpl fld="3" item="0"/>
          <tpl fld="2" item="0"/>
        </tpls>
      </n>
      <n v="474491" in="0">
        <tpls c="3">
          <tpl fld="4" item="750"/>
          <tpl fld="3" item="1"/>
          <tpl fld="2" item="0"/>
        </tpls>
      </n>
      <n v="511802" in="0">
        <tpls c="3">
          <tpl fld="4" item="750"/>
          <tpl fld="3" item="4"/>
          <tpl fld="2" item="0"/>
        </tpls>
      </n>
      <n v="492865" in="0">
        <tpls c="3">
          <tpl fld="4" item="752"/>
          <tpl fld="3" item="3"/>
          <tpl fld="2" item="0"/>
        </tpls>
      </n>
      <n v="285035" in="0">
        <tpls c="3">
          <tpl fld="4" item="756"/>
          <tpl fld="3" item="1"/>
          <tpl fld="2" item="0"/>
        </tpls>
      </n>
      <n v="162011" in="0">
        <tpls c="3">
          <tpl fld="4" item="751"/>
          <tpl fld="3" item="4"/>
          <tpl fld="2" item="0"/>
        </tpls>
      </n>
      <n v="364624" in="0">
        <tpls c="3">
          <tpl fld="4" item="755"/>
          <tpl fld="3" item="3"/>
          <tpl fld="2" item="0"/>
        </tpls>
      </n>
      <n v="214590" in="0">
        <tpls c="3">
          <tpl fld="4" item="756"/>
          <tpl fld="3" item="0"/>
          <tpl fld="2" item="0"/>
        </tpls>
      </n>
      <n v="159326" in="0">
        <tpls c="3">
          <tpl fld="4" item="753"/>
          <tpl fld="3" item="1"/>
          <tpl fld="2" item="0"/>
        </tpls>
      </n>
      <n v="457825" in="0">
        <tpls c="3">
          <tpl fld="4" item="755"/>
          <tpl fld="3" item="1"/>
          <tpl fld="2" item="0"/>
        </tpls>
      </n>
      <n v="315274" in="0">
        <tpls c="3">
          <tpl fld="4" item="754"/>
          <tpl fld="3" item="2"/>
          <tpl fld="2" item="0"/>
        </tpls>
      </n>
      <n v="129492" in="0">
        <tpls c="3">
          <tpl fld="4" item="756"/>
          <tpl fld="3" item="4"/>
          <tpl fld="2" item="0"/>
        </tpls>
      </n>
      <n v="290751" in="0">
        <tpls c="3">
          <tpl fld="4" item="755"/>
          <tpl fld="3" item="4"/>
          <tpl fld="2" item="0"/>
        </tpls>
      </n>
      <n v="255740" in="0">
        <tpls c="3">
          <tpl fld="4" item="750"/>
          <tpl fld="3" item="2"/>
          <tpl fld="2" item="0"/>
        </tpls>
      </n>
      <n v="618509" in="0">
        <tpls c="3">
          <tpl fld="4" item="754"/>
          <tpl fld="3" item="3"/>
          <tpl fld="2" item="0"/>
        </tpls>
      </n>
      <n v="303727" in="0">
        <tpls c="3">
          <tpl fld="4" item="753"/>
          <tpl fld="3" item="0"/>
          <tpl fld="2" item="0"/>
        </tpls>
      </n>
      <n v="188089" in="0">
        <tpls c="3">
          <tpl fld="4" item="756"/>
          <tpl fld="3" item="3"/>
          <tpl fld="2" item="0"/>
        </tpls>
      </n>
      <m>
        <tpls c="3">
          <tpl fld="4" item="754"/>
          <tpl fld="3" item="4"/>
          <tpl fld="2" item="0"/>
        </tpls>
      </m>
      <n v="201392" in="0">
        <tpls c="3">
          <tpl fld="4" item="753"/>
          <tpl fld="3" item="3"/>
          <tpl fld="2" item="0"/>
        </tpls>
      </n>
      <n v="114368" in="0">
        <tpls c="3">
          <tpl fld="4" item="757"/>
          <tpl fld="3" item="1"/>
          <tpl fld="2" item="0"/>
        </tpls>
      </n>
      <n v="311081" in="0">
        <tpls c="3">
          <tpl fld="4" item="758"/>
          <tpl fld="3" item="4"/>
          <tpl fld="2" item="0"/>
        </tpls>
      </n>
      <n v="502921" in="0">
        <tpls c="3">
          <tpl fld="4" item="759"/>
          <tpl fld="3" item="2"/>
          <tpl fld="2" item="0"/>
        </tpls>
      </n>
      <n v="435228" in="0">
        <tpls c="3">
          <tpl fld="4" item="760"/>
          <tpl fld="3" item="0"/>
          <tpl fld="2" item="0"/>
        </tpls>
      </n>
      <n v="37933" in="0">
        <tpls c="3">
          <tpl fld="4" item="757"/>
          <tpl fld="3" item="4"/>
          <tpl fld="2" item="0"/>
        </tpls>
      </n>
      <n v="257998" in="0">
        <tpls c="3">
          <tpl fld="4" item="761"/>
          <tpl fld="3" item="2"/>
          <tpl fld="2" item="0"/>
        </tpls>
      </n>
      <n v="571176" in="0">
        <tpls c="3">
          <tpl fld="4" item="758"/>
          <tpl fld="3" item="3"/>
          <tpl fld="2" item="0"/>
        </tpls>
      </n>
      <n v="74950" in="0">
        <tpls c="3">
          <tpl fld="4" item="757"/>
          <tpl fld="3" item="2"/>
          <tpl fld="2" item="0"/>
        </tpls>
      </n>
      <n v="547143" in="0">
        <tpls c="3">
          <tpl fld="4" item="762"/>
          <tpl fld="3" item="0"/>
          <tpl fld="2" item="0"/>
        </tpls>
      </n>
      <n v="361299" in="0">
        <tpls c="3">
          <tpl fld="4" item="760"/>
          <tpl fld="3" item="1"/>
          <tpl fld="2" item="0"/>
        </tpls>
      </n>
      <n v="227829" in="0">
        <tpls c="3">
          <tpl fld="4" item="763"/>
          <tpl fld="3" item="4"/>
          <tpl fld="2" item="0"/>
        </tpls>
      </n>
      <n v="529328" in="0">
        <tpls c="3">
          <tpl fld="4" item="759"/>
          <tpl fld="3" item="0"/>
          <tpl fld="2" item="0"/>
        </tpls>
      </n>
      <n v="557707" in="0">
        <tpls c="3">
          <tpl fld="4" item="759"/>
          <tpl fld="3" item="4"/>
          <tpl fld="2" item="0"/>
        </tpls>
      </n>
      <n v="114793" in="0">
        <tpls c="3">
          <tpl fld="4" item="760"/>
          <tpl fld="3" item="3"/>
          <tpl fld="2" item="0"/>
        </tpls>
      </n>
      <n v="288622" in="0">
        <tpls c="3">
          <tpl fld="4" item="759"/>
          <tpl fld="3" item="1"/>
          <tpl fld="2" item="0"/>
        </tpls>
      </n>
      <n v="275927" in="0">
        <tpls c="3">
          <tpl fld="4" item="762"/>
          <tpl fld="3" item="4"/>
          <tpl fld="2" item="0"/>
        </tpls>
      </n>
      <n v="435622" in="0">
        <tpls c="3">
          <tpl fld="4" item="757"/>
          <tpl fld="3" item="3"/>
          <tpl fld="2" item="0"/>
        </tpls>
      </n>
      <n v="383028" in="0">
        <tpls c="3">
          <tpl fld="4" item="761"/>
          <tpl fld="3" item="0"/>
          <tpl fld="2" item="0"/>
        </tpls>
      </n>
      <n v="170723" in="0">
        <tpls c="3">
          <tpl fld="4" item="763"/>
          <tpl fld="3" item="0"/>
          <tpl fld="2" item="0"/>
        </tpls>
      </n>
      <n v="199816" in="0">
        <tpls c="3">
          <tpl fld="4" item="759"/>
          <tpl fld="3" item="3"/>
          <tpl fld="2" item="0"/>
        </tpls>
      </n>
      <n v="790108" in="0">
        <tpls c="3">
          <tpl fld="4" item="758"/>
          <tpl fld="3" item="2"/>
          <tpl fld="2" item="0"/>
        </tpls>
      </n>
      <n v="290897" in="0">
        <tpls c="3">
          <tpl fld="4" item="762"/>
          <tpl fld="3" item="2"/>
          <tpl fld="2" item="0"/>
        </tpls>
      </n>
      <n v="219287" in="0">
        <tpls c="3">
          <tpl fld="4" item="758"/>
          <tpl fld="3" item="1"/>
          <tpl fld="2" item="0"/>
        </tpls>
      </n>
      <n v="121506" in="0">
        <tpls c="3">
          <tpl fld="4" item="757"/>
          <tpl fld="3" item="0"/>
          <tpl fld="2" item="0"/>
        </tpls>
      </n>
      <n v="210670" in="0">
        <tpls c="3">
          <tpl fld="4" item="762"/>
          <tpl fld="3" item="3"/>
          <tpl fld="2" item="0"/>
        </tpls>
      </n>
      <n v="62081" in="0">
        <tpls c="3">
          <tpl fld="4" item="761"/>
          <tpl fld="3" item="3"/>
          <tpl fld="2" item="0"/>
        </tpls>
      </n>
      <n v="384742" in="0">
        <tpls c="3">
          <tpl fld="4" item="760"/>
          <tpl fld="3" item="2"/>
          <tpl fld="2" item="0"/>
        </tpls>
      </n>
      <n v="76301" in="0">
        <tpls c="3">
          <tpl fld="4" item="763"/>
          <tpl fld="3" item="1"/>
          <tpl fld="2" item="0"/>
        </tpls>
      </n>
      <n v="192319" in="0">
        <tpls c="3">
          <tpl fld="4" item="758"/>
          <tpl fld="3" item="0"/>
          <tpl fld="2" item="0"/>
        </tpls>
      </n>
      <n v="560936" in="0">
        <tpls c="3">
          <tpl fld="4" item="763"/>
          <tpl fld="3" item="3"/>
          <tpl fld="2" item="0"/>
        </tpls>
      </n>
      <n v="109825" in="0">
        <tpls c="3">
          <tpl fld="4" item="760"/>
          <tpl fld="3" item="4"/>
          <tpl fld="2" item="0"/>
        </tpls>
      </n>
      <n v="309760" in="0">
        <tpls c="3">
          <tpl fld="4" item="761"/>
          <tpl fld="3" item="4"/>
          <tpl fld="2" item="0"/>
        </tpls>
      </n>
      <n v="108527" in="0">
        <tpls c="3">
          <tpl fld="4" item="763"/>
          <tpl fld="3" item="2"/>
          <tpl fld="2" item="0"/>
        </tpls>
      </n>
      <n v="488236" in="0">
        <tpls c="3">
          <tpl fld="4" item="762"/>
          <tpl fld="3" item="1"/>
          <tpl fld="2" item="0"/>
        </tpls>
      </n>
      <n v="482625" in="0">
        <tpls c="3">
          <tpl fld="4" item="761"/>
          <tpl fld="3" item="1"/>
          <tpl fld="2" item="0"/>
        </tpls>
      </n>
      <n v="495216" in="0">
        <tpls c="3">
          <tpl fld="4" item="764"/>
          <tpl fld="3" item="1"/>
          <tpl fld="2" item="0"/>
        </tpls>
      </n>
      <n v="211825" in="0">
        <tpls c="3">
          <tpl fld="4" item="765"/>
          <tpl fld="3" item="4"/>
          <tpl fld="2" item="0"/>
        </tpls>
      </n>
      <n v="25591" in="0">
        <tpls c="3">
          <tpl fld="4" item="765"/>
          <tpl fld="3" item="2"/>
          <tpl fld="2" item="0"/>
        </tpls>
      </n>
      <n v="663267" in="0">
        <tpls c="3">
          <tpl fld="4" item="766"/>
          <tpl fld="3" item="0"/>
          <tpl fld="2" item="0"/>
        </tpls>
      </n>
      <n v="442844" in="0">
        <tpls c="3">
          <tpl fld="4" item="767"/>
          <tpl fld="3" item="4"/>
          <tpl fld="2" item="0"/>
        </tpls>
      </n>
      <n v="751963" in="0">
        <tpls c="3">
          <tpl fld="4" item="768"/>
          <tpl fld="3" item="0"/>
          <tpl fld="2" item="0"/>
        </tpls>
      </n>
      <n v="513276" in="0">
        <tpls c="3">
          <tpl fld="4" item="769"/>
          <tpl fld="3" item="3"/>
          <tpl fld="2" item="0"/>
        </tpls>
      </n>
      <n v="141081" in="0">
        <tpls c="3">
          <tpl fld="4" item="770"/>
          <tpl fld="3" item="3"/>
          <tpl fld="2" item="0"/>
        </tpls>
      </n>
      <n v="161057" in="0">
        <tpls c="3">
          <tpl fld="4" item="768"/>
          <tpl fld="3" item="1"/>
          <tpl fld="2" item="0"/>
        </tpls>
      </n>
      <n v="566032" in="0">
        <tpls c="3">
          <tpl fld="4" item="764"/>
          <tpl fld="3" item="4"/>
          <tpl fld="2" item="0"/>
        </tpls>
      </n>
      <n v="376847" in="0">
        <tpls c="3">
          <tpl fld="4" item="767"/>
          <tpl fld="3" item="0"/>
          <tpl fld="2" item="0"/>
        </tpls>
      </n>
      <n v="171359" in="0">
        <tpls c="3">
          <tpl fld="4" item="768"/>
          <tpl fld="3" item="4"/>
          <tpl fld="2" item="0"/>
        </tpls>
      </n>
      <n v="380466" in="0">
        <tpls c="3">
          <tpl fld="4" item="767"/>
          <tpl fld="3" item="1"/>
          <tpl fld="2" item="0"/>
        </tpls>
      </n>
      <n v="134542" in="0">
        <tpls c="3">
          <tpl fld="4" item="770"/>
          <tpl fld="3" item="2"/>
          <tpl fld="2" item="0"/>
        </tpls>
      </n>
      <n v="325294" in="0">
        <tpls c="3">
          <tpl fld="4" item="764"/>
          <tpl fld="3" item="3"/>
          <tpl fld="2" item="0"/>
        </tpls>
      </n>
      <n v="222439" in="0">
        <tpls c="3">
          <tpl fld="4" item="765"/>
          <tpl fld="3" item="1"/>
          <tpl fld="2" item="0"/>
        </tpls>
      </n>
      <n v="348950" in="0">
        <tpls c="3">
          <tpl fld="4" item="769"/>
          <tpl fld="3" item="0"/>
          <tpl fld="2" item="0"/>
        </tpls>
      </n>
      <n v="165724" in="0">
        <tpls c="3">
          <tpl fld="4" item="768"/>
          <tpl fld="3" item="3"/>
          <tpl fld="2" item="0"/>
        </tpls>
      </n>
      <n v="70693" in="0">
        <tpls c="3">
          <tpl fld="4" item="770"/>
          <tpl fld="3" item="4"/>
          <tpl fld="2" item="0"/>
        </tpls>
      </n>
      <n v="585468" in="0">
        <tpls c="3">
          <tpl fld="4" item="769"/>
          <tpl fld="3" item="2"/>
          <tpl fld="2" item="0"/>
        </tpls>
      </n>
      <n v="257328" in="0">
        <tpls c="3">
          <tpl fld="4" item="766"/>
          <tpl fld="3" item="4"/>
          <tpl fld="2" item="0"/>
        </tpls>
      </n>
      <n v="346411" in="0">
        <tpls c="3">
          <tpl fld="4" item="769"/>
          <tpl fld="3" item="4"/>
          <tpl fld="2" item="0"/>
        </tpls>
      </n>
      <n v="340418" in="0">
        <tpls c="3">
          <tpl fld="4" item="764"/>
          <tpl fld="3" item="2"/>
          <tpl fld="2" item="0"/>
        </tpls>
      </n>
      <n v="139797" in="0">
        <tpls c="3">
          <tpl fld="4" item="764"/>
          <tpl fld="3" item="0"/>
          <tpl fld="2" item="0"/>
        </tpls>
      </n>
      <n v="162142" in="0">
        <tpls c="3">
          <tpl fld="4" item="765"/>
          <tpl fld="3" item="0"/>
          <tpl fld="2" item="0"/>
        </tpls>
      </n>
      <n v="557914" in="0">
        <tpls c="3">
          <tpl fld="4" item="768"/>
          <tpl fld="3" item="2"/>
          <tpl fld="2" item="0"/>
        </tpls>
      </n>
      <n v="324417" in="0">
        <tpls c="3">
          <tpl fld="4" item="770"/>
          <tpl fld="3" item="1"/>
          <tpl fld="2" item="0"/>
        </tpls>
      </n>
      <n v="311326" in="0">
        <tpls c="3">
          <tpl fld="4" item="769"/>
          <tpl fld="3" item="1"/>
          <tpl fld="2" item="0"/>
        </tpls>
      </n>
      <n v="387420" in="0">
        <tpls c="3">
          <tpl fld="4" item="767"/>
          <tpl fld="3" item="3"/>
          <tpl fld="2" item="0"/>
        </tpls>
      </n>
      <n v="195429" in="0">
        <tpls c="3">
          <tpl fld="4" item="766"/>
          <tpl fld="3" item="3"/>
          <tpl fld="2" item="0"/>
        </tpls>
      </n>
      <n v="46156" in="0">
        <tpls c="3">
          <tpl fld="4" item="766"/>
          <tpl fld="3" item="1"/>
          <tpl fld="2" item="0"/>
        </tpls>
      </n>
      <n v="356518" in="0">
        <tpls c="3">
          <tpl fld="4" item="766"/>
          <tpl fld="3" item="2"/>
          <tpl fld="2" item="0"/>
        </tpls>
      </n>
      <n v="313578" in="0">
        <tpls c="3">
          <tpl fld="4" item="765"/>
          <tpl fld="3" item="3"/>
          <tpl fld="2" item="0"/>
        </tpls>
      </n>
      <n v="305006" in="0">
        <tpls c="3">
          <tpl fld="4" item="767"/>
          <tpl fld="3" item="2"/>
          <tpl fld="2" item="0"/>
        </tpls>
      </n>
      <n v="117901" in="0">
        <tpls c="3">
          <tpl fld="4" item="770"/>
          <tpl fld="3" item="0"/>
          <tpl fld="2" item="0"/>
        </tpls>
      </n>
      <n v="338958" in="0">
        <tpls c="3">
          <tpl fld="4" item="771"/>
          <tpl fld="3" item="4"/>
          <tpl fld="2" item="0"/>
        </tpls>
      </n>
      <n v="90660" in="0">
        <tpls c="3">
          <tpl fld="4" item="772"/>
          <tpl fld="3" item="0"/>
          <tpl fld="2" item="0"/>
        </tpls>
      </n>
      <n v="57029" in="0">
        <tpls c="3">
          <tpl fld="4" item="772"/>
          <tpl fld="3" item="3"/>
          <tpl fld="2" item="0"/>
        </tpls>
      </n>
      <n v="530867" in="0">
        <tpls c="3">
          <tpl fld="4" item="773"/>
          <tpl fld="3" item="4"/>
          <tpl fld="2" item="0"/>
        </tpls>
      </n>
      <n v="713835" in="0">
        <tpls c="3">
          <tpl fld="4" item="774"/>
          <tpl fld="3" item="3"/>
          <tpl fld="2" item="0"/>
        </tpls>
      </n>
      <n v="149437" in="0">
        <tpls c="3">
          <tpl fld="4" item="775"/>
          <tpl fld="3" item="3"/>
          <tpl fld="2" item="0"/>
        </tpls>
      </n>
      <n v="166862" in="0">
        <tpls c="3">
          <tpl fld="4" item="772"/>
          <tpl fld="3" item="2"/>
          <tpl fld="2" item="0"/>
        </tpls>
      </n>
      <n v="91137" in="0">
        <tpls c="3">
          <tpl fld="4" item="776"/>
          <tpl fld="3" item="1"/>
          <tpl fld="2" item="0"/>
        </tpls>
      </n>
      <n v="346352" in="0">
        <tpls c="3">
          <tpl fld="4" item="771"/>
          <tpl fld="3" item="3"/>
          <tpl fld="2" item="0"/>
        </tpls>
      </n>
      <n v="606615" in="0">
        <tpls c="3">
          <tpl fld="4" item="774"/>
          <tpl fld="3" item="2"/>
          <tpl fld="2" item="0"/>
        </tpls>
      </n>
      <n v="68404" in="0">
        <tpls c="3">
          <tpl fld="4" item="777"/>
          <tpl fld="3" item="4"/>
          <tpl fld="2" item="0"/>
        </tpls>
      </n>
      <n v="300944" in="0">
        <tpls c="3">
          <tpl fld="4" item="771"/>
          <tpl fld="3" item="2"/>
          <tpl fld="2" item="0"/>
        </tpls>
      </n>
      <n v="364088" in="0">
        <tpls c="3">
          <tpl fld="4" item="775"/>
          <tpl fld="3" item="2"/>
          <tpl fld="2" item="0"/>
        </tpls>
      </n>
      <n v="472042" in="0">
        <tpls c="3">
          <tpl fld="4" item="771"/>
          <tpl fld="3" item="0"/>
          <tpl fld="2" item="0"/>
        </tpls>
      </n>
      <n v="51349" in="0">
        <tpls c="3">
          <tpl fld="4" item="773"/>
          <tpl fld="3" item="2"/>
          <tpl fld="2" item="0"/>
        </tpls>
      </n>
      <n v="172725" in="0">
        <tpls c="3">
          <tpl fld="4" item="777"/>
          <tpl fld="3" item="0"/>
          <tpl fld="2" item="0"/>
        </tpls>
      </n>
      <n v="558465" in="0">
        <tpls c="3">
          <tpl fld="4" item="777"/>
          <tpl fld="3" item="2"/>
          <tpl fld="2" item="0"/>
        </tpls>
      </n>
      <n v="365746" in="0">
        <tpls c="3">
          <tpl fld="4" item="773"/>
          <tpl fld="3" item="0"/>
          <tpl fld="2" item="0"/>
        </tpls>
      </n>
      <n v="401322" in="0">
        <tpls c="3">
          <tpl fld="4" item="777"/>
          <tpl fld="3" item="3"/>
          <tpl fld="2" item="0"/>
        </tpls>
      </n>
      <n v="309388" in="0">
        <tpls c="3">
          <tpl fld="4" item="773"/>
          <tpl fld="3" item="3"/>
          <tpl fld="2" item="0"/>
        </tpls>
      </n>
      <n v="96347" in="0">
        <tpls c="3">
          <tpl fld="4" item="772"/>
          <tpl fld="3" item="1"/>
          <tpl fld="2" item="0"/>
        </tpls>
      </n>
      <n v="540870" in="0">
        <tpls c="3">
          <tpl fld="4" item="774"/>
          <tpl fld="3" item="0"/>
          <tpl fld="2" item="0"/>
        </tpls>
      </n>
      <n v="143912" in="0">
        <tpls c="3">
          <tpl fld="4" item="776"/>
          <tpl fld="3" item="0"/>
          <tpl fld="2" item="0"/>
        </tpls>
      </n>
      <n v="268624" in="0">
        <tpls c="3">
          <tpl fld="4" item="772"/>
          <tpl fld="3" item="4"/>
          <tpl fld="2" item="0"/>
        </tpls>
      </n>
      <n v="262357" in="0">
        <tpls c="3">
          <tpl fld="4" item="776"/>
          <tpl fld="3" item="4"/>
          <tpl fld="2" item="0"/>
        </tpls>
      </n>
      <n v="387164" in="0">
        <tpls c="3">
          <tpl fld="4" item="776"/>
          <tpl fld="3" item="3"/>
          <tpl fld="2" item="0"/>
        </tpls>
      </n>
      <n v="458694" in="0">
        <tpls c="3">
          <tpl fld="4" item="771"/>
          <tpl fld="3" item="1"/>
          <tpl fld="2" item="0"/>
        </tpls>
      </n>
      <n v="511708" in="0">
        <tpls c="3">
          <tpl fld="4" item="774"/>
          <tpl fld="3" item="1"/>
          <tpl fld="2" item="0"/>
        </tpls>
      </n>
      <n v="321622" in="0">
        <tpls c="3">
          <tpl fld="4" item="775"/>
          <tpl fld="3" item="4"/>
          <tpl fld="2" item="0"/>
        </tpls>
      </n>
      <n v="139014" in="0">
        <tpls c="3">
          <tpl fld="4" item="775"/>
          <tpl fld="3" item="1"/>
          <tpl fld="2" item="0"/>
        </tpls>
      </n>
      <n v="490209" in="0">
        <tpls c="3">
          <tpl fld="4" item="777"/>
          <tpl fld="3" item="1"/>
          <tpl fld="2" item="0"/>
        </tpls>
      </n>
      <n v="90606" in="0">
        <tpls c="3">
          <tpl fld="4" item="774"/>
          <tpl fld="3" item="4"/>
          <tpl fld="2" item="0"/>
        </tpls>
      </n>
      <n v="200399" in="0">
        <tpls c="3">
          <tpl fld="4" item="773"/>
          <tpl fld="3" item="1"/>
          <tpl fld="2" item="0"/>
        </tpls>
      </n>
      <n v="83414" in="0">
        <tpls c="3">
          <tpl fld="4" item="776"/>
          <tpl fld="3" item="2"/>
          <tpl fld="2" item="0"/>
        </tpls>
      </n>
      <n v="691045" in="0">
        <tpls c="3">
          <tpl fld="4" item="775"/>
          <tpl fld="3" item="0"/>
          <tpl fld="2" item="0"/>
        </tpls>
      </n>
      <n v="741233" in="0">
        <tpls c="3">
          <tpl fld="4" item="778"/>
          <tpl fld="3" item="4"/>
          <tpl fld="2" item="0"/>
        </tpls>
      </n>
      <n v="200527" in="0">
        <tpls c="3">
          <tpl fld="4" item="779"/>
          <tpl fld="3" item="2"/>
          <tpl fld="2" item="0"/>
        </tpls>
      </n>
      <n v="482967" in="0">
        <tpls c="3">
          <tpl fld="4" item="778"/>
          <tpl fld="3" item="0"/>
          <tpl fld="2" item="0"/>
        </tpls>
      </n>
      <n v="480473" in="0">
        <tpls c="3">
          <tpl fld="4" item="780"/>
          <tpl fld="3" item="2"/>
          <tpl fld="2" item="0"/>
        </tpls>
      </n>
      <n v="337337" in="0">
        <tpls c="3">
          <tpl fld="4" item="778"/>
          <tpl fld="3" item="2"/>
          <tpl fld="2" item="0"/>
        </tpls>
      </n>
      <n v="92594" in="0">
        <tpls c="3">
          <tpl fld="4" item="778"/>
          <tpl fld="3" item="3"/>
          <tpl fld="2" item="0"/>
        </tpls>
      </n>
      <n v="348826" in="0">
        <tpls c="3">
          <tpl fld="4" item="781"/>
          <tpl fld="3" item="3"/>
          <tpl fld="2" item="0"/>
        </tpls>
      </n>
      <n v="231625" in="0">
        <tpls c="3">
          <tpl fld="4" item="782"/>
          <tpl fld="3" item="4"/>
          <tpl fld="2" item="0"/>
        </tpls>
      </n>
      <n v="733178" in="0">
        <tpls c="3">
          <tpl fld="4" item="783"/>
          <tpl fld="3" item="2"/>
          <tpl fld="2" item="0"/>
        </tpls>
      </n>
      <n v="269831" in="0">
        <tpls c="3">
          <tpl fld="4" item="782"/>
          <tpl fld="3" item="2"/>
          <tpl fld="2" item="0"/>
        </tpls>
      </n>
      <n v="275587" in="0">
        <tpls c="3">
          <tpl fld="4" item="784"/>
          <tpl fld="3" item="2"/>
          <tpl fld="2" item="0"/>
        </tpls>
      </n>
      <n v="293401" in="0">
        <tpls c="3">
          <tpl fld="4" item="783"/>
          <tpl fld="3" item="1"/>
          <tpl fld="2" item="0"/>
        </tpls>
      </n>
      <n v="442493" in="0">
        <tpls c="3">
          <tpl fld="4" item="780"/>
          <tpl fld="3" item="3"/>
          <tpl fld="2" item="0"/>
        </tpls>
      </n>
      <n v="286821" in="0">
        <tpls c="3">
          <tpl fld="4" item="784"/>
          <tpl fld="3" item="4"/>
          <tpl fld="2" item="0"/>
        </tpls>
      </n>
      <n v="357720" in="0">
        <tpls c="3">
          <tpl fld="4" item="784"/>
          <tpl fld="3" item="3"/>
          <tpl fld="2" item="0"/>
        </tpls>
      </n>
      <n v="437776" in="0">
        <tpls c="3">
          <tpl fld="4" item="779"/>
          <tpl fld="3" item="4"/>
          <tpl fld="2" item="0"/>
        </tpls>
      </n>
      <n v="187653" in="0">
        <tpls c="3">
          <tpl fld="4" item="784"/>
          <tpl fld="3" item="0"/>
          <tpl fld="2" item="0"/>
        </tpls>
      </n>
      <n v="31815" in="0">
        <tpls c="3">
          <tpl fld="4" item="783"/>
          <tpl fld="3" item="0"/>
          <tpl fld="2" item="0"/>
        </tpls>
      </n>
      <n v="143043" in="0">
        <tpls c="3">
          <tpl fld="4" item="779"/>
          <tpl fld="3" item="3"/>
          <tpl fld="2" item="0"/>
        </tpls>
      </n>
      <n v="257675" in="0">
        <tpls c="3">
          <tpl fld="4" item="782"/>
          <tpl fld="3" item="3"/>
          <tpl fld="2" item="0"/>
        </tpls>
      </n>
      <n v="61834" in="0">
        <tpls c="3">
          <tpl fld="4" item="779"/>
          <tpl fld="3" item="0"/>
          <tpl fld="2" item="0"/>
        </tpls>
      </n>
      <n v="95930" in="0">
        <tpls c="3">
          <tpl fld="4" item="781"/>
          <tpl fld="3" item="0"/>
          <tpl fld="2" item="0"/>
        </tpls>
      </n>
      <n v="484917" in="0">
        <tpls c="3">
          <tpl fld="4" item="781"/>
          <tpl fld="3" item="1"/>
          <tpl fld="2" item="0"/>
        </tpls>
      </n>
      <n v="283935" in="0">
        <tpls c="3">
          <tpl fld="4" item="778"/>
          <tpl fld="3" item="1"/>
          <tpl fld="2" item="0"/>
        </tpls>
      </n>
      <n v="122643" in="0">
        <tpls c="3">
          <tpl fld="4" item="780"/>
          <tpl fld="3" item="4"/>
          <tpl fld="2" item="0"/>
        </tpls>
      </n>
      <n v="517029" in="0">
        <tpls c="3">
          <tpl fld="4" item="781"/>
          <tpl fld="3" item="4"/>
          <tpl fld="2" item="0"/>
        </tpls>
      </n>
      <n v="549029" in="0">
        <tpls c="3">
          <tpl fld="4" item="780"/>
          <tpl fld="3" item="0"/>
          <tpl fld="2" item="0"/>
        </tpls>
      </n>
      <n v="789883" in="0">
        <tpls c="3">
          <tpl fld="4" item="780"/>
          <tpl fld="3" item="1"/>
          <tpl fld="2" item="0"/>
        </tpls>
      </n>
      <n v="40814" in="0">
        <tpls c="3">
          <tpl fld="4" item="781"/>
          <tpl fld="3" item="2"/>
          <tpl fld="2" item="0"/>
        </tpls>
      </n>
      <n v="302451" in="0">
        <tpls c="3">
          <tpl fld="4" item="783"/>
          <tpl fld="3" item="4"/>
          <tpl fld="2" item="0"/>
        </tpls>
      </n>
      <n v="171519" in="0">
        <tpls c="3">
          <tpl fld="4" item="782"/>
          <tpl fld="3" item="1"/>
          <tpl fld="2" item="0"/>
        </tpls>
      </n>
      <n v="213202" in="0">
        <tpls c="3">
          <tpl fld="4" item="784"/>
          <tpl fld="3" item="1"/>
          <tpl fld="2" item="0"/>
        </tpls>
      </n>
      <n v="492698" in="0">
        <tpls c="3">
          <tpl fld="4" item="782"/>
          <tpl fld="3" item="0"/>
          <tpl fld="2" item="0"/>
        </tpls>
      </n>
      <n v="321546" in="0">
        <tpls c="3">
          <tpl fld="4" item="779"/>
          <tpl fld="3" item="1"/>
          <tpl fld="2" item="0"/>
        </tpls>
      </n>
      <n v="385625" in="0">
        <tpls c="3">
          <tpl fld="4" item="783"/>
          <tpl fld="3" item="3"/>
          <tpl fld="2" item="0"/>
        </tpls>
      </n>
      <n v="151443" in="0">
        <tpls c="3">
          <tpl fld="4" item="785"/>
          <tpl fld="3" item="4"/>
          <tpl fld="2" item="0"/>
        </tpls>
      </n>
      <n v="216886" in="0">
        <tpls c="3">
          <tpl fld="4" item="786"/>
          <tpl fld="3" item="4"/>
          <tpl fld="2" item="0"/>
        </tpls>
      </n>
      <n v="550601" in="0">
        <tpls c="3">
          <tpl fld="4" item="787"/>
          <tpl fld="3" item="4"/>
          <tpl fld="2" item="0"/>
        </tpls>
      </n>
      <n v="343646" in="0">
        <tpls c="3">
          <tpl fld="4" item="788"/>
          <tpl fld="3" item="0"/>
          <tpl fld="2" item="0"/>
        </tpls>
      </n>
      <n v="326840" in="0">
        <tpls c="3">
          <tpl fld="4" item="785"/>
          <tpl fld="3" item="2"/>
          <tpl fld="2" item="0"/>
        </tpls>
      </n>
      <n v="693531" in="0">
        <tpls c="3">
          <tpl fld="4" item="789"/>
          <tpl fld="3" item="4"/>
          <tpl fld="2" item="0"/>
        </tpls>
      </n>
      <n v="114058" in="0">
        <tpls c="3">
          <tpl fld="4" item="789"/>
          <tpl fld="3" item="1"/>
          <tpl fld="2" item="0"/>
        </tpls>
      </n>
      <n v="279837" in="0">
        <tpls c="3">
          <tpl fld="4" item="789"/>
          <tpl fld="3" item="0"/>
          <tpl fld="2" item="0"/>
        </tpls>
      </n>
      <n v="77813" in="0">
        <tpls c="3">
          <tpl fld="4" item="785"/>
          <tpl fld="3" item="1"/>
          <tpl fld="2" item="0"/>
        </tpls>
      </n>
      <n v="390065" in="0">
        <tpls c="3">
          <tpl fld="4" item="786"/>
          <tpl fld="3" item="2"/>
          <tpl fld="2" item="0"/>
        </tpls>
      </n>
      <n v="761123" in="0">
        <tpls c="3">
          <tpl fld="4" item="787"/>
          <tpl fld="3" item="2"/>
          <tpl fld="2" item="0"/>
        </tpls>
      </n>
      <n v="197920" in="0">
        <tpls c="3">
          <tpl fld="4" item="790"/>
          <tpl fld="3" item="3"/>
          <tpl fld="2" item="0"/>
        </tpls>
      </n>
      <n v="186144" in="0">
        <tpls c="3">
          <tpl fld="4" item="785"/>
          <tpl fld="3" item="0"/>
          <tpl fld="2" item="0"/>
        </tpls>
      </n>
      <n v="259876" in="0">
        <tpls c="3">
          <tpl fld="4" item="791"/>
          <tpl fld="3" item="1"/>
          <tpl fld="2" item="0"/>
        </tpls>
      </n>
      <n v="336670" in="0">
        <tpls c="3">
          <tpl fld="4" item="786"/>
          <tpl fld="3" item="0"/>
          <tpl fld="2" item="0"/>
        </tpls>
      </n>
      <n v="476517" in="0">
        <tpls c="3">
          <tpl fld="4" item="787"/>
          <tpl fld="3" item="1"/>
          <tpl fld="2" item="0"/>
        </tpls>
      </n>
      <n v="151602" in="0">
        <tpls c="3">
          <tpl fld="4" item="791"/>
          <tpl fld="3" item="0"/>
          <tpl fld="2" item="0"/>
        </tpls>
      </n>
      <n v="419500" in="0">
        <tpls c="3">
          <tpl fld="4" item="787"/>
          <tpl fld="3" item="3"/>
          <tpl fld="2" item="0"/>
        </tpls>
      </n>
      <n v="469678" in="0">
        <tpls c="3">
          <tpl fld="4" item="791"/>
          <tpl fld="3" item="3"/>
          <tpl fld="2" item="0"/>
        </tpls>
      </n>
      <n v="49272" in="0">
        <tpls c="3">
          <tpl fld="4" item="791"/>
          <tpl fld="3" item="2"/>
          <tpl fld="2" item="0"/>
        </tpls>
      </n>
      <n v="415972" in="0">
        <tpls c="3">
          <tpl fld="4" item="790"/>
          <tpl fld="3" item="1"/>
          <tpl fld="2" item="0"/>
        </tpls>
      </n>
      <n v="326957" in="0">
        <tpls c="3">
          <tpl fld="4" item="788"/>
          <tpl fld="3" item="2"/>
          <tpl fld="2" item="0"/>
        </tpls>
      </n>
      <n v="113249" in="0">
        <tpls c="3">
          <tpl fld="4" item="788"/>
          <tpl fld="3" item="4"/>
          <tpl fld="2" item="0"/>
        </tpls>
      </n>
      <n v="617782" in="0">
        <tpls c="3">
          <tpl fld="4" item="789"/>
          <tpl fld="3" item="2"/>
          <tpl fld="2" item="0"/>
        </tpls>
      </n>
      <n v="121168" in="0">
        <tpls c="3">
          <tpl fld="4" item="790"/>
          <tpl fld="3" item="2"/>
          <tpl fld="2" item="0"/>
        </tpls>
      </n>
      <n v="356718" in="0">
        <tpls c="3">
          <tpl fld="4" item="787"/>
          <tpl fld="3" item="0"/>
          <tpl fld="2" item="0"/>
        </tpls>
      </n>
      <n v="485347" in="0">
        <tpls c="3">
          <tpl fld="4" item="788"/>
          <tpl fld="3" item="3"/>
          <tpl fld="2" item="0"/>
        </tpls>
      </n>
      <n v="367468" in="0">
        <tpls c="3">
          <tpl fld="4" item="791"/>
          <tpl fld="3" item="4"/>
          <tpl fld="2" item="0"/>
        </tpls>
      </n>
      <n v="509282" in="0">
        <tpls c="3">
          <tpl fld="4" item="789"/>
          <tpl fld="3" item="3"/>
          <tpl fld="2" item="0"/>
        </tpls>
      </n>
      <n v="292372" in="0">
        <tpls c="3">
          <tpl fld="4" item="790"/>
          <tpl fld="3" item="0"/>
          <tpl fld="2" item="0"/>
        </tpls>
      </n>
      <n v="577034" in="0">
        <tpls c="3">
          <tpl fld="4" item="790"/>
          <tpl fld="3" item="4"/>
          <tpl fld="2" item="0"/>
        </tpls>
      </n>
      <n v="373061" in="0">
        <tpls c="3">
          <tpl fld="4" item="786"/>
          <tpl fld="3" item="3"/>
          <tpl fld="2" item="0"/>
        </tpls>
      </n>
      <n v="505526" in="0">
        <tpls c="3">
          <tpl fld="4" item="788"/>
          <tpl fld="3" item="1"/>
          <tpl fld="2" item="0"/>
        </tpls>
      </n>
      <n v="148330" in="0">
        <tpls c="3">
          <tpl fld="4" item="785"/>
          <tpl fld="3" item="3"/>
          <tpl fld="2" item="0"/>
        </tpls>
      </n>
      <n v="453433" in="0">
        <tpls c="3">
          <tpl fld="4" item="786"/>
          <tpl fld="3" item="1"/>
          <tpl fld="2" item="0"/>
        </tpls>
      </n>
      <n v="283653" in="0">
        <tpls c="3">
          <tpl fld="4" item="792"/>
          <tpl fld="3" item="1"/>
          <tpl fld="2" item="0"/>
        </tpls>
      </n>
      <n v="64094" in="0">
        <tpls c="3">
          <tpl fld="4" item="793"/>
          <tpl fld="3" item="0"/>
          <tpl fld="2" item="0"/>
        </tpls>
      </n>
      <n v="209361" in="0">
        <tpls c="3">
          <tpl fld="4" item="792"/>
          <tpl fld="3" item="0"/>
          <tpl fld="2" item="0"/>
        </tpls>
      </n>
      <n v="453808" in="0">
        <tpls c="3">
          <tpl fld="4" item="794"/>
          <tpl fld="3" item="4"/>
          <tpl fld="2" item="0"/>
        </tpls>
      </n>
      <n v="305088" in="0">
        <tpls c="3">
          <tpl fld="4" item="795"/>
          <tpl fld="3" item="3"/>
          <tpl fld="2" item="0"/>
        </tpls>
      </n>
      <n v="99414" in="0">
        <tpls c="3">
          <tpl fld="4" item="796"/>
          <tpl fld="3" item="4"/>
          <tpl fld="2" item="0"/>
        </tpls>
      </n>
      <n v="451463" in="0">
        <tpls c="3">
          <tpl fld="4" item="796"/>
          <tpl fld="3" item="1"/>
          <tpl fld="2" item="0"/>
        </tpls>
      </n>
      <n v="548797" in="0">
        <tpls c="3">
          <tpl fld="4" item="797"/>
          <tpl fld="3" item="0"/>
          <tpl fld="2" item="0"/>
        </tpls>
      </n>
      <n v="283372" in="0">
        <tpls c="3">
          <tpl fld="4" item="792"/>
          <tpl fld="3" item="4"/>
          <tpl fld="2" item="0"/>
        </tpls>
      </n>
      <n v="216882" in="0">
        <tpls c="3">
          <tpl fld="4" item="794"/>
          <tpl fld="3" item="2"/>
          <tpl fld="2" item="0"/>
        </tpls>
      </n>
      <n v="344019" in="0">
        <tpls c="3">
          <tpl fld="4" item="798"/>
          <tpl fld="3" item="2"/>
          <tpl fld="2" item="0"/>
        </tpls>
      </n>
      <n v="383023" in="0">
        <tpls c="3">
          <tpl fld="4" item="797"/>
          <tpl fld="3" item="4"/>
          <tpl fld="2" item="0"/>
        </tpls>
      </n>
      <n v="196904" in="0">
        <tpls c="3">
          <tpl fld="4" item="793"/>
          <tpl fld="3" item="4"/>
          <tpl fld="2" item="0"/>
        </tpls>
      </n>
      <n v="579673" in="0">
        <tpls c="3">
          <tpl fld="4" item="792"/>
          <tpl fld="3" item="3"/>
          <tpl fld="2" item="0"/>
        </tpls>
      </n>
      <n v="584906" in="0">
        <tpls c="3">
          <tpl fld="4" item="798"/>
          <tpl fld="3" item="1"/>
          <tpl fld="2" item="0"/>
        </tpls>
      </n>
      <n v="93333" in="0">
        <tpls c="3">
          <tpl fld="4" item="795"/>
          <tpl fld="3" item="4"/>
          <tpl fld="2" item="0"/>
        </tpls>
      </n>
      <n v="368606" in="0">
        <tpls c="3">
          <tpl fld="4" item="794"/>
          <tpl fld="3" item="3"/>
          <tpl fld="2" item="0"/>
        </tpls>
      </n>
      <n v="338416" in="0">
        <tpls c="3">
          <tpl fld="4" item="793"/>
          <tpl fld="3" item="1"/>
          <tpl fld="2" item="0"/>
        </tpls>
      </n>
      <n v="41198" in="0">
        <tpls c="3">
          <tpl fld="4" item="797"/>
          <tpl fld="3" item="3"/>
          <tpl fld="2" item="0"/>
        </tpls>
      </n>
      <n v="402773" in="0">
        <tpls c="3">
          <tpl fld="4" item="797"/>
          <tpl fld="3" item="2"/>
          <tpl fld="2" item="0"/>
        </tpls>
      </n>
      <n v="397375" in="0">
        <tpls c="3">
          <tpl fld="4" item="796"/>
          <tpl fld="3" item="2"/>
          <tpl fld="2" item="0"/>
        </tpls>
      </n>
      <n v="429619" in="0">
        <tpls c="3">
          <tpl fld="4" item="797"/>
          <tpl fld="3" item="1"/>
          <tpl fld="2" item="0"/>
        </tpls>
      </n>
      <n v="47429" in="0">
        <tpls c="3">
          <tpl fld="4" item="795"/>
          <tpl fld="3" item="1"/>
          <tpl fld="2" item="0"/>
        </tpls>
      </n>
      <n v="331722" in="0">
        <tpls c="3">
          <tpl fld="4" item="793"/>
          <tpl fld="3" item="2"/>
          <tpl fld="2" item="0"/>
        </tpls>
      </n>
      <n v="436587" in="0">
        <tpls c="3">
          <tpl fld="4" item="798"/>
          <tpl fld="3" item="0"/>
          <tpl fld="2" item="0"/>
        </tpls>
      </n>
      <n v="750374" in="0">
        <tpls c="3">
          <tpl fld="4" item="792"/>
          <tpl fld="3" item="2"/>
          <tpl fld="2" item="0"/>
        </tpls>
      </n>
      <n v="178490" in="0">
        <tpls c="3">
          <tpl fld="4" item="798"/>
          <tpl fld="3" item="3"/>
          <tpl fld="2" item="0"/>
        </tpls>
      </n>
      <n v="830939" in="0">
        <tpls c="3">
          <tpl fld="4" item="796"/>
          <tpl fld="3" item="3"/>
          <tpl fld="2" item="0"/>
        </tpls>
      </n>
      <n v="384533" in="0">
        <tpls c="3">
          <tpl fld="4" item="794"/>
          <tpl fld="3" item="1"/>
          <tpl fld="2" item="0"/>
        </tpls>
      </n>
      <n v="335392" in="0">
        <tpls c="3">
          <tpl fld="4" item="798"/>
          <tpl fld="3" item="4"/>
          <tpl fld="2" item="0"/>
        </tpls>
      </n>
      <n v="358503" in="0">
        <tpls c="3">
          <tpl fld="4" item="794"/>
          <tpl fld="3" item="0"/>
          <tpl fld="2" item="0"/>
        </tpls>
      </n>
      <n v="343149" in="0">
        <tpls c="3">
          <tpl fld="4" item="793"/>
          <tpl fld="3" item="3"/>
          <tpl fld="2" item="0"/>
        </tpls>
      </n>
      <n v="426860" in="0">
        <tpls c="3">
          <tpl fld="4" item="796"/>
          <tpl fld="3" item="0"/>
          <tpl fld="2" item="0"/>
        </tpls>
      </n>
      <n v="291171" in="0">
        <tpls c="3">
          <tpl fld="4" item="795"/>
          <tpl fld="3" item="2"/>
          <tpl fld="2" item="0"/>
        </tpls>
      </n>
      <n v="202592" in="0">
        <tpls c="3">
          <tpl fld="4" item="795"/>
          <tpl fld="3" item="0"/>
          <tpl fld="2" item="0"/>
        </tpls>
      </n>
      <n v="346596" in="0">
        <tpls c="3">
          <tpl fld="4" item="799"/>
          <tpl fld="3" item="1"/>
          <tpl fld="2" item="0"/>
        </tpls>
      </n>
      <n v="431015" in="0">
        <tpls c="3">
          <tpl fld="4" item="800"/>
          <tpl fld="3" item="1"/>
          <tpl fld="2" item="0"/>
        </tpls>
      </n>
      <n v="124390" in="0">
        <tpls c="3">
          <tpl fld="4" item="801"/>
          <tpl fld="3" item="1"/>
          <tpl fld="2" item="0"/>
        </tpls>
      </n>
      <n v="148407" in="0">
        <tpls c="3">
          <tpl fld="4" item="802"/>
          <tpl fld="3" item="0"/>
          <tpl fld="2" item="0"/>
        </tpls>
      </n>
      <n v="248536" in="0">
        <tpls c="3">
          <tpl fld="4" item="803"/>
          <tpl fld="3" item="3"/>
          <tpl fld="2" item="0"/>
        </tpls>
      </n>
      <n v="323075" in="0">
        <tpls c="3">
          <tpl fld="4" item="802"/>
          <tpl fld="3" item="4"/>
          <tpl fld="2" item="0"/>
        </tpls>
      </n>
      <n v="316001" in="0">
        <tpls c="3">
          <tpl fld="4" item="804"/>
          <tpl fld="3" item="2"/>
          <tpl fld="2" item="0"/>
        </tpls>
      </n>
      <n v="211344" in="0">
        <tpls c="3">
          <tpl fld="4" item="803"/>
          <tpl fld="3" item="1"/>
          <tpl fld="2" item="0"/>
        </tpls>
      </n>
      <n v="413976" in="0">
        <tpls c="3">
          <tpl fld="4" item="804"/>
          <tpl fld="3" item="3"/>
          <tpl fld="2" item="0"/>
        </tpls>
      </n>
      <n v="162518" in="0">
        <tpls c="3">
          <tpl fld="4" item="800"/>
          <tpl fld="3" item="0"/>
          <tpl fld="2" item="0"/>
        </tpls>
      </n>
      <n v="181482" in="0">
        <tpls c="3">
          <tpl fld="4" item="803"/>
          <tpl fld="3" item="0"/>
          <tpl fld="2" item="0"/>
        </tpls>
      </n>
      <n v="370560" in="0">
        <tpls c="3">
          <tpl fld="4" item="800"/>
          <tpl fld="3" item="4"/>
          <tpl fld="2" item="0"/>
        </tpls>
      </n>
      <n v="351258" in="0">
        <tpls c="3">
          <tpl fld="4" item="805"/>
          <tpl fld="3" item="1"/>
          <tpl fld="2" item="0"/>
        </tpls>
      </n>
      <n v="213841" in="0">
        <tpls c="3">
          <tpl fld="4" item="801"/>
          <tpl fld="3" item="0"/>
          <tpl fld="2" item="0"/>
        </tpls>
      </n>
      <n v="262447" in="0">
        <tpls c="3">
          <tpl fld="4" item="800"/>
          <tpl fld="3" item="3"/>
          <tpl fld="2" item="0"/>
        </tpls>
      </n>
      <n v="224361" in="0">
        <tpls c="3">
          <tpl fld="4" item="804"/>
          <tpl fld="3" item="1"/>
          <tpl fld="2" item="0"/>
        </tpls>
      </n>
      <n v="321101" in="0">
        <tpls c="3">
          <tpl fld="4" item="804"/>
          <tpl fld="3" item="4"/>
          <tpl fld="2" item="0"/>
        </tpls>
      </n>
      <n v="218278" in="0">
        <tpls c="3">
          <tpl fld="4" item="803"/>
          <tpl fld="3" item="4"/>
          <tpl fld="2" item="0"/>
        </tpls>
      </n>
      <n v="491822" in="0">
        <tpls c="3">
          <tpl fld="4" item="805"/>
          <tpl fld="3" item="2"/>
          <tpl fld="2" item="0"/>
        </tpls>
      </n>
      <n v="122957" in="0">
        <tpls c="3">
          <tpl fld="4" item="802"/>
          <tpl fld="3" item="2"/>
          <tpl fld="2" item="0"/>
        </tpls>
      </n>
      <n v="220681" in="0">
        <tpls c="3">
          <tpl fld="4" item="805"/>
          <tpl fld="3" item="0"/>
          <tpl fld="2" item="0"/>
        </tpls>
      </n>
      <n v="100589" in="0">
        <tpls c="3">
          <tpl fld="4" item="801"/>
          <tpl fld="3" item="4"/>
          <tpl fld="2" item="0"/>
        </tpls>
      </n>
      <n v="132852" in="0">
        <tpls c="3">
          <tpl fld="4" item="799"/>
          <tpl fld="3" item="0"/>
          <tpl fld="2" item="0"/>
        </tpls>
      </n>
      <n v="178282" in="0">
        <tpls c="3">
          <tpl fld="4" item="799"/>
          <tpl fld="3" item="4"/>
          <tpl fld="2" item="0"/>
        </tpls>
      </n>
      <n v="219421" in="0">
        <tpls c="3">
          <tpl fld="4" item="802"/>
          <tpl fld="3" item="1"/>
          <tpl fld="2" item="0"/>
        </tpls>
      </n>
      <n v="339550" in="0">
        <tpls c="3">
          <tpl fld="4" item="804"/>
          <tpl fld="3" item="0"/>
          <tpl fld="2" item="0"/>
        </tpls>
      </n>
      <n v="348685" in="0">
        <tpls c="3">
          <tpl fld="4" item="805"/>
          <tpl fld="3" item="3"/>
          <tpl fld="2" item="0"/>
        </tpls>
      </n>
      <n v="529265" in="0">
        <tpls c="3">
          <tpl fld="4" item="801"/>
          <tpl fld="3" item="3"/>
          <tpl fld="2" item="0"/>
        </tpls>
      </n>
      <n v="263888" in="0">
        <tpls c="3">
          <tpl fld="4" item="802"/>
          <tpl fld="3" item="3"/>
          <tpl fld="2" item="0"/>
        </tpls>
      </n>
      <n v="333964" in="0">
        <tpls c="3">
          <tpl fld="4" item="805"/>
          <tpl fld="3" item="4"/>
          <tpl fld="2" item="0"/>
        </tpls>
      </n>
      <n v="343476" in="0">
        <tpls c="3">
          <tpl fld="4" item="801"/>
          <tpl fld="3" item="2"/>
          <tpl fld="2" item="0"/>
        </tpls>
      </n>
      <n v="201103" in="0">
        <tpls c="3">
          <tpl fld="4" item="800"/>
          <tpl fld="3" item="2"/>
          <tpl fld="2" item="0"/>
        </tpls>
      </n>
      <n v="297616" in="0">
        <tpls c="3">
          <tpl fld="4" item="799"/>
          <tpl fld="3" item="3"/>
          <tpl fld="2" item="0"/>
        </tpls>
      </n>
      <n v="77023" in="0">
        <tpls c="3">
          <tpl fld="4" item="799"/>
          <tpl fld="3" item="2"/>
          <tpl fld="2" item="0"/>
        </tpls>
      </n>
      <n v="402161" in="0">
        <tpls c="3">
          <tpl fld="4" item="803"/>
          <tpl fld="3" item="2"/>
          <tpl fld="2" item="0"/>
        </tpls>
      </n>
      <n v="404232" in="0">
        <tpls c="3">
          <tpl fld="4" item="806"/>
          <tpl fld="3" item="1"/>
          <tpl fld="2" item="0"/>
        </tpls>
      </n>
      <n v="205227" in="0">
        <tpls c="3">
          <tpl fld="4" item="807"/>
          <tpl fld="3" item="1"/>
          <tpl fld="2" item="0"/>
        </tpls>
      </n>
      <n v="485384" in="0">
        <tpls c="3">
          <tpl fld="4" item="808"/>
          <tpl fld="3" item="1"/>
          <tpl fld="2" item="0"/>
        </tpls>
      </n>
      <n v="193254" in="0">
        <tpls c="3">
          <tpl fld="4" item="809"/>
          <tpl fld="3" item="0"/>
          <tpl fld="2" item="0"/>
        </tpls>
      </n>
      <n v="493561" in="0">
        <tpls c="3">
          <tpl fld="4" item="806"/>
          <tpl fld="3" item="3"/>
          <tpl fld="2" item="0"/>
        </tpls>
      </n>
      <n v="316309" in="0">
        <tpls c="3">
          <tpl fld="4" item="808"/>
          <tpl fld="3" item="0"/>
          <tpl fld="2" item="0"/>
        </tpls>
      </n>
      <n v="355345" in="0">
        <tpls c="3">
          <tpl fld="4" item="810"/>
          <tpl fld="3" item="2"/>
          <tpl fld="2" item="0"/>
        </tpls>
      </n>
      <n v="163371" in="0">
        <tpls c="3">
          <tpl fld="4" item="811"/>
          <tpl fld="3" item="1"/>
          <tpl fld="2" item="0"/>
        </tpls>
      </n>
      <n v="371536" in="0">
        <tpls c="3">
          <tpl fld="4" item="810"/>
          <tpl fld="3" item="3"/>
          <tpl fld="2" item="0"/>
        </tpls>
      </n>
      <n v="402201" in="0">
        <tpls c="3">
          <tpl fld="4" item="806"/>
          <tpl fld="3" item="0"/>
          <tpl fld="2" item="0"/>
        </tpls>
      </n>
      <n v="330927" in="0">
        <tpls c="3">
          <tpl fld="4" item="812"/>
          <tpl fld="3" item="0"/>
          <tpl fld="2" item="0"/>
        </tpls>
      </n>
      <n v="246311" in="0">
        <tpls c="3">
          <tpl fld="4" item="807"/>
          <tpl fld="3" item="4"/>
          <tpl fld="2" item="0"/>
        </tpls>
      </n>
      <n v="341576" in="0">
        <tpls c="3">
          <tpl fld="4" item="810"/>
          <tpl fld="3" item="1"/>
          <tpl fld="2" item="0"/>
        </tpls>
      </n>
      <n v="85333" in="0">
        <tpls c="3">
          <tpl fld="4" item="810"/>
          <tpl fld="3" item="0"/>
          <tpl fld="2" item="0"/>
        </tpls>
      </n>
      <n v="150653" in="0">
        <tpls c="3">
          <tpl fld="4" item="811"/>
          <tpl fld="3" item="2"/>
          <tpl fld="2" item="0"/>
        </tpls>
      </n>
      <n v="256857" in="0">
        <tpls c="3">
          <tpl fld="4" item="812"/>
          <tpl fld="3" item="1"/>
          <tpl fld="2" item="0"/>
        </tpls>
      </n>
      <n v="267758" in="0">
        <tpls c="3">
          <tpl fld="4" item="806"/>
          <tpl fld="3" item="2"/>
          <tpl fld="2" item="0"/>
        </tpls>
      </n>
      <n v="569733" in="0">
        <tpls c="3">
          <tpl fld="4" item="806"/>
          <tpl fld="3" item="4"/>
          <tpl fld="2" item="0"/>
        </tpls>
      </n>
      <n v="102698" in="0">
        <tpls c="3">
          <tpl fld="4" item="809"/>
          <tpl fld="3" item="2"/>
          <tpl fld="2" item="0"/>
        </tpls>
      </n>
      <n v="212819" in="0">
        <tpls c="3">
          <tpl fld="4" item="807"/>
          <tpl fld="3" item="2"/>
          <tpl fld="2" item="0"/>
        </tpls>
      </n>
      <n v="100921" in="0">
        <tpls c="3">
          <tpl fld="4" item="807"/>
          <tpl fld="3" item="0"/>
          <tpl fld="2" item="0"/>
        </tpls>
      </n>
      <n v="253087" in="0">
        <tpls c="3">
          <tpl fld="4" item="808"/>
          <tpl fld="3" item="3"/>
          <tpl fld="2" item="0"/>
        </tpls>
      </n>
      <n v="250995" in="0">
        <tpls c="3">
          <tpl fld="4" item="808"/>
          <tpl fld="3" item="2"/>
          <tpl fld="2" item="0"/>
        </tpls>
      </n>
      <n v="346360" in="0">
        <tpls c="3">
          <tpl fld="4" item="812"/>
          <tpl fld="3" item="3"/>
          <tpl fld="2" item="0"/>
        </tpls>
      </n>
      <n v="67715" in="0">
        <tpls c="3">
          <tpl fld="4" item="811"/>
          <tpl fld="3" item="4"/>
          <tpl fld="2" item="0"/>
        </tpls>
      </n>
      <n v="163665" in="0">
        <tpls c="3">
          <tpl fld="4" item="812"/>
          <tpl fld="3" item="4"/>
          <tpl fld="2" item="0"/>
        </tpls>
      </n>
      <n v="187179" in="0">
        <tpls c="3">
          <tpl fld="4" item="807"/>
          <tpl fld="3" item="3"/>
          <tpl fld="2" item="0"/>
        </tpls>
      </n>
      <n v="202563" in="0">
        <tpls c="3">
          <tpl fld="4" item="811"/>
          <tpl fld="3" item="3"/>
          <tpl fld="2" item="0"/>
        </tpls>
      </n>
      <n v="187244" in="0">
        <tpls c="3">
          <tpl fld="4" item="809"/>
          <tpl fld="3" item="3"/>
          <tpl fld="2" item="0"/>
        </tpls>
      </n>
      <n v="202208" in="0">
        <tpls c="3">
          <tpl fld="4" item="809"/>
          <tpl fld="3" item="4"/>
          <tpl fld="2" item="0"/>
        </tpls>
      </n>
      <n v="209983" in="0">
        <tpls c="3">
          <tpl fld="4" item="810"/>
          <tpl fld="3" item="4"/>
          <tpl fld="2" item="0"/>
        </tpls>
      </n>
      <n v="93931" in="0">
        <tpls c="3">
          <tpl fld="4" item="812"/>
          <tpl fld="3" item="2"/>
          <tpl fld="2" item="0"/>
        </tpls>
      </n>
      <n v="270347" in="0">
        <tpls c="3">
          <tpl fld="4" item="808"/>
          <tpl fld="3" item="4"/>
          <tpl fld="2" item="0"/>
        </tpls>
      </n>
      <n v="97167" in="0">
        <tpls c="3">
          <tpl fld="4" item="809"/>
          <tpl fld="3" item="1"/>
          <tpl fld="2" item="0"/>
        </tpls>
      </n>
      <n v="203803" in="0">
        <tpls c="3">
          <tpl fld="4" item="811"/>
          <tpl fld="3" item="0"/>
          <tpl fld="2" item="0"/>
        </tpls>
      </n>
      <n v="125265" in="0">
        <tpls c="3">
          <tpl fld="4" item="813"/>
          <tpl fld="3" item="4"/>
          <tpl fld="2" item="0"/>
        </tpls>
      </n>
      <n v="268415" in="0">
        <tpls c="3">
          <tpl fld="4" item="814"/>
          <tpl fld="3" item="4"/>
          <tpl fld="2" item="0"/>
        </tpls>
      </n>
      <n v="226300" in="0">
        <tpls c="3">
          <tpl fld="4" item="815"/>
          <tpl fld="3" item="1"/>
          <tpl fld="2" item="0"/>
        </tpls>
      </n>
      <n v="154700" in="0">
        <tpls c="3">
          <tpl fld="4" item="814"/>
          <tpl fld="3" item="2"/>
          <tpl fld="2" item="0"/>
        </tpls>
      </n>
      <n v="352086" in="0">
        <tpls c="3">
          <tpl fld="4" item="816"/>
          <tpl fld="3" item="1"/>
          <tpl fld="2" item="0"/>
        </tpls>
      </n>
      <n v="379919" in="0">
        <tpls c="3">
          <tpl fld="4" item="817"/>
          <tpl fld="3" item="3"/>
          <tpl fld="2" item="0"/>
        </tpls>
      </n>
      <n v="426257" in="0">
        <tpls c="3">
          <tpl fld="4" item="818"/>
          <tpl fld="3" item="0"/>
          <tpl fld="2" item="0"/>
        </tpls>
      </n>
      <n v="565468" in="0">
        <tpls c="3">
          <tpl fld="4" item="813"/>
          <tpl fld="3" item="0"/>
          <tpl fld="2" item="0"/>
        </tpls>
      </n>
      <n v="179007" in="0">
        <tpls c="3">
          <tpl fld="4" item="819"/>
          <tpl fld="3" item="3"/>
          <tpl fld="2" item="0"/>
        </tpls>
      </n>
      <n v="407127" in="0">
        <tpls c="3">
          <tpl fld="4" item="819"/>
          <tpl fld="3" item="2"/>
          <tpl fld="2" item="0"/>
        </tpls>
      </n>
      <n v="732581" in="0">
        <tpls c="3">
          <tpl fld="4" item="813"/>
          <tpl fld="3" item="2"/>
          <tpl fld="2" item="0"/>
        </tpls>
      </n>
      <n v="249337" in="0">
        <tpls c="3">
          <tpl fld="4" item="819"/>
          <tpl fld="3" item="0"/>
          <tpl fld="2" item="0"/>
        </tpls>
      </n>
      <n v="393515" in="0">
        <tpls c="3">
          <tpl fld="4" item="818"/>
          <tpl fld="3" item="3"/>
          <tpl fld="2" item="0"/>
        </tpls>
      </n>
      <n v="689604" in="0">
        <tpls c="3">
          <tpl fld="4" item="814"/>
          <tpl fld="3" item="0"/>
          <tpl fld="2" item="0"/>
        </tpls>
      </n>
      <n v="238229" in="0">
        <tpls c="3">
          <tpl fld="4" item="817"/>
          <tpl fld="3" item="0"/>
          <tpl fld="2" item="0"/>
        </tpls>
      </n>
      <n v="249957" in="0">
        <tpls c="3">
          <tpl fld="4" item="817"/>
          <tpl fld="3" item="2"/>
          <tpl fld="2" item="0"/>
        </tpls>
      </n>
      <n v="50426" in="0">
        <tpls c="3">
          <tpl fld="4" item="819"/>
          <tpl fld="3" item="4"/>
          <tpl fld="2" item="0"/>
        </tpls>
      </n>
      <n v="341236" in="0">
        <tpls c="3">
          <tpl fld="4" item="815"/>
          <tpl fld="3" item="3"/>
          <tpl fld="2" item="0"/>
        </tpls>
      </n>
      <n v="319838" in="0">
        <tpls c="3">
          <tpl fld="4" item="817"/>
          <tpl fld="3" item="1"/>
          <tpl fld="2" item="0"/>
        </tpls>
      </n>
      <n v="273330" in="0">
        <tpls c="3">
          <tpl fld="4" item="816"/>
          <tpl fld="3" item="2"/>
          <tpl fld="2" item="0"/>
        </tpls>
      </n>
      <n v="200115" in="0">
        <tpls c="3">
          <tpl fld="4" item="818"/>
          <tpl fld="3" item="4"/>
          <tpl fld="2" item="0"/>
        </tpls>
      </n>
      <n v="218582" in="0">
        <tpls c="3">
          <tpl fld="4" item="815"/>
          <tpl fld="3" item="4"/>
          <tpl fld="2" item="0"/>
        </tpls>
      </n>
      <n v="358831" in="0">
        <tpls c="3">
          <tpl fld="4" item="818"/>
          <tpl fld="3" item="1"/>
          <tpl fld="2" item="0"/>
        </tpls>
      </n>
      <n v="208846" in="0">
        <tpls c="3">
          <tpl fld="4" item="819"/>
          <tpl fld="3" item="1"/>
          <tpl fld="2" item="0"/>
        </tpls>
      </n>
      <n v="125565" in="0">
        <tpls c="3">
          <tpl fld="4" item="818"/>
          <tpl fld="3" item="2"/>
          <tpl fld="2" item="0"/>
        </tpls>
      </n>
      <n v="243144" in="0">
        <tpls c="3">
          <tpl fld="4" item="817"/>
          <tpl fld="3" item="4"/>
          <tpl fld="2" item="0"/>
        </tpls>
      </n>
      <n v="408046" in="0">
        <tpls c="3">
          <tpl fld="4" item="815"/>
          <tpl fld="3" item="2"/>
          <tpl fld="2" item="0"/>
        </tpls>
      </n>
      <n v="227897" in="0">
        <tpls c="3">
          <tpl fld="4" item="815"/>
          <tpl fld="3" item="0"/>
          <tpl fld="2" item="0"/>
        </tpls>
      </n>
      <n v="326589" in="0">
        <tpls c="3">
          <tpl fld="4" item="816"/>
          <tpl fld="3" item="3"/>
          <tpl fld="2" item="0"/>
        </tpls>
      </n>
      <n v="861771" in="0">
        <tpls c="3">
          <tpl fld="4" item="814"/>
          <tpl fld="3" item="1"/>
          <tpl fld="2" item="0"/>
        </tpls>
      </n>
      <n v="229577" in="0">
        <tpls c="3">
          <tpl fld="4" item="813"/>
          <tpl fld="3" item="3"/>
          <tpl fld="2" item="0"/>
        </tpls>
      </n>
      <n v="376738" in="0">
        <tpls c="3">
          <tpl fld="4" item="816"/>
          <tpl fld="3" item="0"/>
          <tpl fld="2" item="0"/>
        </tpls>
      </n>
      <n v="284848" in="0">
        <tpls c="3">
          <tpl fld="4" item="816"/>
          <tpl fld="3" item="4"/>
          <tpl fld="2" item="0"/>
        </tpls>
      </n>
      <n v="269945" in="0">
        <tpls c="3">
          <tpl fld="4" item="813"/>
          <tpl fld="3" item="1"/>
          <tpl fld="2" item="0"/>
        </tpls>
      </n>
      <n v="210285" in="0">
        <tpls c="3">
          <tpl fld="4" item="814"/>
          <tpl fld="3" item="3"/>
          <tpl fld="2" item="0"/>
        </tpls>
      </n>
      <n v="588950" in="0">
        <tpls c="3">
          <tpl fld="4" item="820"/>
          <tpl fld="3" item="4"/>
          <tpl fld="2" item="0"/>
        </tpls>
      </n>
      <n v="146511" in="0">
        <tpls c="3">
          <tpl fld="4" item="821"/>
          <tpl fld="3" item="4"/>
          <tpl fld="2" item="0"/>
        </tpls>
      </n>
      <n v="323015" in="0">
        <tpls c="3">
          <tpl fld="4" item="822"/>
          <tpl fld="3" item="3"/>
          <tpl fld="2" item="0"/>
        </tpls>
      </n>
      <n v="237188" in="0">
        <tpls c="3">
          <tpl fld="4" item="823"/>
          <tpl fld="3" item="3"/>
          <tpl fld="2" item="0"/>
        </tpls>
      </n>
      <n v="564293" in="0">
        <tpls c="3">
          <tpl fld="4" item="824"/>
          <tpl fld="3" item="4"/>
          <tpl fld="2" item="0"/>
        </tpls>
      </n>
      <n v="332920" in="0">
        <tpls c="3">
          <tpl fld="4" item="820"/>
          <tpl fld="3" item="3"/>
          <tpl fld="2" item="0"/>
        </tpls>
      </n>
      <n v="438855" in="0">
        <tpls c="3">
          <tpl fld="4" item="825"/>
          <tpl fld="3" item="1"/>
          <tpl fld="2" item="0"/>
        </tpls>
      </n>
      <n v="236790" in="0">
        <tpls c="3">
          <tpl fld="4" item="826"/>
          <tpl fld="3" item="0"/>
          <tpl fld="2" item="0"/>
        </tpls>
      </n>
      <n v="579078" in="0">
        <tpls c="3">
          <tpl fld="4" item="823"/>
          <tpl fld="3" item="1"/>
          <tpl fld="2" item="0"/>
        </tpls>
      </n>
      <n v="252874" in="0">
        <tpls c="3">
          <tpl fld="4" item="826"/>
          <tpl fld="3" item="2"/>
          <tpl fld="2" item="0"/>
        </tpls>
      </n>
      <n v="450713" in="0">
        <tpls c="3">
          <tpl fld="4" item="824"/>
          <tpl fld="3" item="2"/>
          <tpl fld="2" item="0"/>
        </tpls>
      </n>
      <n v="660111" in="0">
        <tpls c="3">
          <tpl fld="4" item="821"/>
          <tpl fld="3" item="2"/>
          <tpl fld="2" item="0"/>
        </tpls>
      </n>
      <n v="181872" in="0">
        <tpls c="3">
          <tpl fld="4" item="820"/>
          <tpl fld="3" item="2"/>
          <tpl fld="2" item="0"/>
        </tpls>
      </n>
      <n v="159757" in="0">
        <tpls c="3">
          <tpl fld="4" item="821"/>
          <tpl fld="3" item="3"/>
          <tpl fld="2" item="0"/>
        </tpls>
      </n>
      <n v="449711" in="0">
        <tpls c="3">
          <tpl fld="4" item="822"/>
          <tpl fld="3" item="1"/>
          <tpl fld="2" item="0"/>
        </tpls>
      </n>
      <n v="369116" in="0">
        <tpls c="3">
          <tpl fld="4" item="820"/>
          <tpl fld="3" item="1"/>
          <tpl fld="2" item="0"/>
        </tpls>
      </n>
      <n v="36067" in="0">
        <tpls c="3">
          <tpl fld="4" item="822"/>
          <tpl fld="3" item="4"/>
          <tpl fld="2" item="0"/>
        </tpls>
      </n>
      <n v="269103" in="0">
        <tpls c="3">
          <tpl fld="4" item="826"/>
          <tpl fld="3" item="3"/>
          <tpl fld="2" item="0"/>
        </tpls>
      </n>
      <n v="209197" in="0">
        <tpls c="3">
          <tpl fld="4" item="826"/>
          <tpl fld="3" item="1"/>
          <tpl fld="2" item="0"/>
        </tpls>
      </n>
      <n v="227207" in="0">
        <tpls c="3">
          <tpl fld="4" item="824"/>
          <tpl fld="3" item="3"/>
          <tpl fld="2" item="0"/>
        </tpls>
      </n>
      <n v="254031" in="0">
        <tpls c="3">
          <tpl fld="4" item="825"/>
          <tpl fld="3" item="0"/>
          <tpl fld="2" item="0"/>
        </tpls>
      </n>
      <n v="433841" in="0">
        <tpls c="3">
          <tpl fld="4" item="823"/>
          <tpl fld="3" item="2"/>
          <tpl fld="2" item="0"/>
        </tpls>
      </n>
      <n v="337771" in="0">
        <tpls c="3">
          <tpl fld="4" item="822"/>
          <tpl fld="3" item="0"/>
          <tpl fld="2" item="0"/>
        </tpls>
      </n>
      <n v="106888" in="0">
        <tpls c="3">
          <tpl fld="4" item="825"/>
          <tpl fld="3" item="2"/>
          <tpl fld="2" item="0"/>
        </tpls>
      </n>
      <n v="622670" in="0">
        <tpls c="3">
          <tpl fld="4" item="822"/>
          <tpl fld="3" item="2"/>
          <tpl fld="2" item="0"/>
        </tpls>
      </n>
      <n v="184929" in="0">
        <tpls c="3">
          <tpl fld="4" item="826"/>
          <tpl fld="3" item="4"/>
          <tpl fld="2" item="0"/>
        </tpls>
      </n>
      <n v="196086" in="0">
        <tpls c="3">
          <tpl fld="4" item="824"/>
          <tpl fld="3" item="0"/>
          <tpl fld="2" item="0"/>
        </tpls>
      </n>
      <n v="473700" in="0">
        <tpls c="3">
          <tpl fld="4" item="821"/>
          <tpl fld="3" item="0"/>
          <tpl fld="2" item="0"/>
        </tpls>
      </n>
      <n v="442976" in="0">
        <tpls c="3">
          <tpl fld="4" item="821"/>
          <tpl fld="3" item="1"/>
          <tpl fld="2" item="0"/>
        </tpls>
      </n>
      <n v="440552" in="0">
        <tpls c="3">
          <tpl fld="4" item="823"/>
          <tpl fld="3" item="0"/>
          <tpl fld="2" item="0"/>
        </tpls>
      </n>
      <n v="237238" in="0">
        <tpls c="3">
          <tpl fld="4" item="823"/>
          <tpl fld="3" item="4"/>
          <tpl fld="2" item="0"/>
        </tpls>
      </n>
      <n v="524048" in="0">
        <tpls c="3">
          <tpl fld="4" item="824"/>
          <tpl fld="3" item="1"/>
          <tpl fld="2" item="0"/>
        </tpls>
      </n>
      <n v="166893" in="0">
        <tpls c="3">
          <tpl fld="4" item="820"/>
          <tpl fld="3" item="0"/>
          <tpl fld="2" item="0"/>
        </tpls>
      </n>
      <n v="286175" in="0">
        <tpls c="3">
          <tpl fld="4" item="825"/>
          <tpl fld="3" item="3"/>
          <tpl fld="2" item="0"/>
        </tpls>
      </n>
      <n v="136021" in="0">
        <tpls c="3">
          <tpl fld="4" item="825"/>
          <tpl fld="3" item="4"/>
          <tpl fld="2" item="0"/>
        </tpls>
      </n>
      <n v="138256" in="0">
        <tpls c="3">
          <tpl fld="4" item="827"/>
          <tpl fld="3" item="1"/>
          <tpl fld="2" item="0"/>
        </tpls>
      </n>
      <n v="153561" in="0">
        <tpls c="3">
          <tpl fld="4" item="827"/>
          <tpl fld="3" item="0"/>
          <tpl fld="2" item="0"/>
        </tpls>
      </n>
      <n v="279052" in="0">
        <tpls c="3">
          <tpl fld="4" item="828"/>
          <tpl fld="3" item="4"/>
          <tpl fld="2" item="0"/>
        </tpls>
      </n>
      <n v="100416" in="0">
        <tpls c="3">
          <tpl fld="4" item="829"/>
          <tpl fld="3" item="1"/>
          <tpl fld="2" item="0"/>
        </tpls>
      </n>
      <n v="122770" in="0">
        <tpls c="3">
          <tpl fld="4" item="830"/>
          <tpl fld="3" item="0"/>
          <tpl fld="2" item="0"/>
        </tpls>
      </n>
      <n v="171160" in="0">
        <tpls c="3">
          <tpl fld="4" item="829"/>
          <tpl fld="3" item="4"/>
          <tpl fld="2" item="0"/>
        </tpls>
      </n>
      <n v="211729" in="0">
        <tpls c="3">
          <tpl fld="4" item="829"/>
          <tpl fld="3" item="3"/>
          <tpl fld="2" item="0"/>
        </tpls>
      </n>
      <n v="172516" in="0">
        <tpls c="3">
          <tpl fld="4" item="831"/>
          <tpl fld="3" item="3"/>
          <tpl fld="2" item="0"/>
        </tpls>
      </n>
      <n v="455611" in="0">
        <tpls c="3">
          <tpl fld="4" item="827"/>
          <tpl fld="3" item="4"/>
          <tpl fld="2" item="0"/>
        </tpls>
      </n>
      <n v="245194" in="0">
        <tpls c="3">
          <tpl fld="4" item="831"/>
          <tpl fld="3" item="1"/>
          <tpl fld="2" item="0"/>
        </tpls>
      </n>
      <n v="474509" in="0">
        <tpls c="3">
          <tpl fld="4" item="832"/>
          <tpl fld="3" item="3"/>
          <tpl fld="2" item="0"/>
        </tpls>
      </n>
      <n v="249733" in="0">
        <tpls c="3">
          <tpl fld="4" item="830"/>
          <tpl fld="3" item="3"/>
          <tpl fld="2" item="0"/>
        </tpls>
      </n>
      <n v="215111" in="0">
        <tpls c="3">
          <tpl fld="4" item="833"/>
          <tpl fld="3" item="0"/>
          <tpl fld="2" item="0"/>
        </tpls>
      </n>
      <n v="289191" in="0">
        <tpls c="3">
          <tpl fld="4" item="833"/>
          <tpl fld="3" item="1"/>
          <tpl fld="2" item="0"/>
        </tpls>
      </n>
      <n v="455780" in="0">
        <tpls c="3">
          <tpl fld="4" item="828"/>
          <tpl fld="3" item="2"/>
          <tpl fld="2" item="0"/>
        </tpls>
      </n>
      <n v="234382" in="0">
        <tpls c="3">
          <tpl fld="4" item="828"/>
          <tpl fld="3" item="1"/>
          <tpl fld="2" item="0"/>
        </tpls>
      </n>
      <n v="297036" in="0">
        <tpls c="3">
          <tpl fld="4" item="827"/>
          <tpl fld="3" item="2"/>
          <tpl fld="2" item="0"/>
        </tpls>
      </n>
      <n v="415836" in="0">
        <tpls c="3">
          <tpl fld="4" item="828"/>
          <tpl fld="3" item="0"/>
          <tpl fld="2" item="0"/>
        </tpls>
      </n>
      <n v="222757" in="0">
        <tpls c="3">
          <tpl fld="4" item="828"/>
          <tpl fld="3" item="3"/>
          <tpl fld="2" item="0"/>
        </tpls>
      </n>
      <n v="334760" in="0">
        <tpls c="3">
          <tpl fld="4" item="832"/>
          <tpl fld="3" item="4"/>
          <tpl fld="2" item="0"/>
        </tpls>
      </n>
      <n v="206452" in="0">
        <tpls c="3">
          <tpl fld="4" item="833"/>
          <tpl fld="3" item="4"/>
          <tpl fld="2" item="0"/>
        </tpls>
      </n>
      <n v="381937" in="0">
        <tpls c="3">
          <tpl fld="4" item="830"/>
          <tpl fld="3" item="4"/>
          <tpl fld="2" item="0"/>
        </tpls>
      </n>
      <n v="146216" in="0">
        <tpls c="3">
          <tpl fld="4" item="832"/>
          <tpl fld="3" item="2"/>
          <tpl fld="2" item="0"/>
        </tpls>
      </n>
      <n v="239923" in="0">
        <tpls c="3">
          <tpl fld="4" item="831"/>
          <tpl fld="3" item="2"/>
          <tpl fld="2" item="0"/>
        </tpls>
      </n>
      <n v="182686" in="0">
        <tpls c="3">
          <tpl fld="4" item="829"/>
          <tpl fld="3" item="2"/>
          <tpl fld="2" item="0"/>
        </tpls>
      </n>
      <n v="262035" in="0">
        <tpls c="3">
          <tpl fld="4" item="829"/>
          <tpl fld="3" item="0"/>
          <tpl fld="2" item="0"/>
        </tpls>
      </n>
      <n v="317063" in="0">
        <tpls c="3">
          <tpl fld="4" item="830"/>
          <tpl fld="3" item="1"/>
          <tpl fld="2" item="0"/>
        </tpls>
      </n>
      <n v="325730" in="0">
        <tpls c="3">
          <tpl fld="4" item="831"/>
          <tpl fld="3" item="4"/>
          <tpl fld="2" item="0"/>
        </tpls>
      </n>
      <n v="303434" in="0">
        <tpls c="3">
          <tpl fld="4" item="832"/>
          <tpl fld="3" item="0"/>
          <tpl fld="2" item="0"/>
        </tpls>
      </n>
      <n v="300744" in="0">
        <tpls c="3">
          <tpl fld="4" item="833"/>
          <tpl fld="3" item="2"/>
          <tpl fld="2" item="0"/>
        </tpls>
      </n>
      <n v="419356" in="0">
        <tpls c="3">
          <tpl fld="4" item="831"/>
          <tpl fld="3" item="0"/>
          <tpl fld="2" item="0"/>
        </tpls>
      </n>
      <n v="443504" in="0">
        <tpls c="3">
          <tpl fld="4" item="827"/>
          <tpl fld="3" item="3"/>
          <tpl fld="2" item="0"/>
        </tpls>
      </n>
      <n v="136908" in="0">
        <tpls c="3">
          <tpl fld="4" item="832"/>
          <tpl fld="3" item="1"/>
          <tpl fld="2" item="0"/>
        </tpls>
      </n>
      <n v="397860" in="0">
        <tpls c="3">
          <tpl fld="4" item="830"/>
          <tpl fld="3" item="2"/>
          <tpl fld="2" item="0"/>
        </tpls>
      </n>
      <n v="360747" in="0">
        <tpls c="3">
          <tpl fld="4" item="833"/>
          <tpl fld="3" item="3"/>
          <tpl fld="2" item="0"/>
        </tpls>
      </n>
      <n v="566373" in="0">
        <tpls c="3">
          <tpl fld="4" item="834"/>
          <tpl fld="3" item="4"/>
          <tpl fld="2" item="0"/>
        </tpls>
      </n>
      <n v="374469" in="0">
        <tpls c="3">
          <tpl fld="4" item="835"/>
          <tpl fld="3" item="1"/>
          <tpl fld="2" item="0"/>
        </tpls>
      </n>
      <n v="524885" in="0">
        <tpls c="3">
          <tpl fld="4" item="836"/>
          <tpl fld="3" item="1"/>
          <tpl fld="2" item="0"/>
        </tpls>
      </n>
      <n v="248825" in="0">
        <tpls c="3">
          <tpl fld="4" item="836"/>
          <tpl fld="3" item="3"/>
          <tpl fld="2" item="0"/>
        </tpls>
      </n>
      <n v="423976" in="0">
        <tpls c="3">
          <tpl fld="4" item="837"/>
          <tpl fld="3" item="4"/>
          <tpl fld="2" item="0"/>
        </tpls>
      </n>
      <n v="49707" in="0">
        <tpls c="3">
          <tpl fld="4" item="837"/>
          <tpl fld="3" item="3"/>
          <tpl fld="2" item="0"/>
        </tpls>
      </n>
      <n v="304456" in="0">
        <tpls c="3">
          <tpl fld="4" item="838"/>
          <tpl fld="3" item="4"/>
          <tpl fld="2" item="0"/>
        </tpls>
      </n>
      <n v="435418" in="0">
        <tpls c="3">
          <tpl fld="4" item="834"/>
          <tpl fld="3" item="2"/>
          <tpl fld="2" item="0"/>
        </tpls>
      </n>
      <n v="504971" in="0">
        <tpls c="3">
          <tpl fld="4" item="836"/>
          <tpl fld="3" item="2"/>
          <tpl fld="2" item="0"/>
        </tpls>
      </n>
      <n v="216595" in="0">
        <tpls c="3">
          <tpl fld="4" item="836"/>
          <tpl fld="3" item="0"/>
          <tpl fld="2" item="0"/>
        </tpls>
      </n>
      <n v="403362" in="0">
        <tpls c="3">
          <tpl fld="4" item="839"/>
          <tpl fld="3" item="4"/>
          <tpl fld="2" item="0"/>
        </tpls>
      </n>
      <n v="340973" in="0">
        <tpls c="3">
          <tpl fld="4" item="839"/>
          <tpl fld="3" item="1"/>
          <tpl fld="2" item="0"/>
        </tpls>
      </n>
      <n v="304805" in="0">
        <tpls c="3">
          <tpl fld="4" item="835"/>
          <tpl fld="3" item="0"/>
          <tpl fld="2" item="0"/>
        </tpls>
      </n>
      <n v="332543" in="0">
        <tpls c="3">
          <tpl fld="4" item="835"/>
          <tpl fld="3" item="4"/>
          <tpl fld="2" item="0"/>
        </tpls>
      </n>
      <n v="207099" in="0">
        <tpls c="3">
          <tpl fld="4" item="839"/>
          <tpl fld="3" item="2"/>
          <tpl fld="2" item="0"/>
        </tpls>
      </n>
      <n v="335956" in="0">
        <tpls c="3">
          <tpl fld="4" item="840"/>
          <tpl fld="3" item="3"/>
          <tpl fld="2" item="0"/>
        </tpls>
      </n>
      <n v="127345" in="0">
        <tpls c="3">
          <tpl fld="4" item="839"/>
          <tpl fld="3" item="0"/>
          <tpl fld="2" item="0"/>
        </tpls>
      </n>
      <n v="123338" in="0">
        <tpls c="3">
          <tpl fld="4" item="837"/>
          <tpl fld="3" item="0"/>
          <tpl fld="2" item="0"/>
        </tpls>
      </n>
      <n v="198326" in="0">
        <tpls c="3">
          <tpl fld="4" item="838"/>
          <tpl fld="3" item="0"/>
          <tpl fld="2" item="0"/>
        </tpls>
      </n>
      <n v="466737" in="0">
        <tpls c="3">
          <tpl fld="4" item="838"/>
          <tpl fld="3" item="2"/>
          <tpl fld="2" item="0"/>
        </tpls>
      </n>
      <n v="268656" in="0">
        <tpls c="3">
          <tpl fld="4" item="835"/>
          <tpl fld="3" item="2"/>
          <tpl fld="2" item="0"/>
        </tpls>
      </n>
      <n v="265916" in="0">
        <tpls c="3">
          <tpl fld="4" item="834"/>
          <tpl fld="3" item="0"/>
          <tpl fld="2" item="0"/>
        </tpls>
      </n>
      <n v="455360" in="0">
        <tpls c="3">
          <tpl fld="4" item="836"/>
          <tpl fld="3" item="4"/>
          <tpl fld="2" item="0"/>
        </tpls>
      </n>
      <n v="148842" in="0">
        <tpls c="3">
          <tpl fld="4" item="840"/>
          <tpl fld="3" item="1"/>
          <tpl fld="2" item="0"/>
        </tpls>
      </n>
      <n v="416675" in="0">
        <tpls c="3">
          <tpl fld="4" item="834"/>
          <tpl fld="3" item="1"/>
          <tpl fld="2" item="0"/>
        </tpls>
      </n>
      <n v="337111" in="0">
        <tpls c="3">
          <tpl fld="4" item="834"/>
          <tpl fld="3" item="3"/>
          <tpl fld="2" item="0"/>
        </tpls>
      </n>
      <n v="288252" in="0">
        <tpls c="3">
          <tpl fld="4" item="838"/>
          <tpl fld="3" item="1"/>
          <tpl fld="2" item="0"/>
        </tpls>
      </n>
      <n v="436873" in="0">
        <tpls c="3">
          <tpl fld="4" item="835"/>
          <tpl fld="3" item="3"/>
          <tpl fld="2" item="0"/>
        </tpls>
      </n>
      <n v="261994" in="0">
        <tpls c="3">
          <tpl fld="4" item="839"/>
          <tpl fld="3" item="3"/>
          <tpl fld="2" item="0"/>
        </tpls>
      </n>
      <n v="200842" in="0">
        <tpls c="3">
          <tpl fld="4" item="840"/>
          <tpl fld="3" item="4"/>
          <tpl fld="2" item="0"/>
        </tpls>
      </n>
      <n v="692444" in="0">
        <tpls c="3">
          <tpl fld="4" item="840"/>
          <tpl fld="3" item="0"/>
          <tpl fld="2" item="0"/>
        </tpls>
      </n>
      <n v="174446" in="0">
        <tpls c="3">
          <tpl fld="4" item="840"/>
          <tpl fld="3" item="2"/>
          <tpl fld="2" item="0"/>
        </tpls>
      </n>
      <n v="259820" in="0">
        <tpls c="3">
          <tpl fld="4" item="838"/>
          <tpl fld="3" item="3"/>
          <tpl fld="2" item="0"/>
        </tpls>
      </n>
      <n v="409585" in="0">
        <tpls c="3">
          <tpl fld="4" item="837"/>
          <tpl fld="3" item="2"/>
          <tpl fld="2" item="0"/>
        </tpls>
      </n>
      <n v="147459" in="0">
        <tpls c="3">
          <tpl fld="4" item="837"/>
          <tpl fld="3" item="1"/>
          <tpl fld="2" item="0"/>
        </tpls>
      </n>
      <n v="333054" in="0">
        <tpls c="3">
          <tpl fld="4" item="841"/>
          <tpl fld="3" item="1"/>
          <tpl fld="2" item="0"/>
        </tpls>
      </n>
      <n v="374437" in="0">
        <tpls c="3">
          <tpl fld="4" item="841"/>
          <tpl fld="3" item="0"/>
          <tpl fld="2" item="0"/>
        </tpls>
      </n>
      <n v="160141" in="0">
        <tpls c="3">
          <tpl fld="4" item="842"/>
          <tpl fld="3" item="3"/>
          <tpl fld="2" item="0"/>
        </tpls>
      </n>
      <n v="341990" in="0">
        <tpls c="3">
          <tpl fld="4" item="843"/>
          <tpl fld="3" item="0"/>
          <tpl fld="2" item="0"/>
        </tpls>
      </n>
      <n v="392277" in="0">
        <tpls c="3">
          <tpl fld="4" item="844"/>
          <tpl fld="3" item="4"/>
          <tpl fld="2" item="0"/>
        </tpls>
      </n>
      <n v="362038" in="0">
        <tpls c="3">
          <tpl fld="4" item="843"/>
          <tpl fld="3" item="2"/>
          <tpl fld="2" item="0"/>
        </tpls>
      </n>
      <n v="342818" in="0">
        <tpls c="3">
          <tpl fld="4" item="842"/>
          <tpl fld="3" item="2"/>
          <tpl fld="2" item="0"/>
        </tpls>
      </n>
      <n v="301568" in="0">
        <tpls c="3">
          <tpl fld="4" item="841"/>
          <tpl fld="3" item="4"/>
          <tpl fld="2" item="0"/>
        </tpls>
      </n>
      <n v="532769" in="0">
        <tpls c="3">
          <tpl fld="4" item="844"/>
          <tpl fld="3" item="2"/>
          <tpl fld="2" item="0"/>
        </tpls>
      </n>
      <n v="205254" in="0">
        <tpls c="3">
          <tpl fld="4" item="844"/>
          <tpl fld="3" item="1"/>
          <tpl fld="2" item="0"/>
        </tpls>
      </n>
      <n v="156879" in="0">
        <tpls c="3">
          <tpl fld="4" item="845"/>
          <tpl fld="3" item="3"/>
          <tpl fld="2" item="0"/>
        </tpls>
      </n>
      <n v="253101" in="0">
        <tpls c="3">
          <tpl fld="4" item="846"/>
          <tpl fld="3" item="2"/>
          <tpl fld="2" item="0"/>
        </tpls>
      </n>
      <n v="383310" in="0">
        <tpls c="3">
          <tpl fld="4" item="842"/>
          <tpl fld="3" item="4"/>
          <tpl fld="2" item="0"/>
        </tpls>
      </n>
      <n v="290679" in="0">
        <tpls c="3">
          <tpl fld="4" item="841"/>
          <tpl fld="3" item="3"/>
          <tpl fld="2" item="0"/>
        </tpls>
      </n>
      <n v="366634" in="0">
        <tpls c="3">
          <tpl fld="4" item="846"/>
          <tpl fld="3" item="1"/>
          <tpl fld="2" item="0"/>
        </tpls>
      </n>
      <n v="530219" in="0">
        <tpls c="3">
          <tpl fld="4" item="846"/>
          <tpl fld="3" item="0"/>
          <tpl fld="2" item="0"/>
        </tpls>
      </n>
      <n v="397097" in="0">
        <tpls c="3">
          <tpl fld="4" item="845"/>
          <tpl fld="3" item="4"/>
          <tpl fld="2" item="0"/>
        </tpls>
      </n>
      <n v="200694" in="0">
        <tpls c="3">
          <tpl fld="4" item="847"/>
          <tpl fld="3" item="4"/>
          <tpl fld="2" item="0"/>
        </tpls>
      </n>
      <n v="477171" in="0">
        <tpls c="3">
          <tpl fld="4" item="844"/>
          <tpl fld="3" item="0"/>
          <tpl fld="2" item="0"/>
        </tpls>
      </n>
      <n v="279658" in="0">
        <tpls c="3">
          <tpl fld="4" item="845"/>
          <tpl fld="3" item="2"/>
          <tpl fld="2" item="0"/>
        </tpls>
      </n>
      <n v="83177" in="0">
        <tpls c="3">
          <tpl fld="4" item="845"/>
          <tpl fld="3" item="1"/>
          <tpl fld="2" item="0"/>
        </tpls>
      </n>
      <n v="349129" in="0">
        <tpls c="3">
          <tpl fld="4" item="841"/>
          <tpl fld="3" item="2"/>
          <tpl fld="2" item="0"/>
        </tpls>
      </n>
      <n v="598567" in="0">
        <tpls c="3">
          <tpl fld="4" item="842"/>
          <tpl fld="3" item="1"/>
          <tpl fld="2" item="0"/>
        </tpls>
      </n>
      <n v="218937" in="0">
        <tpls c="3">
          <tpl fld="4" item="847"/>
          <tpl fld="3" item="3"/>
          <tpl fld="2" item="0"/>
        </tpls>
      </n>
      <n v="216207" in="0">
        <tpls c="3">
          <tpl fld="4" item="843"/>
          <tpl fld="3" item="3"/>
          <tpl fld="2" item="0"/>
        </tpls>
      </n>
      <n v="145940" in="0">
        <tpls c="3">
          <tpl fld="4" item="847"/>
          <tpl fld="3" item="0"/>
          <tpl fld="2" item="0"/>
        </tpls>
      </n>
      <n v="322185" in="0">
        <tpls c="3">
          <tpl fld="4" item="847"/>
          <tpl fld="3" item="2"/>
          <tpl fld="2" item="0"/>
        </tpls>
      </n>
      <n v="331944" in="0">
        <tpls c="3">
          <tpl fld="4" item="847"/>
          <tpl fld="3" item="1"/>
          <tpl fld="2" item="0"/>
        </tpls>
      </n>
      <n v="231116" in="0">
        <tpls c="3">
          <tpl fld="4" item="846"/>
          <tpl fld="3" item="4"/>
          <tpl fld="2" item="0"/>
        </tpls>
      </n>
      <n v="216503" in="0">
        <tpls c="3">
          <tpl fld="4" item="846"/>
          <tpl fld="3" item="3"/>
          <tpl fld="2" item="0"/>
        </tpls>
      </n>
      <n v="404614" in="0">
        <tpls c="3">
          <tpl fld="4" item="843"/>
          <tpl fld="3" item="4"/>
          <tpl fld="2" item="0"/>
        </tpls>
      </n>
      <n v="235337" in="0">
        <tpls c="3">
          <tpl fld="4" item="842"/>
          <tpl fld="3" item="0"/>
          <tpl fld="2" item="0"/>
        </tpls>
      </n>
      <n v="440819" in="0">
        <tpls c="3">
          <tpl fld="4" item="845"/>
          <tpl fld="3" item="0"/>
          <tpl fld="2" item="0"/>
        </tpls>
      </n>
      <n v="263863" in="0">
        <tpls c="3">
          <tpl fld="4" item="844"/>
          <tpl fld="3" item="3"/>
          <tpl fld="2" item="0"/>
        </tpls>
      </n>
      <n v="79604" in="0">
        <tpls c="3">
          <tpl fld="4" item="843"/>
          <tpl fld="3" item="1"/>
          <tpl fld="2" item="0"/>
        </tpls>
      </n>
      <n v="373535" in="0">
        <tpls c="3">
          <tpl fld="4" item="848"/>
          <tpl fld="3" item="4"/>
          <tpl fld="2" item="0"/>
        </tpls>
      </n>
      <n v="169502" in="0">
        <tpls c="3">
          <tpl fld="4" item="849"/>
          <tpl fld="3" item="2"/>
          <tpl fld="2" item="0"/>
        </tpls>
      </n>
      <n v="69332" in="0">
        <tpls c="3">
          <tpl fld="4" item="850"/>
          <tpl fld="3" item="4"/>
          <tpl fld="2" item="0"/>
        </tpls>
      </n>
      <n v="385864" in="0">
        <tpls c="3">
          <tpl fld="4" item="848"/>
          <tpl fld="3" item="2"/>
          <tpl fld="2" item="0"/>
        </tpls>
      </n>
      <n v="53198" in="0">
        <tpls c="3">
          <tpl fld="4" item="848"/>
          <tpl fld="3" item="1"/>
          <tpl fld="2" item="0"/>
        </tpls>
      </n>
      <n v="204351" in="0">
        <tpls c="3">
          <tpl fld="4" item="851"/>
          <tpl fld="3" item="2"/>
          <tpl fld="2" item="0"/>
        </tpls>
      </n>
      <n v="349327" in="0">
        <tpls c="3">
          <tpl fld="4" item="850"/>
          <tpl fld="3" item="3"/>
          <tpl fld="2" item="0"/>
        </tpls>
      </n>
      <n v="306313" in="0">
        <tpls c="3">
          <tpl fld="4" item="852"/>
          <tpl fld="3" item="2"/>
          <tpl fld="2" item="0"/>
        </tpls>
      </n>
      <n v="332833" in="0">
        <tpls c="3">
          <tpl fld="4" item="852"/>
          <tpl fld="3" item="1"/>
          <tpl fld="2" item="0"/>
        </tpls>
      </n>
      <n v="200976" in="0">
        <tpls c="3">
          <tpl fld="4" item="851"/>
          <tpl fld="3" item="3"/>
          <tpl fld="2" item="0"/>
        </tpls>
      </n>
      <n v="223684" in="0">
        <tpls c="3">
          <tpl fld="4" item="849"/>
          <tpl fld="3" item="0"/>
          <tpl fld="2" item="0"/>
        </tpls>
      </n>
      <n v="385829" in="0">
        <tpls c="3">
          <tpl fld="4" item="853"/>
          <tpl fld="3" item="4"/>
          <tpl fld="2" item="0"/>
        </tpls>
      </n>
      <n v="103699" in="0">
        <tpls c="3">
          <tpl fld="4" item="853"/>
          <tpl fld="3" item="1"/>
          <tpl fld="2" item="0"/>
        </tpls>
      </n>
      <n v="189074" in="0">
        <tpls c="3">
          <tpl fld="4" item="852"/>
          <tpl fld="3" item="4"/>
          <tpl fld="2" item="0"/>
        </tpls>
      </n>
      <n v="231389" in="0">
        <tpls c="3">
          <tpl fld="4" item="854"/>
          <tpl fld="3" item="3"/>
          <tpl fld="2" item="0"/>
        </tpls>
      </n>
      <n v="439713" in="0">
        <tpls c="3">
          <tpl fld="4" item="852"/>
          <tpl fld="3" item="0"/>
          <tpl fld="2" item="0"/>
        </tpls>
      </n>
      <n v="44414" in="0">
        <tpls c="3">
          <tpl fld="4" item="851"/>
          <tpl fld="3" item="4"/>
          <tpl fld="2" item="0"/>
        </tpls>
      </n>
      <n v="287240" in="0">
        <tpls c="3">
          <tpl fld="4" item="854"/>
          <tpl fld="3" item="2"/>
          <tpl fld="2" item="0"/>
        </tpls>
      </n>
      <n v="231613" in="0">
        <tpls c="3">
          <tpl fld="4" item="853"/>
          <tpl fld="3" item="0"/>
          <tpl fld="2" item="0"/>
        </tpls>
      </n>
      <n v="448039" in="0">
        <tpls c="3">
          <tpl fld="4" item="853"/>
          <tpl fld="3" item="3"/>
          <tpl fld="2" item="0"/>
        </tpls>
      </n>
      <n v="461380" in="0">
        <tpls c="3">
          <tpl fld="4" item="851"/>
          <tpl fld="3" item="1"/>
          <tpl fld="2" item="0"/>
        </tpls>
      </n>
      <n v="138341" in="0">
        <tpls c="3">
          <tpl fld="4" item="849"/>
          <tpl fld="3" item="1"/>
          <tpl fld="2" item="0"/>
        </tpls>
      </n>
      <n v="720857" in="0">
        <tpls c="3">
          <tpl fld="4" item="854"/>
          <tpl fld="3" item="1"/>
          <tpl fld="2" item="0"/>
        </tpls>
      </n>
      <n v="839160" in="0">
        <tpls c="3">
          <tpl fld="4" item="854"/>
          <tpl fld="3" item="0"/>
          <tpl fld="2" item="0"/>
        </tpls>
      </n>
      <n v="324720" in="0">
        <tpls c="3">
          <tpl fld="4" item="849"/>
          <tpl fld="3" item="3"/>
          <tpl fld="2" item="0"/>
        </tpls>
      </n>
      <n v="264806" in="0">
        <tpls c="3">
          <tpl fld="4" item="850"/>
          <tpl fld="3" item="0"/>
          <tpl fld="2" item="0"/>
        </tpls>
      </n>
      <n v="305457" in="0">
        <tpls c="3">
          <tpl fld="4" item="854"/>
          <tpl fld="3" item="4"/>
          <tpl fld="2" item="0"/>
        </tpls>
      </n>
      <n v="506765" in="0">
        <tpls c="3">
          <tpl fld="4" item="853"/>
          <tpl fld="3" item="2"/>
          <tpl fld="2" item="0"/>
        </tpls>
      </n>
      <n v="483450" in="0">
        <tpls c="3">
          <tpl fld="4" item="850"/>
          <tpl fld="3" item="2"/>
          <tpl fld="2" item="0"/>
        </tpls>
      </n>
      <n v="445326" in="0">
        <tpls c="3">
          <tpl fld="4" item="852"/>
          <tpl fld="3" item="3"/>
          <tpl fld="2" item="0"/>
        </tpls>
      </n>
      <n v="452564" in="0">
        <tpls c="3">
          <tpl fld="4" item="848"/>
          <tpl fld="3" item="0"/>
          <tpl fld="2" item="0"/>
        </tpls>
      </n>
      <n v="156158" in="0">
        <tpls c="3">
          <tpl fld="4" item="850"/>
          <tpl fld="3" item="1"/>
          <tpl fld="2" item="0"/>
        </tpls>
      </n>
      <n v="232360" in="0">
        <tpls c="3">
          <tpl fld="4" item="848"/>
          <tpl fld="3" item="3"/>
          <tpl fld="2" item="0"/>
        </tpls>
      </n>
      <n v="427696" in="0">
        <tpls c="3">
          <tpl fld="4" item="851"/>
          <tpl fld="3" item="0"/>
          <tpl fld="2" item="0"/>
        </tpls>
      </n>
      <n v="478218" in="0">
        <tpls c="3">
          <tpl fld="4" item="849"/>
          <tpl fld="3" item="4"/>
          <tpl fld="2" item="0"/>
        </tpls>
      </n>
      <n v="225840" in="0">
        <tpls c="3">
          <tpl fld="4" item="855"/>
          <tpl fld="3" item="2"/>
          <tpl fld="2" item="0"/>
        </tpls>
      </n>
      <n v="172726" in="0">
        <tpls c="3">
          <tpl fld="4" item="855"/>
          <tpl fld="3" item="3"/>
          <tpl fld="2" item="0"/>
        </tpls>
      </n>
      <n v="399960" in="0">
        <tpls c="3">
          <tpl fld="4" item="855"/>
          <tpl fld="3" item="4"/>
          <tpl fld="2" item="0"/>
        </tpls>
      </n>
      <n v="10581" in="0">
        <tpls c="3">
          <tpl fld="4" item="856"/>
          <tpl fld="3" item="4"/>
          <tpl fld="2" item="0"/>
        </tpls>
      </n>
      <n v="251708" in="0">
        <tpls c="3">
          <tpl fld="4" item="857"/>
          <tpl fld="3" item="4"/>
          <tpl fld="2" item="0"/>
        </tpls>
      </n>
      <n v="144214" in="0">
        <tpls c="3">
          <tpl fld="4" item="855"/>
          <tpl fld="3" item="0"/>
          <tpl fld="2" item="0"/>
        </tpls>
      </n>
      <n v="180058" in="0">
        <tpls c="3">
          <tpl fld="4" item="858"/>
          <tpl fld="3" item="3"/>
          <tpl fld="2" item="0"/>
        </tpls>
      </n>
      <n v="100359" in="0">
        <tpls c="3">
          <tpl fld="4" item="859"/>
          <tpl fld="3" item="4"/>
          <tpl fld="2" item="0"/>
        </tpls>
      </n>
      <n v="73396" in="0">
        <tpls c="3">
          <tpl fld="4" item="860"/>
          <tpl fld="3" item="0"/>
          <tpl fld="2" item="0"/>
        </tpls>
      </n>
      <n v="330939" in="0">
        <tpls c="3">
          <tpl fld="4" item="861"/>
          <tpl fld="3" item="4"/>
          <tpl fld="2" item="0"/>
        </tpls>
      </n>
      <n v="196844" in="0">
        <tpls c="3">
          <tpl fld="4" item="857"/>
          <tpl fld="3" item="0"/>
          <tpl fld="2" item="0"/>
        </tpls>
      </n>
      <n v="367098" in="0">
        <tpls c="3">
          <tpl fld="4" item="859"/>
          <tpl fld="3" item="0"/>
          <tpl fld="2" item="0"/>
        </tpls>
      </n>
      <n v="236065" in="0">
        <tpls c="3">
          <tpl fld="4" item="856"/>
          <tpl fld="3" item="3"/>
          <tpl fld="2" item="0"/>
        </tpls>
      </n>
      <n v="444734" in="0">
        <tpls c="3">
          <tpl fld="4" item="858"/>
          <tpl fld="3" item="1"/>
          <tpl fld="2" item="0"/>
        </tpls>
      </n>
      <n v="344737" in="0">
        <tpls c="3">
          <tpl fld="4" item="860"/>
          <tpl fld="3" item="1"/>
          <tpl fld="2" item="0"/>
        </tpls>
      </n>
      <n v="446839" in="0">
        <tpls c="3">
          <tpl fld="4" item="861"/>
          <tpl fld="3" item="2"/>
          <tpl fld="2" item="0"/>
        </tpls>
      </n>
      <n v="184720" in="0">
        <tpls c="3">
          <tpl fld="4" item="856"/>
          <tpl fld="3" item="0"/>
          <tpl fld="2" item="0"/>
        </tpls>
      </n>
      <n v="305023" in="0">
        <tpls c="3">
          <tpl fld="4" item="855"/>
          <tpl fld="3" item="1"/>
          <tpl fld="2" item="0"/>
        </tpls>
      </n>
      <n v="542962" in="0">
        <tpls c="3">
          <tpl fld="4" item="857"/>
          <tpl fld="3" item="2"/>
          <tpl fld="2" item="0"/>
        </tpls>
      </n>
      <n v="307256" in="0">
        <tpls c="3">
          <tpl fld="4" item="861"/>
          <tpl fld="3" item="0"/>
          <tpl fld="2" item="0"/>
        </tpls>
      </n>
      <n v="218675" in="0">
        <tpls c="3">
          <tpl fld="4" item="861"/>
          <tpl fld="3" item="1"/>
          <tpl fld="2" item="0"/>
        </tpls>
      </n>
      <n v="212535" in="0">
        <tpls c="3">
          <tpl fld="4" item="856"/>
          <tpl fld="3" item="1"/>
          <tpl fld="2" item="0"/>
        </tpls>
      </n>
      <n v="671895" in="0">
        <tpls c="3">
          <tpl fld="4" item="859"/>
          <tpl fld="3" item="1"/>
          <tpl fld="2" item="0"/>
        </tpls>
      </n>
      <n v="300836" in="0">
        <tpls c="3">
          <tpl fld="4" item="860"/>
          <tpl fld="3" item="4"/>
          <tpl fld="2" item="0"/>
        </tpls>
      </n>
      <n v="245038" in="0">
        <tpls c="3">
          <tpl fld="4" item="858"/>
          <tpl fld="3" item="2"/>
          <tpl fld="2" item="0"/>
        </tpls>
      </n>
      <n v="87665" in="0">
        <tpls c="3">
          <tpl fld="4" item="858"/>
          <tpl fld="3" item="4"/>
          <tpl fld="2" item="0"/>
        </tpls>
      </n>
      <n v="275669" in="0">
        <tpls c="3">
          <tpl fld="4" item="860"/>
          <tpl fld="3" item="2"/>
          <tpl fld="2" item="0"/>
        </tpls>
      </n>
      <n v="327631" in="0">
        <tpls c="3">
          <tpl fld="4" item="859"/>
          <tpl fld="3" item="3"/>
          <tpl fld="2" item="0"/>
        </tpls>
      </n>
      <n v="49729" in="0">
        <tpls c="3">
          <tpl fld="4" item="856"/>
          <tpl fld="3" item="2"/>
          <tpl fld="2" item="0"/>
        </tpls>
      </n>
      <m>
        <tpls c="3">
          <tpl fld="4" item="859"/>
          <tpl fld="3" item="2"/>
          <tpl fld="2" item="0"/>
        </tpls>
      </m>
      <n v="171279" in="0">
        <tpls c="3">
          <tpl fld="4" item="860"/>
          <tpl fld="3" item="3"/>
          <tpl fld="2" item="0"/>
        </tpls>
      </n>
      <n v="127112" in="0">
        <tpls c="3">
          <tpl fld="4" item="858"/>
          <tpl fld="3" item="0"/>
          <tpl fld="2" item="0"/>
        </tpls>
      </n>
      <n v="267711" in="0">
        <tpls c="3">
          <tpl fld="4" item="857"/>
          <tpl fld="3" item="1"/>
          <tpl fld="2" item="0"/>
        </tpls>
      </n>
      <n v="291486" in="0">
        <tpls c="3">
          <tpl fld="4" item="857"/>
          <tpl fld="3" item="3"/>
          <tpl fld="2" item="0"/>
        </tpls>
      </n>
      <n v="253467" in="0">
        <tpls c="3">
          <tpl fld="4" item="861"/>
          <tpl fld="3" item="3"/>
          <tpl fld="2" item="0"/>
        </tpls>
      </n>
      <n v="355345" in="0">
        <tpls c="3">
          <tpl fld="4" item="862"/>
          <tpl fld="3" item="2"/>
          <tpl fld="2" item="0"/>
        </tpls>
      </n>
      <n v="277550" in="0">
        <tpls c="3">
          <tpl fld="4" item="863"/>
          <tpl fld="3" item="3"/>
          <tpl fld="2" item="0"/>
        </tpls>
      </n>
      <n v="68233" in="0">
        <tpls c="3">
          <tpl fld="4" item="864"/>
          <tpl fld="3" item="3"/>
          <tpl fld="2" item="0"/>
        </tpls>
      </n>
      <n v="460412" in="0">
        <tpls c="3">
          <tpl fld="4" item="865"/>
          <tpl fld="3" item="4"/>
          <tpl fld="2" item="0"/>
        </tpls>
      </n>
      <n v="264212" in="0">
        <tpls c="3">
          <tpl fld="4" item="862"/>
          <tpl fld="3" item="4"/>
          <tpl fld="2" item="0"/>
        </tpls>
      </n>
      <n v="412205" in="0">
        <tpls c="3">
          <tpl fld="4" item="865"/>
          <tpl fld="3" item="1"/>
          <tpl fld="2" item="0"/>
        </tpls>
      </n>
      <n v="427087" in="0">
        <tpls c="3">
          <tpl fld="4" item="862"/>
          <tpl fld="3" item="1"/>
          <tpl fld="2" item="0"/>
        </tpls>
      </n>
      <n v="224830" in="0">
        <tpls c="3">
          <tpl fld="4" item="866"/>
          <tpl fld="3" item="0"/>
          <tpl fld="2" item="0"/>
        </tpls>
      </n>
      <n v="348014" in="0">
        <tpls c="3">
          <tpl fld="4" item="867"/>
          <tpl fld="3" item="4"/>
          <tpl fld="2" item="0"/>
        </tpls>
      </n>
      <n v="483547" in="0">
        <tpls c="3">
          <tpl fld="4" item="866"/>
          <tpl fld="3" item="1"/>
          <tpl fld="2" item="0"/>
        </tpls>
      </n>
      <n v="259291" in="0">
        <tpls c="3">
          <tpl fld="4" item="867"/>
          <tpl fld="3" item="3"/>
          <tpl fld="2" item="0"/>
        </tpls>
      </n>
      <n v="449219" in="0">
        <tpls c="3">
          <tpl fld="4" item="868"/>
          <tpl fld="3" item="0"/>
          <tpl fld="2" item="0"/>
        </tpls>
      </n>
      <n v="479797" in="0">
        <tpls c="3">
          <tpl fld="4" item="868"/>
          <tpl fld="3" item="1"/>
          <tpl fld="2" item="0"/>
        </tpls>
      </n>
      <n v="501182" in="0">
        <tpls c="3">
          <tpl fld="4" item="863"/>
          <tpl fld="3" item="0"/>
          <tpl fld="2" item="0"/>
        </tpls>
      </n>
      <n v="85847" in="0">
        <tpls c="3">
          <tpl fld="4" item="867"/>
          <tpl fld="3" item="2"/>
          <tpl fld="2" item="0"/>
        </tpls>
      </n>
      <n v="345944" in="0">
        <tpls c="3">
          <tpl fld="4" item="865"/>
          <tpl fld="3" item="3"/>
          <tpl fld="2" item="0"/>
        </tpls>
      </n>
      <n v="661067" in="0">
        <tpls c="3">
          <tpl fld="4" item="863"/>
          <tpl fld="3" item="4"/>
          <tpl fld="2" item="0"/>
        </tpls>
      </n>
      <n v="136872" in="0">
        <tpls c="3">
          <tpl fld="4" item="863"/>
          <tpl fld="3" item="2"/>
          <tpl fld="2" item="0"/>
        </tpls>
      </n>
      <n v="242310" in="0">
        <tpls c="3">
          <tpl fld="4" item="864"/>
          <tpl fld="3" item="0"/>
          <tpl fld="2" item="0"/>
        </tpls>
      </n>
      <n v="425152" in="0">
        <tpls c="3">
          <tpl fld="4" item="866"/>
          <tpl fld="3" item="4"/>
          <tpl fld="2" item="0"/>
        </tpls>
      </n>
      <n v="134474" in="0">
        <tpls c="3">
          <tpl fld="4" item="866"/>
          <tpl fld="3" item="2"/>
          <tpl fld="2" item="0"/>
        </tpls>
      </n>
      <n v="392773" in="0">
        <tpls c="3">
          <tpl fld="4" item="866"/>
          <tpl fld="3" item="3"/>
          <tpl fld="2" item="0"/>
        </tpls>
      </n>
      <n v="482315" in="0">
        <tpls c="3">
          <tpl fld="4" item="867"/>
          <tpl fld="3" item="1"/>
          <tpl fld="2" item="0"/>
        </tpls>
      </n>
      <n v="549845" in="0">
        <tpls c="3">
          <tpl fld="4" item="865"/>
          <tpl fld="3" item="0"/>
          <tpl fld="2" item="0"/>
        </tpls>
      </n>
      <n v="226344" in="0">
        <tpls c="3">
          <tpl fld="4" item="867"/>
          <tpl fld="3" item="0"/>
          <tpl fld="2" item="0"/>
        </tpls>
      </n>
      <n v="271231" in="0">
        <tpls c="3">
          <tpl fld="4" item="865"/>
          <tpl fld="3" item="2"/>
          <tpl fld="2" item="0"/>
        </tpls>
      </n>
      <n v="607869" in="0">
        <tpls c="3">
          <tpl fld="4" item="863"/>
          <tpl fld="3" item="1"/>
          <tpl fld="2" item="0"/>
        </tpls>
      </n>
      <n v="146663" in="0">
        <tpls c="3">
          <tpl fld="4" item="868"/>
          <tpl fld="3" item="2"/>
          <tpl fld="2" item="0"/>
        </tpls>
      </n>
      <n v="717759" in="0">
        <tpls c="3">
          <tpl fld="4" item="864"/>
          <tpl fld="3" item="1"/>
          <tpl fld="2" item="0"/>
        </tpls>
      </n>
      <n v="540985" in="0">
        <tpls c="3">
          <tpl fld="4" item="864"/>
          <tpl fld="3" item="4"/>
          <tpl fld="2" item="0"/>
        </tpls>
      </n>
      <n v="223038" in="0">
        <tpls c="3">
          <tpl fld="4" item="862"/>
          <tpl fld="3" item="0"/>
          <tpl fld="2" item="0"/>
        </tpls>
      </n>
      <n v="710730" in="0">
        <tpls c="3">
          <tpl fld="4" item="868"/>
          <tpl fld="3" item="3"/>
          <tpl fld="2" item="0"/>
        </tpls>
      </n>
      <n v="652396" in="0">
        <tpls c="3">
          <tpl fld="4" item="862"/>
          <tpl fld="3" item="3"/>
          <tpl fld="2" item="0"/>
        </tpls>
      </n>
      <n v="304539" in="0">
        <tpls c="3">
          <tpl fld="4" item="868"/>
          <tpl fld="3" item="4"/>
          <tpl fld="2" item="0"/>
        </tpls>
      </n>
      <n v="235220" in="0">
        <tpls c="3">
          <tpl fld="4" item="864"/>
          <tpl fld="3" item="2"/>
          <tpl fld="2" item="0"/>
        </tpls>
      </n>
      <n v="192561" in="0">
        <tpls c="3">
          <tpl fld="4" item="869"/>
          <tpl fld="3" item="0"/>
          <tpl fld="2" item="0"/>
        </tpls>
      </n>
      <n v="396731" in="0">
        <tpls c="3">
          <tpl fld="4" item="870"/>
          <tpl fld="3" item="0"/>
          <tpl fld="2" item="0"/>
        </tpls>
      </n>
      <n v="126897" in="0">
        <tpls c="3">
          <tpl fld="4" item="871"/>
          <tpl fld="3" item="2"/>
          <tpl fld="2" item="0"/>
        </tpls>
      </n>
      <n v="580942" in="0">
        <tpls c="3">
          <tpl fld="4" item="872"/>
          <tpl fld="3" item="0"/>
          <tpl fld="2" item="0"/>
        </tpls>
      </n>
      <n v="315160" in="0">
        <tpls c="3">
          <tpl fld="4" item="869"/>
          <tpl fld="3" item="4"/>
          <tpl fld="2" item="0"/>
        </tpls>
      </n>
      <n v="308763" in="0">
        <tpls c="3">
          <tpl fld="4" item="873"/>
          <tpl fld="3" item="3"/>
          <tpl fld="2" item="0"/>
        </tpls>
      </n>
      <n v="173186" in="0">
        <tpls c="3">
          <tpl fld="4" item="870"/>
          <tpl fld="3" item="4"/>
          <tpl fld="2" item="0"/>
        </tpls>
      </n>
      <n v="180646" in="0">
        <tpls c="3">
          <tpl fld="4" item="870"/>
          <tpl fld="3" item="1"/>
          <tpl fld="2" item="0"/>
        </tpls>
      </n>
      <n v="51045" in="0">
        <tpls c="3">
          <tpl fld="4" item="873"/>
          <tpl fld="3" item="4"/>
          <tpl fld="2" item="0"/>
        </tpls>
      </n>
      <n v="289492" in="0">
        <tpls c="3">
          <tpl fld="4" item="871"/>
          <tpl fld="3" item="0"/>
          <tpl fld="2" item="0"/>
        </tpls>
      </n>
      <n v="291134" in="0">
        <tpls c="3">
          <tpl fld="4" item="872"/>
          <tpl fld="3" item="4"/>
          <tpl fld="2" item="0"/>
        </tpls>
      </n>
      <n v="137723" in="0">
        <tpls c="3">
          <tpl fld="4" item="874"/>
          <tpl fld="3" item="2"/>
          <tpl fld="2" item="0"/>
        </tpls>
      </n>
      <n v="213800" in="0">
        <tpls c="3">
          <tpl fld="4" item="870"/>
          <tpl fld="3" item="3"/>
          <tpl fld="2" item="0"/>
        </tpls>
      </n>
      <n v="287870" in="0">
        <tpls c="3">
          <tpl fld="4" item="869"/>
          <tpl fld="3" item="2"/>
          <tpl fld="2" item="0"/>
        </tpls>
      </n>
      <n v="159180" in="0">
        <tpls c="3">
          <tpl fld="4" item="873"/>
          <tpl fld="3" item="0"/>
          <tpl fld="2" item="0"/>
        </tpls>
      </n>
      <n v="445847" in="0">
        <tpls c="3">
          <tpl fld="4" item="874"/>
          <tpl fld="3" item="3"/>
          <tpl fld="2" item="0"/>
        </tpls>
      </n>
      <n v="113030" in="0">
        <tpls c="3">
          <tpl fld="4" item="872"/>
          <tpl fld="3" item="3"/>
          <tpl fld="2" item="0"/>
        </tpls>
      </n>
      <n v="163676" in="0">
        <tpls c="3">
          <tpl fld="4" item="875"/>
          <tpl fld="3" item="3"/>
          <tpl fld="2" item="0"/>
        </tpls>
      </n>
      <n v="401485" in="0">
        <tpls c="3">
          <tpl fld="4" item="875"/>
          <tpl fld="3" item="0"/>
          <tpl fld="2" item="0"/>
        </tpls>
      </n>
      <n v="310234" in="0">
        <tpls c="3">
          <tpl fld="4" item="872"/>
          <tpl fld="3" item="2"/>
          <tpl fld="2" item="0"/>
        </tpls>
      </n>
      <n v="216633" in="0">
        <tpls c="3">
          <tpl fld="4" item="873"/>
          <tpl fld="3" item="1"/>
          <tpl fld="2" item="0"/>
        </tpls>
      </n>
      <n v="239881" in="0">
        <tpls c="3">
          <tpl fld="4" item="875"/>
          <tpl fld="3" item="1"/>
          <tpl fld="2" item="0"/>
        </tpls>
      </n>
      <n v="515414" in="0">
        <tpls c="3">
          <tpl fld="4" item="874"/>
          <tpl fld="3" item="0"/>
          <tpl fld="2" item="0"/>
        </tpls>
      </n>
      <n v="749981" in="0">
        <tpls c="3">
          <tpl fld="4" item="871"/>
          <tpl fld="3" item="3"/>
          <tpl fld="2" item="0"/>
        </tpls>
      </n>
      <n v="126729" in="0">
        <tpls c="3">
          <tpl fld="4" item="871"/>
          <tpl fld="3" item="4"/>
          <tpl fld="2" item="0"/>
        </tpls>
      </n>
      <n v="148501" in="0">
        <tpls c="3">
          <tpl fld="4" item="869"/>
          <tpl fld="3" item="1"/>
          <tpl fld="2" item="0"/>
        </tpls>
      </n>
      <n v="285536" in="0">
        <tpls c="3">
          <tpl fld="4" item="874"/>
          <tpl fld="3" item="1"/>
          <tpl fld="2" item="0"/>
        </tpls>
      </n>
      <n v="93319" in="0">
        <tpls c="3">
          <tpl fld="4" item="874"/>
          <tpl fld="3" item="4"/>
          <tpl fld="2" item="0"/>
        </tpls>
      </n>
      <n v="311568" in="0">
        <tpls c="3">
          <tpl fld="4" item="875"/>
          <tpl fld="3" item="2"/>
          <tpl fld="2" item="0"/>
        </tpls>
      </n>
      <n v="152593" in="0">
        <tpls c="3">
          <tpl fld="4" item="871"/>
          <tpl fld="3" item="1"/>
          <tpl fld="2" item="0"/>
        </tpls>
      </n>
      <n v="219424" in="0">
        <tpls c="3">
          <tpl fld="4" item="875"/>
          <tpl fld="3" item="4"/>
          <tpl fld="2" item="0"/>
        </tpls>
      </n>
      <n v="452128" in="0">
        <tpls c="3">
          <tpl fld="4" item="873"/>
          <tpl fld="3" item="2"/>
          <tpl fld="2" item="0"/>
        </tpls>
      </n>
      <n v="219087" in="0">
        <tpls c="3">
          <tpl fld="4" item="869"/>
          <tpl fld="3" item="3"/>
          <tpl fld="2" item="0"/>
        </tpls>
      </n>
      <n v="549878" in="0">
        <tpls c="3">
          <tpl fld="4" item="870"/>
          <tpl fld="3" item="2"/>
          <tpl fld="2" item="0"/>
        </tpls>
      </n>
      <n v="324468" in="0">
        <tpls c="3">
          <tpl fld="4" item="872"/>
          <tpl fld="3" item="1"/>
          <tpl fld="2" item="0"/>
        </tpls>
      </n>
      <n v="285738" in="0">
        <tpls c="3">
          <tpl fld="4" item="876"/>
          <tpl fld="3" item="1"/>
          <tpl fld="2" item="0"/>
        </tpls>
      </n>
      <n v="107408" in="0">
        <tpls c="3">
          <tpl fld="4" item="877"/>
          <tpl fld="3" item="4"/>
          <tpl fld="2" item="0"/>
        </tpls>
      </n>
      <n v="195920" in="0">
        <tpls c="3">
          <tpl fld="4" item="878"/>
          <tpl fld="3" item="2"/>
          <tpl fld="2" item="0"/>
        </tpls>
      </n>
      <n v="204103" in="0">
        <tpls c="3">
          <tpl fld="4" item="878"/>
          <tpl fld="3" item="0"/>
          <tpl fld="2" item="0"/>
        </tpls>
      </n>
      <n v="91787" in="0">
        <tpls c="3">
          <tpl fld="4" item="879"/>
          <tpl fld="3" item="4"/>
          <tpl fld="2" item="0"/>
        </tpls>
      </n>
      <n v="277149" in="0">
        <tpls c="3">
          <tpl fld="4" item="880"/>
          <tpl fld="3" item="0"/>
          <tpl fld="2" item="0"/>
        </tpls>
      </n>
      <n v="304432" in="0">
        <tpls c="3">
          <tpl fld="4" item="878"/>
          <tpl fld="3" item="1"/>
          <tpl fld="2" item="0"/>
        </tpls>
      </n>
      <n v="354067" in="0">
        <tpls c="3">
          <tpl fld="4" item="880"/>
          <tpl fld="3" item="1"/>
          <tpl fld="2" item="0"/>
        </tpls>
      </n>
      <n v="297528" in="0">
        <tpls c="3">
          <tpl fld="4" item="879"/>
          <tpl fld="3" item="0"/>
          <tpl fld="2" item="0"/>
        </tpls>
      </n>
      <n v="170516" in="0">
        <tpls c="3">
          <tpl fld="4" item="881"/>
          <tpl fld="3" item="4"/>
          <tpl fld="2" item="0"/>
        </tpls>
      </n>
      <n v="135540" in="0">
        <tpls c="3">
          <tpl fld="4" item="880"/>
          <tpl fld="3" item="2"/>
          <tpl fld="2" item="0"/>
        </tpls>
      </n>
      <n v="431313" in="0">
        <tpls c="3">
          <tpl fld="4" item="876"/>
          <tpl fld="3" item="2"/>
          <tpl fld="2" item="0"/>
        </tpls>
      </n>
      <n v="339677" in="0">
        <tpls c="3">
          <tpl fld="4" item="881"/>
          <tpl fld="3" item="0"/>
          <tpl fld="2" item="0"/>
        </tpls>
      </n>
      <n v="114555" in="0">
        <tpls c="3">
          <tpl fld="4" item="879"/>
          <tpl fld="3" item="2"/>
          <tpl fld="2" item="0"/>
        </tpls>
      </n>
      <n v="252248" in="0">
        <tpls c="3">
          <tpl fld="4" item="877"/>
          <tpl fld="3" item="1"/>
          <tpl fld="2" item="0"/>
        </tpls>
      </n>
      <n v="276701" in="0">
        <tpls c="3">
          <tpl fld="4" item="882"/>
          <tpl fld="3" item="0"/>
          <tpl fld="2" item="0"/>
        </tpls>
      </n>
      <n v="309696" in="0">
        <tpls c="3">
          <tpl fld="4" item="879"/>
          <tpl fld="3" item="3"/>
          <tpl fld="2" item="0"/>
        </tpls>
      </n>
      <n v="558784" in="0">
        <tpls c="3">
          <tpl fld="4" item="881"/>
          <tpl fld="3" item="2"/>
          <tpl fld="2" item="0"/>
        </tpls>
      </n>
      <n v="422110" in="0">
        <tpls c="3">
          <tpl fld="4" item="882"/>
          <tpl fld="3" item="4"/>
          <tpl fld="2" item="0"/>
        </tpls>
      </n>
      <n v="409124" in="0">
        <tpls c="3">
          <tpl fld="4" item="877"/>
          <tpl fld="3" item="3"/>
          <tpl fld="2" item="0"/>
        </tpls>
      </n>
      <n v="198618" in="0">
        <tpls c="3">
          <tpl fld="4" item="880"/>
          <tpl fld="3" item="3"/>
          <tpl fld="2" item="0"/>
        </tpls>
      </n>
      <n v="208987" in="0">
        <tpls c="3">
          <tpl fld="4" item="877"/>
          <tpl fld="3" item="2"/>
          <tpl fld="2" item="0"/>
        </tpls>
      </n>
      <n v="313397" in="0">
        <tpls c="3">
          <tpl fld="4" item="882"/>
          <tpl fld="3" item="1"/>
          <tpl fld="2" item="0"/>
        </tpls>
      </n>
      <n v="302559" in="0">
        <tpls c="3">
          <tpl fld="4" item="876"/>
          <tpl fld="3" item="0"/>
          <tpl fld="2" item="0"/>
        </tpls>
      </n>
      <n v="416664" in="0">
        <tpls c="3">
          <tpl fld="4" item="881"/>
          <tpl fld="3" item="3"/>
          <tpl fld="2" item="0"/>
        </tpls>
      </n>
      <n v="335476" in="0">
        <tpls c="3">
          <tpl fld="4" item="879"/>
          <tpl fld="3" item="1"/>
          <tpl fld="2" item="0"/>
        </tpls>
      </n>
      <n v="871355" in="0">
        <tpls c="3">
          <tpl fld="4" item="880"/>
          <tpl fld="3" item="4"/>
          <tpl fld="2" item="0"/>
        </tpls>
      </n>
      <n v="360500" in="0">
        <tpls c="3">
          <tpl fld="4" item="882"/>
          <tpl fld="3" item="3"/>
          <tpl fld="2" item="0"/>
        </tpls>
      </n>
      <n v="218904" in="0">
        <tpls c="3">
          <tpl fld="4" item="877"/>
          <tpl fld="3" item="0"/>
          <tpl fld="2" item="0"/>
        </tpls>
      </n>
      <n v="839268" in="0">
        <tpls c="3">
          <tpl fld="4" item="878"/>
          <tpl fld="3" item="3"/>
          <tpl fld="2" item="0"/>
        </tpls>
      </n>
      <n v="364189" in="0">
        <tpls c="3">
          <tpl fld="4" item="878"/>
          <tpl fld="3" item="4"/>
          <tpl fld="2" item="0"/>
        </tpls>
      </n>
      <n v="559275" in="0">
        <tpls c="3">
          <tpl fld="4" item="882"/>
          <tpl fld="3" item="2"/>
          <tpl fld="2" item="0"/>
        </tpls>
      </n>
      <n v="334144" in="0">
        <tpls c="3">
          <tpl fld="4" item="876"/>
          <tpl fld="3" item="4"/>
          <tpl fld="2" item="0"/>
        </tpls>
      </n>
      <n v="93774" in="0">
        <tpls c="3">
          <tpl fld="4" item="881"/>
          <tpl fld="3" item="1"/>
          <tpl fld="2" item="0"/>
        </tpls>
      </n>
      <n v="193141" in="0">
        <tpls c="3">
          <tpl fld="4" item="876"/>
          <tpl fld="3" item="3"/>
          <tpl fld="2" item="0"/>
        </tpls>
      </n>
      <n v="472810" in="0">
        <tpls c="3">
          <tpl fld="4" item="883"/>
          <tpl fld="3" item="4"/>
          <tpl fld="2" item="0"/>
        </tpls>
      </n>
      <n v="552555" in="0">
        <tpls c="3">
          <tpl fld="4" item="884"/>
          <tpl fld="3" item="0"/>
          <tpl fld="2" item="0"/>
        </tpls>
      </n>
      <n v="169763" in="0">
        <tpls c="3">
          <tpl fld="4" item="885"/>
          <tpl fld="3" item="1"/>
          <tpl fld="2" item="0"/>
        </tpls>
      </n>
      <n v="357937" in="0">
        <tpls c="3">
          <tpl fld="4" item="886"/>
          <tpl fld="3" item="1"/>
          <tpl fld="2" item="0"/>
        </tpls>
      </n>
      <n v="647063" in="0">
        <tpls c="3">
          <tpl fld="4" item="887"/>
          <tpl fld="3" item="0"/>
          <tpl fld="2" item="0"/>
        </tpls>
      </n>
      <n v="361683" in="0">
        <tpls c="3">
          <tpl fld="4" item="888"/>
          <tpl fld="3" item="3"/>
          <tpl fld="2" item="0"/>
        </tpls>
      </n>
      <n v="353652" in="0">
        <tpls c="3">
          <tpl fld="4" item="887"/>
          <tpl fld="3" item="2"/>
          <tpl fld="2" item="0"/>
        </tpls>
      </n>
      <n v="269455" in="0">
        <tpls c="3">
          <tpl fld="4" item="887"/>
          <tpl fld="3" item="4"/>
          <tpl fld="2" item="0"/>
        </tpls>
      </n>
      <n v="514541" in="0">
        <tpls c="3">
          <tpl fld="4" item="885"/>
          <tpl fld="3" item="0"/>
          <tpl fld="2" item="0"/>
        </tpls>
      </n>
      <n v="260630" in="0">
        <tpls c="3">
          <tpl fld="4" item="886"/>
          <tpl fld="3" item="0"/>
          <tpl fld="2" item="0"/>
        </tpls>
      </n>
      <n v="133913" in="0">
        <tpls c="3">
          <tpl fld="4" item="884"/>
          <tpl fld="3" item="3"/>
          <tpl fld="2" item="0"/>
        </tpls>
      </n>
      <n v="329243" in="0">
        <tpls c="3">
          <tpl fld="4" item="883"/>
          <tpl fld="3" item="0"/>
          <tpl fld="2" item="0"/>
        </tpls>
      </n>
      <n v="195403" in="0">
        <tpls c="3">
          <tpl fld="4" item="885"/>
          <tpl fld="3" item="3"/>
          <tpl fld="2" item="0"/>
        </tpls>
      </n>
      <n v="546518" in="0">
        <tpls c="3">
          <tpl fld="4" item="885"/>
          <tpl fld="3" item="4"/>
          <tpl fld="2" item="0"/>
        </tpls>
      </n>
      <n v="280926" in="0">
        <tpls c="3">
          <tpl fld="4" item="884"/>
          <tpl fld="3" item="2"/>
          <tpl fld="2" item="0"/>
        </tpls>
      </n>
      <n v="124422" in="0">
        <tpls c="3">
          <tpl fld="4" item="888"/>
          <tpl fld="3" item="4"/>
          <tpl fld="2" item="0"/>
        </tpls>
      </n>
      <n v="268150" in="0">
        <tpls c="3">
          <tpl fld="4" item="884"/>
          <tpl fld="3" item="1"/>
          <tpl fld="2" item="0"/>
        </tpls>
      </n>
      <n v="590705" in="0">
        <tpls c="3">
          <tpl fld="4" item="883"/>
          <tpl fld="3" item="1"/>
          <tpl fld="2" item="0"/>
        </tpls>
      </n>
      <n v="109196" in="0">
        <tpls c="3">
          <tpl fld="4" item="889"/>
          <tpl fld="3" item="0"/>
          <tpl fld="2" item="0"/>
        </tpls>
      </n>
      <n v="248054" in="0">
        <tpls c="3">
          <tpl fld="4" item="885"/>
          <tpl fld="3" item="2"/>
          <tpl fld="2" item="0"/>
        </tpls>
      </n>
      <n v="344361" in="0">
        <tpls c="3">
          <tpl fld="4" item="886"/>
          <tpl fld="3" item="3"/>
          <tpl fld="2" item="0"/>
        </tpls>
      </n>
      <n v="68835" in="0">
        <tpls c="3">
          <tpl fld="4" item="889"/>
          <tpl fld="3" item="3"/>
          <tpl fld="2" item="0"/>
        </tpls>
      </n>
      <n v="724655" in="0">
        <tpls c="3">
          <tpl fld="4" item="889"/>
          <tpl fld="3" item="2"/>
          <tpl fld="2" item="0"/>
        </tpls>
      </n>
      <n v="585418" in="0">
        <tpls c="3">
          <tpl fld="4" item="887"/>
          <tpl fld="3" item="1"/>
          <tpl fld="2" item="0"/>
        </tpls>
      </n>
      <n v="243180" in="0">
        <tpls c="3">
          <tpl fld="4" item="884"/>
          <tpl fld="3" item="4"/>
          <tpl fld="2" item="0"/>
        </tpls>
      </n>
      <n v="342271" in="0">
        <tpls c="3">
          <tpl fld="4" item="887"/>
          <tpl fld="3" item="3"/>
          <tpl fld="2" item="0"/>
        </tpls>
      </n>
      <n v="205554" in="0">
        <tpls c="3">
          <tpl fld="4" item="888"/>
          <tpl fld="3" item="0"/>
          <tpl fld="2" item="0"/>
        </tpls>
      </n>
      <n v="233279" in="0">
        <tpls c="3">
          <tpl fld="4" item="883"/>
          <tpl fld="3" item="2"/>
          <tpl fld="2" item="0"/>
        </tpls>
      </n>
      <n v="423314" in="0">
        <tpls c="3">
          <tpl fld="4" item="888"/>
          <tpl fld="3" item="1"/>
          <tpl fld="2" item="0"/>
        </tpls>
      </n>
      <n v="748669" in="0">
        <tpls c="3">
          <tpl fld="4" item="883"/>
          <tpl fld="3" item="3"/>
          <tpl fld="2" item="0"/>
        </tpls>
      </n>
      <n v="298142" in="0">
        <tpls c="3">
          <tpl fld="4" item="888"/>
          <tpl fld="3" item="2"/>
          <tpl fld="2" item="0"/>
        </tpls>
      </n>
      <n v="504371" in="0">
        <tpls c="3">
          <tpl fld="4" item="886"/>
          <tpl fld="3" item="4"/>
          <tpl fld="2" item="0"/>
        </tpls>
      </n>
      <n v="307207" in="0">
        <tpls c="3">
          <tpl fld="4" item="886"/>
          <tpl fld="3" item="2"/>
          <tpl fld="2" item="0"/>
        </tpls>
      </n>
      <n v="803757" in="0">
        <tpls c="3">
          <tpl fld="4" item="889"/>
          <tpl fld="3" item="4"/>
          <tpl fld="2" item="0"/>
        </tpls>
      </n>
      <n v="494551" in="0">
        <tpls c="3">
          <tpl fld="4" item="889"/>
          <tpl fld="3" item="1"/>
          <tpl fld="2" item="0"/>
        </tpls>
      </n>
      <n v="292214" in="0">
        <tpls c="3">
          <tpl fld="4" item="890"/>
          <tpl fld="3" item="4"/>
          <tpl fld="2" item="0"/>
        </tpls>
      </n>
      <n v="409052" in="0">
        <tpls c="3">
          <tpl fld="4" item="891"/>
          <tpl fld="3" item="2"/>
          <tpl fld="2" item="0"/>
        </tpls>
      </n>
      <n v="425751" in="0">
        <tpls c="3">
          <tpl fld="4" item="892"/>
          <tpl fld="3" item="4"/>
          <tpl fld="2" item="0"/>
        </tpls>
      </n>
      <n v="275368" in="0">
        <tpls c="3">
          <tpl fld="4" item="893"/>
          <tpl fld="3" item="2"/>
          <tpl fld="2" item="0"/>
        </tpls>
      </n>
      <n v="166653" in="0">
        <tpls c="3">
          <tpl fld="4" item="893"/>
          <tpl fld="3" item="3"/>
          <tpl fld="2" item="0"/>
        </tpls>
      </n>
      <n v="477491" in="0">
        <tpls c="3">
          <tpl fld="4" item="892"/>
          <tpl fld="3" item="3"/>
          <tpl fld="2" item="0"/>
        </tpls>
      </n>
      <n v="265445" in="0">
        <tpls c="3">
          <tpl fld="4" item="894"/>
          <tpl fld="3" item="4"/>
          <tpl fld="2" item="0"/>
        </tpls>
      </n>
      <n v="181184" in="0">
        <tpls c="3">
          <tpl fld="4" item="891"/>
          <tpl fld="3" item="1"/>
          <tpl fld="2" item="0"/>
        </tpls>
      </n>
      <n v="314914" in="0">
        <tpls c="3">
          <tpl fld="4" item="895"/>
          <tpl fld="3" item="2"/>
          <tpl fld="2" item="0"/>
        </tpls>
      </n>
      <n v="523292" in="0">
        <tpls c="3">
          <tpl fld="4" item="890"/>
          <tpl fld="3" item="0"/>
          <tpl fld="2" item="0"/>
        </tpls>
      </n>
      <n v="229366" in="0">
        <tpls c="3">
          <tpl fld="4" item="894"/>
          <tpl fld="3" item="1"/>
          <tpl fld="2" item="0"/>
        </tpls>
      </n>
      <n v="396218" in="0">
        <tpls c="3">
          <tpl fld="4" item="896"/>
          <tpl fld="3" item="0"/>
          <tpl fld="2" item="0"/>
        </tpls>
      </n>
      <n v="194012" in="0">
        <tpls c="3">
          <tpl fld="4" item="892"/>
          <tpl fld="3" item="2"/>
          <tpl fld="2" item="0"/>
        </tpls>
      </n>
      <n v="665899" in="0">
        <tpls c="3">
          <tpl fld="4" item="893"/>
          <tpl fld="3" item="4"/>
          <tpl fld="2" item="0"/>
        </tpls>
      </n>
      <n v="281963" in="0">
        <tpls c="3">
          <tpl fld="4" item="891"/>
          <tpl fld="3" item="0"/>
          <tpl fld="2" item="0"/>
        </tpls>
      </n>
      <n v="630938" in="0">
        <tpls c="3">
          <tpl fld="4" item="894"/>
          <tpl fld="3" item="0"/>
          <tpl fld="2" item="0"/>
        </tpls>
      </n>
      <n v="198045" in="0">
        <tpls c="3">
          <tpl fld="4" item="896"/>
          <tpl fld="3" item="3"/>
          <tpl fld="2" item="0"/>
        </tpls>
      </n>
      <n v="151240" in="0">
        <tpls c="3">
          <tpl fld="4" item="896"/>
          <tpl fld="3" item="2"/>
          <tpl fld="2" item="0"/>
        </tpls>
      </n>
      <n v="341894" in="0">
        <tpls c="3">
          <tpl fld="4" item="894"/>
          <tpl fld="3" item="2"/>
          <tpl fld="2" item="0"/>
        </tpls>
      </n>
      <n v="267843" in="0">
        <tpls c="3">
          <tpl fld="4" item="890"/>
          <tpl fld="3" item="2"/>
          <tpl fld="2" item="0"/>
        </tpls>
      </n>
      <n v="347664" in="0">
        <tpls c="3">
          <tpl fld="4" item="892"/>
          <tpl fld="3" item="0"/>
          <tpl fld="2" item="0"/>
        </tpls>
      </n>
      <n v="237734" in="0">
        <tpls c="3">
          <tpl fld="4" item="891"/>
          <tpl fld="3" item="3"/>
          <tpl fld="2" item="0"/>
        </tpls>
      </n>
      <n v="117776" in="0">
        <tpls c="3">
          <tpl fld="4" item="896"/>
          <tpl fld="3" item="4"/>
          <tpl fld="2" item="0"/>
        </tpls>
      </n>
      <n v="190842" in="0">
        <tpls c="3">
          <tpl fld="4" item="892"/>
          <tpl fld="3" item="1"/>
          <tpl fld="2" item="0"/>
        </tpls>
      </n>
      <n v="405738" in="0">
        <tpls c="3">
          <tpl fld="4" item="890"/>
          <tpl fld="3" item="1"/>
          <tpl fld="2" item="0"/>
        </tpls>
      </n>
      <n v="370839" in="0">
        <tpls c="3">
          <tpl fld="4" item="895"/>
          <tpl fld="3" item="4"/>
          <tpl fld="2" item="0"/>
        </tpls>
      </n>
      <n v="633463" in="0">
        <tpls c="3">
          <tpl fld="4" item="895"/>
          <tpl fld="3" item="0"/>
          <tpl fld="2" item="0"/>
        </tpls>
      </n>
      <n v="446544" in="0">
        <tpls c="3">
          <tpl fld="4" item="895"/>
          <tpl fld="3" item="1"/>
          <tpl fld="2" item="0"/>
        </tpls>
      </n>
      <n v="327513" in="0">
        <tpls c="3">
          <tpl fld="4" item="894"/>
          <tpl fld="3" item="3"/>
          <tpl fld="2" item="0"/>
        </tpls>
      </n>
      <n v="331005" in="0">
        <tpls c="3">
          <tpl fld="4" item="893"/>
          <tpl fld="3" item="1"/>
          <tpl fld="2" item="0"/>
        </tpls>
      </n>
      <n v="175016" in="0">
        <tpls c="3">
          <tpl fld="4" item="893"/>
          <tpl fld="3" item="0"/>
          <tpl fld="2" item="0"/>
        </tpls>
      </n>
      <n v="454355" in="0">
        <tpls c="3">
          <tpl fld="4" item="895"/>
          <tpl fld="3" item="3"/>
          <tpl fld="2" item="0"/>
        </tpls>
      </n>
      <n v="322875" in="0">
        <tpls c="3">
          <tpl fld="4" item="890"/>
          <tpl fld="3" item="3"/>
          <tpl fld="2" item="0"/>
        </tpls>
      </n>
      <n v="599909" in="0">
        <tpls c="3">
          <tpl fld="4" item="896"/>
          <tpl fld="3" item="1"/>
          <tpl fld="2" item="0"/>
        </tpls>
      </n>
      <n v="533560" in="0">
        <tpls c="3">
          <tpl fld="4" item="891"/>
          <tpl fld="3" item="4"/>
          <tpl fld="2" item="0"/>
        </tpls>
      </n>
      <n v="7013" in="0">
        <tpls c="3">
          <tpl fld="4" item="897"/>
          <tpl fld="3" item="0"/>
          <tpl fld="2" item="0"/>
        </tpls>
      </n>
      <n v="77324" in="0">
        <tpls c="3">
          <tpl fld="4" item="898"/>
          <tpl fld="3" item="4"/>
          <tpl fld="2" item="0"/>
        </tpls>
      </n>
      <n v="215891" in="0">
        <tpls c="3">
          <tpl fld="4" item="899"/>
          <tpl fld="3" item="2"/>
          <tpl fld="2" item="0"/>
        </tpls>
      </n>
      <n v="136121" in="0">
        <tpls c="3">
          <tpl fld="4" item="900"/>
          <tpl fld="3" item="0"/>
          <tpl fld="2" item="0"/>
        </tpls>
      </n>
      <n v="321861" in="0">
        <tpls c="3">
          <tpl fld="4" item="897"/>
          <tpl fld="3" item="4"/>
          <tpl fld="2" item="0"/>
        </tpls>
      </n>
      <n v="269499" in="0">
        <tpls c="3">
          <tpl fld="4" item="901"/>
          <tpl fld="3" item="1"/>
          <tpl fld="2" item="0"/>
        </tpls>
      </n>
      <n v="257206" in="0">
        <tpls c="3">
          <tpl fld="4" item="899"/>
          <tpl fld="3" item="3"/>
          <tpl fld="2" item="0"/>
        </tpls>
      </n>
      <n v="328350" in="0">
        <tpls c="3">
          <tpl fld="4" item="899"/>
          <tpl fld="3" item="0"/>
          <tpl fld="2" item="0"/>
        </tpls>
      </n>
      <n v="124465" in="0">
        <tpls c="3">
          <tpl fld="4" item="900"/>
          <tpl fld="3" item="1"/>
          <tpl fld="2" item="0"/>
        </tpls>
      </n>
      <n v="326521" in="0">
        <tpls c="3">
          <tpl fld="4" item="901"/>
          <tpl fld="3" item="4"/>
          <tpl fld="2" item="0"/>
        </tpls>
      </n>
      <n v="317184" in="0">
        <tpls c="3">
          <tpl fld="4" item="898"/>
          <tpl fld="3" item="0"/>
          <tpl fld="2" item="0"/>
        </tpls>
      </n>
      <n v="409000" in="0">
        <tpls c="3">
          <tpl fld="4" item="900"/>
          <tpl fld="3" item="4"/>
          <tpl fld="2" item="0"/>
        </tpls>
      </n>
      <n v="129146" in="0">
        <tpls c="3">
          <tpl fld="4" item="902"/>
          <tpl fld="3" item="2"/>
          <tpl fld="2" item="0"/>
        </tpls>
      </n>
      <n v="538683" in="0">
        <tpls c="3">
          <tpl fld="4" item="897"/>
          <tpl fld="3" item="1"/>
          <tpl fld="2" item="0"/>
        </tpls>
      </n>
      <n v="64175" in="0">
        <tpls c="3">
          <tpl fld="4" item="903"/>
          <tpl fld="3" item="2"/>
          <tpl fld="2" item="0"/>
        </tpls>
      </n>
      <n v="102505" in="0">
        <tpls c="3">
          <tpl fld="4" item="900"/>
          <tpl fld="3" item="3"/>
          <tpl fld="2" item="0"/>
        </tpls>
      </n>
      <n v="159783" in="0">
        <tpls c="3">
          <tpl fld="4" item="897"/>
          <tpl fld="3" item="2"/>
          <tpl fld="2" item="0"/>
        </tpls>
      </n>
      <n v="241053" in="0">
        <tpls c="3">
          <tpl fld="4" item="903"/>
          <tpl fld="3" item="0"/>
          <tpl fld="2" item="0"/>
        </tpls>
      </n>
      <n v="288838" in="0">
        <tpls c="3">
          <tpl fld="4" item="901"/>
          <tpl fld="3" item="0"/>
          <tpl fld="2" item="0"/>
        </tpls>
      </n>
      <n v="222103" in="0">
        <tpls c="3">
          <tpl fld="4" item="903"/>
          <tpl fld="3" item="3"/>
          <tpl fld="2" item="0"/>
        </tpls>
      </n>
      <n v="339126" in="0">
        <tpls c="3">
          <tpl fld="4" item="898"/>
          <tpl fld="3" item="2"/>
          <tpl fld="2" item="0"/>
        </tpls>
      </n>
      <n v="334089" in="0">
        <tpls c="3">
          <tpl fld="4" item="899"/>
          <tpl fld="3" item="4"/>
          <tpl fld="2" item="0"/>
        </tpls>
      </n>
      <n v="545607" in="0">
        <tpls c="3">
          <tpl fld="4" item="903"/>
          <tpl fld="3" item="4"/>
          <tpl fld="2" item="0"/>
        </tpls>
      </n>
      <n v="409952" in="0">
        <tpls c="3">
          <tpl fld="4" item="901"/>
          <tpl fld="3" item="2"/>
          <tpl fld="2" item="0"/>
        </tpls>
      </n>
      <n v="238121" in="0">
        <tpls c="3">
          <tpl fld="4" item="903"/>
          <tpl fld="3" item="1"/>
          <tpl fld="2" item="0"/>
        </tpls>
      </n>
      <n v="359872" in="0">
        <tpls c="3">
          <tpl fld="4" item="899"/>
          <tpl fld="3" item="1"/>
          <tpl fld="2" item="0"/>
        </tpls>
      </n>
      <n v="335243" in="0">
        <tpls c="3">
          <tpl fld="4" item="900"/>
          <tpl fld="3" item="2"/>
          <tpl fld="2" item="0"/>
        </tpls>
      </n>
      <n v="191689" in="0">
        <tpls c="3">
          <tpl fld="4" item="902"/>
          <tpl fld="3" item="1"/>
          <tpl fld="2" item="0"/>
        </tpls>
      </n>
      <n v="123698" in="0">
        <tpls c="3">
          <tpl fld="4" item="902"/>
          <tpl fld="3" item="0"/>
          <tpl fld="2" item="0"/>
        </tpls>
      </n>
      <n v="463661" in="0">
        <tpls c="3">
          <tpl fld="4" item="898"/>
          <tpl fld="3" item="3"/>
          <tpl fld="2" item="0"/>
        </tpls>
      </n>
      <n v="482393" in="0">
        <tpls c="3">
          <tpl fld="4" item="902"/>
          <tpl fld="3" item="3"/>
          <tpl fld="2" item="0"/>
        </tpls>
      </n>
      <n v="265033" in="0">
        <tpls c="3">
          <tpl fld="4" item="898"/>
          <tpl fld="3" item="1"/>
          <tpl fld="2" item="0"/>
        </tpls>
      </n>
      <n v="209211" in="0">
        <tpls c="3">
          <tpl fld="4" item="902"/>
          <tpl fld="3" item="4"/>
          <tpl fld="2" item="0"/>
        </tpls>
      </n>
      <n v="95392" in="0">
        <tpls c="3">
          <tpl fld="4" item="897"/>
          <tpl fld="3" item="3"/>
          <tpl fld="2" item="0"/>
        </tpls>
      </n>
      <n v="603459" in="0">
        <tpls c="3">
          <tpl fld="4" item="901"/>
          <tpl fld="3" item="3"/>
          <tpl fld="2" item="0"/>
        </tpls>
      </n>
      <n v="298296" in="0">
        <tpls c="3">
          <tpl fld="4" item="904"/>
          <tpl fld="3" item="0"/>
          <tpl fld="2" item="0"/>
        </tpls>
      </n>
      <n v="102809" in="0">
        <tpls c="3">
          <tpl fld="4" item="905"/>
          <tpl fld="3" item="3"/>
          <tpl fld="2" item="0"/>
        </tpls>
      </n>
      <n v="201563" in="0">
        <tpls c="3">
          <tpl fld="4" item="906"/>
          <tpl fld="3" item="3"/>
          <tpl fld="2" item="0"/>
        </tpls>
      </n>
      <n v="500097" in="0">
        <tpls c="3">
          <tpl fld="4" item="907"/>
          <tpl fld="3" item="3"/>
          <tpl fld="2" item="0"/>
        </tpls>
      </n>
      <n v="157190" in="0">
        <tpls c="3">
          <tpl fld="4" item="906"/>
          <tpl fld="3" item="0"/>
          <tpl fld="2" item="0"/>
        </tpls>
      </n>
      <n v="668796" in="0">
        <tpls c="3">
          <tpl fld="4" item="908"/>
          <tpl fld="3" item="4"/>
          <tpl fld="2" item="0"/>
        </tpls>
      </n>
      <n v="432477" in="0">
        <tpls c="3">
          <tpl fld="4" item="909"/>
          <tpl fld="3" item="3"/>
          <tpl fld="2" item="0"/>
        </tpls>
      </n>
      <n v="218035" in="0">
        <tpls c="3">
          <tpl fld="4" item="910"/>
          <tpl fld="3" item="0"/>
          <tpl fld="2" item="0"/>
        </tpls>
      </n>
      <n v="402728" in="0">
        <tpls c="3">
          <tpl fld="4" item="907"/>
          <tpl fld="3" item="2"/>
          <tpl fld="2" item="0"/>
        </tpls>
      </n>
      <n v="489095" in="0">
        <tpls c="3">
          <tpl fld="4" item="905"/>
          <tpl fld="3" item="4"/>
          <tpl fld="2" item="0"/>
        </tpls>
      </n>
      <n v="252621" in="0">
        <tpls c="3">
          <tpl fld="4" item="908"/>
          <tpl fld="3" item="2"/>
          <tpl fld="2" item="0"/>
        </tpls>
      </n>
      <n v="404509" in="0">
        <tpls c="3">
          <tpl fld="4" item="905"/>
          <tpl fld="3" item="1"/>
          <tpl fld="2" item="0"/>
        </tpls>
      </n>
      <n v="337289" in="0">
        <tpls c="3">
          <tpl fld="4" item="909"/>
          <tpl fld="3" item="2"/>
          <tpl fld="2" item="0"/>
        </tpls>
      </n>
      <n v="313778" in="0">
        <tpls c="3">
          <tpl fld="4" item="905"/>
          <tpl fld="3" item="2"/>
          <tpl fld="2" item="0"/>
        </tpls>
      </n>
      <n v="285286" in="0">
        <tpls c="3">
          <tpl fld="4" item="906"/>
          <tpl fld="3" item="2"/>
          <tpl fld="2" item="0"/>
        </tpls>
      </n>
      <n v="196009" in="0">
        <tpls c="3">
          <tpl fld="4" item="910"/>
          <tpl fld="3" item="3"/>
          <tpl fld="2" item="0"/>
        </tpls>
      </n>
      <n v="295284" in="0">
        <tpls c="3">
          <tpl fld="4" item="904"/>
          <tpl fld="3" item="3"/>
          <tpl fld="2" item="0"/>
        </tpls>
      </n>
      <n v="257590" in="0">
        <tpls c="3">
          <tpl fld="4" item="908"/>
          <tpl fld="3" item="0"/>
          <tpl fld="2" item="0"/>
        </tpls>
      </n>
      <n v="510929" in="0">
        <tpls c="3">
          <tpl fld="4" item="908"/>
          <tpl fld="3" item="3"/>
          <tpl fld="2" item="0"/>
        </tpls>
      </n>
      <n v="241442" in="0">
        <tpls c="3">
          <tpl fld="4" item="909"/>
          <tpl fld="3" item="4"/>
          <tpl fld="2" item="0"/>
        </tpls>
      </n>
      <n v="206659" in="0">
        <tpls c="3">
          <tpl fld="4" item="907"/>
          <tpl fld="3" item="4"/>
          <tpl fld="2" item="0"/>
        </tpls>
      </n>
      <n v="655599" in="0">
        <tpls c="3">
          <tpl fld="4" item="904"/>
          <tpl fld="3" item="2"/>
          <tpl fld="2" item="0"/>
        </tpls>
      </n>
      <n v="353046" in="0">
        <tpls c="3">
          <tpl fld="4" item="904"/>
          <tpl fld="3" item="4"/>
          <tpl fld="2" item="0"/>
        </tpls>
      </n>
      <n v="526530" in="0">
        <tpls c="3">
          <tpl fld="4" item="906"/>
          <tpl fld="3" item="1"/>
          <tpl fld="2" item="0"/>
        </tpls>
      </n>
      <n v="245021" in="0">
        <tpls c="3">
          <tpl fld="4" item="910"/>
          <tpl fld="3" item="2"/>
          <tpl fld="2" item="0"/>
        </tpls>
      </n>
      <n v="437419" in="0">
        <tpls c="3">
          <tpl fld="4" item="910"/>
          <tpl fld="3" item="1"/>
          <tpl fld="2" item="0"/>
        </tpls>
      </n>
      <n v="222033" in="0">
        <tpls c="3">
          <tpl fld="4" item="910"/>
          <tpl fld="3" item="4"/>
          <tpl fld="2" item="0"/>
        </tpls>
      </n>
      <m>
        <tpls c="3">
          <tpl fld="4" item="906"/>
          <tpl fld="3" item="4"/>
          <tpl fld="2" item="0"/>
        </tpls>
      </m>
      <n v="333632" in="0">
        <tpls c="3">
          <tpl fld="4" item="911"/>
          <tpl fld="3" item="2"/>
          <tpl fld="2" item="0"/>
        </tpls>
      </n>
      <n v="166660" in="0">
        <tpls c="3">
          <tpl fld="4" item="912"/>
          <tpl fld="3" item="0"/>
          <tpl fld="2" item="0"/>
        </tpls>
      </n>
      <n v="371730" in="0">
        <tpls c="3">
          <tpl fld="4" item="913"/>
          <tpl fld="3" item="2"/>
          <tpl fld="2" item="0"/>
        </tpls>
      </n>
      <n v="292540" in="0">
        <tpls c="3">
          <tpl fld="4" item="914"/>
          <tpl fld="3" item="2"/>
          <tpl fld="2" item="0"/>
        </tpls>
      </n>
      <n v="619354" in="0">
        <tpls c="3">
          <tpl fld="4" item="911"/>
          <tpl fld="3" item="3"/>
          <tpl fld="2" item="0"/>
        </tpls>
      </n>
      <n v="293939" in="0">
        <tpls c="3">
          <tpl fld="4" item="904"/>
          <tpl fld="3" item="1"/>
          <tpl fld="2" item="0"/>
        </tpls>
      </n>
      <n v="241297" in="0">
        <tpls c="3">
          <tpl fld="4" item="915"/>
          <tpl fld="3" item="2"/>
          <tpl fld="2" item="0"/>
        </tpls>
      </n>
      <n v="214185" in="0">
        <tpls c="3">
          <tpl fld="4" item="913"/>
          <tpl fld="3" item="0"/>
          <tpl fld="2" item="0"/>
        </tpls>
      </n>
      <n v="339212" in="0">
        <tpls c="3">
          <tpl fld="4" item="914"/>
          <tpl fld="3" item="3"/>
          <tpl fld="2" item="0"/>
        </tpls>
      </n>
      <n v="302114" in="0">
        <tpls c="3">
          <tpl fld="4" item="913"/>
          <tpl fld="3" item="4"/>
          <tpl fld="2" item="0"/>
        </tpls>
      </n>
      <n v="337888" in="0">
        <tpls c="3">
          <tpl fld="4" item="916"/>
          <tpl fld="3" item="3"/>
          <tpl fld="2" item="0"/>
        </tpls>
      </n>
      <n v="628242" in="0">
        <tpls c="3">
          <tpl fld="4" item="917"/>
          <tpl fld="3" item="3"/>
          <tpl fld="2" item="0"/>
        </tpls>
      </n>
      <n v="123191" in="0">
        <tpls c="3">
          <tpl fld="4" item="917"/>
          <tpl fld="3" item="2"/>
          <tpl fld="2" item="0"/>
        </tpls>
      </n>
      <n v="410728" in="0">
        <tpls c="3">
          <tpl fld="4" item="913"/>
          <tpl fld="3" item="3"/>
          <tpl fld="2" item="0"/>
        </tpls>
      </n>
      <n v="126171" in="0">
        <tpls c="3">
          <tpl fld="4" item="914"/>
          <tpl fld="3" item="1"/>
          <tpl fld="2" item="0"/>
        </tpls>
      </n>
      <n v="312122" in="0">
        <tpls c="3">
          <tpl fld="4" item="912"/>
          <tpl fld="3" item="3"/>
          <tpl fld="2" item="0"/>
        </tpls>
      </n>
      <n v="404033" in="0">
        <tpls c="3">
          <tpl fld="4" item="916"/>
          <tpl fld="3" item="1"/>
          <tpl fld="2" item="0"/>
        </tpls>
      </n>
      <n v="252316" in="0">
        <tpls c="3">
          <tpl fld="4" item="905"/>
          <tpl fld="3" item="0"/>
          <tpl fld="2" item="0"/>
        </tpls>
      </n>
      <n v="148759" in="0">
        <tpls c="3">
          <tpl fld="4" item="909"/>
          <tpl fld="3" item="0"/>
          <tpl fld="2" item="0"/>
        </tpls>
      </n>
      <n v="253195" in="0">
        <tpls c="3">
          <tpl fld="4" item="911"/>
          <tpl fld="3" item="1"/>
          <tpl fld="2" item="0"/>
        </tpls>
      </n>
      <n v="486407" in="0">
        <tpls c="3">
          <tpl fld="4" item="914"/>
          <tpl fld="3" item="4"/>
          <tpl fld="2" item="0"/>
        </tpls>
      </n>
      <n v="180900" in="0">
        <tpls c="3">
          <tpl fld="4" item="907"/>
          <tpl fld="3" item="0"/>
          <tpl fld="2" item="0"/>
        </tpls>
      </n>
      <n v="332276" in="0">
        <tpls c="3">
          <tpl fld="4" item="908"/>
          <tpl fld="3" item="1"/>
          <tpl fld="2" item="0"/>
        </tpls>
      </n>
      <n v="197782" in="0">
        <tpls c="3">
          <tpl fld="4" item="909"/>
          <tpl fld="3" item="1"/>
          <tpl fld="2" item="0"/>
        </tpls>
      </n>
      <n v="567665" in="0">
        <tpls c="3">
          <tpl fld="4" item="912"/>
          <tpl fld="3" item="2"/>
          <tpl fld="2" item="0"/>
        </tpls>
      </n>
      <n v="592095" in="0">
        <tpls c="3">
          <tpl fld="4" item="914"/>
          <tpl fld="3" item="0"/>
          <tpl fld="2" item="0"/>
        </tpls>
      </n>
      <n v="541208" in="0">
        <tpls c="3">
          <tpl fld="4" item="915"/>
          <tpl fld="3" item="1"/>
          <tpl fld="2" item="0"/>
        </tpls>
      </n>
      <n v="401638" in="0">
        <tpls c="3">
          <tpl fld="4" item="917"/>
          <tpl fld="3" item="0"/>
          <tpl fld="2" item="0"/>
        </tpls>
      </n>
      <n v="661623" in="0">
        <tpls c="3">
          <tpl fld="4" item="916"/>
          <tpl fld="3" item="4"/>
          <tpl fld="2" item="0"/>
        </tpls>
      </n>
      <n v="195814" in="0">
        <tpls c="3">
          <tpl fld="4" item="907"/>
          <tpl fld="3" item="1"/>
          <tpl fld="2" item="0"/>
        </tpls>
      </n>
      <n v="410310" in="0">
        <tpls c="3">
          <tpl fld="4" item="911"/>
          <tpl fld="3" item="4"/>
          <tpl fld="2" item="0"/>
        </tpls>
      </n>
      <n v="534183" in="0">
        <tpls c="3">
          <tpl fld="4" item="916"/>
          <tpl fld="3" item="2"/>
          <tpl fld="2" item="0"/>
        </tpls>
      </n>
      <n v="237848" in="0">
        <tpls c="3">
          <tpl fld="4" item="915"/>
          <tpl fld="3" item="3"/>
          <tpl fld="2" item="0"/>
        </tpls>
      </n>
      <n v="502259" in="0">
        <tpls c="3">
          <tpl fld="4" item="915"/>
          <tpl fld="3" item="4"/>
          <tpl fld="2" item="0"/>
        </tpls>
      </n>
      <n v="485148" in="0">
        <tpls c="3">
          <tpl fld="4" item="917"/>
          <tpl fld="3" item="4"/>
          <tpl fld="2" item="0"/>
        </tpls>
      </n>
      <n v="424156" in="0">
        <tpls c="3">
          <tpl fld="4" item="911"/>
          <tpl fld="3" item="0"/>
          <tpl fld="2" item="0"/>
        </tpls>
      </n>
      <n v="472204" in="0">
        <tpls c="3">
          <tpl fld="4" item="912"/>
          <tpl fld="3" item="4"/>
          <tpl fld="2" item="0"/>
        </tpls>
      </n>
      <n v="461979" in="0">
        <tpls c="3">
          <tpl fld="4" item="918"/>
          <tpl fld="3" item="2"/>
          <tpl fld="2" item="0"/>
        </tpls>
      </n>
      <n v="310340" in="0">
        <tpls c="3">
          <tpl fld="4" item="919"/>
          <tpl fld="3" item="1"/>
          <tpl fld="2" item="0"/>
        </tpls>
      </n>
      <n v="207046" in="0">
        <tpls c="3">
          <tpl fld="4" item="920"/>
          <tpl fld="3" item="4"/>
          <tpl fld="2" item="0"/>
        </tpls>
      </n>
      <n v="402195" in="0">
        <tpls c="3">
          <tpl fld="4" item="921"/>
          <tpl fld="3" item="4"/>
          <tpl fld="2" item="0"/>
        </tpls>
      </n>
      <n v="424540" in="0">
        <tpls c="3">
          <tpl fld="4" item="922"/>
          <tpl fld="3" item="4"/>
          <tpl fld="2" item="0"/>
        </tpls>
      </n>
      <n v="439339" in="0">
        <tpls c="3">
          <tpl fld="4" item="913"/>
          <tpl fld="3" item="1"/>
          <tpl fld="2" item="0"/>
        </tpls>
      </n>
      <n v="369968" in="0">
        <tpls c="3">
          <tpl fld="4" item="923"/>
          <tpl fld="3" item="4"/>
          <tpl fld="2" item="0"/>
        </tpls>
      </n>
      <n v="106683" in="0">
        <tpls c="3">
          <tpl fld="4" item="920"/>
          <tpl fld="3" item="3"/>
          <tpl fld="2" item="0"/>
        </tpls>
      </n>
      <n v="171259" in="0">
        <tpls c="3">
          <tpl fld="4" item="918"/>
          <tpl fld="3" item="4"/>
          <tpl fld="2" item="0"/>
        </tpls>
      </n>
      <n v="353845" in="0">
        <tpls c="3">
          <tpl fld="4" item="923"/>
          <tpl fld="3" item="2"/>
          <tpl fld="2" item="0"/>
        </tpls>
      </n>
      <n v="80742" in="0">
        <tpls c="3">
          <tpl fld="4" item="918"/>
          <tpl fld="3" item="3"/>
          <tpl fld="2" item="0"/>
        </tpls>
      </n>
      <n v="740871" in="0">
        <tpls c="3">
          <tpl fld="4" item="919"/>
          <tpl fld="3" item="2"/>
          <tpl fld="2" item="0"/>
        </tpls>
      </n>
      <n v="124941" in="0">
        <tpls c="3">
          <tpl fld="4" item="919"/>
          <tpl fld="3" item="4"/>
          <tpl fld="2" item="0"/>
        </tpls>
      </n>
      <n v="200096" in="0">
        <tpls c="3">
          <tpl fld="4" item="916"/>
          <tpl fld="3" item="0"/>
          <tpl fld="2" item="0"/>
        </tpls>
      </n>
      <n v="65376" in="0">
        <tpls c="3">
          <tpl fld="4" item="918"/>
          <tpl fld="3" item="0"/>
          <tpl fld="2" item="0"/>
        </tpls>
      </n>
      <n v="277071" in="0">
        <tpls c="3">
          <tpl fld="4" item="919"/>
          <tpl fld="3" item="3"/>
          <tpl fld="2" item="0"/>
        </tpls>
      </n>
      <n v="316911" in="0">
        <tpls c="3">
          <tpl fld="4" item="922"/>
          <tpl fld="3" item="2"/>
          <tpl fld="2" item="0"/>
        </tpls>
      </n>
      <n v="275917" in="0">
        <tpls c="3">
          <tpl fld="4" item="921"/>
          <tpl fld="3" item="3"/>
          <tpl fld="2" item="0"/>
        </tpls>
      </n>
      <n v="229513" in="0">
        <tpls c="3">
          <tpl fld="4" item="915"/>
          <tpl fld="3" item="0"/>
          <tpl fld="2" item="0"/>
        </tpls>
      </n>
      <n v="270931" in="0">
        <tpls c="3">
          <tpl fld="4" item="921"/>
          <tpl fld="3" item="2"/>
          <tpl fld="2" item="0"/>
        </tpls>
      </n>
      <n v="613644" in="0">
        <tpls c="3">
          <tpl fld="4" item="924"/>
          <tpl fld="3" item="2"/>
          <tpl fld="2" item="0"/>
        </tpls>
      </n>
      <n v="179061" in="0">
        <tpls c="3">
          <tpl fld="4" item="922"/>
          <tpl fld="3" item="3"/>
          <tpl fld="2" item="0"/>
        </tpls>
      </n>
      <n v="173052" in="0">
        <tpls c="3">
          <tpl fld="4" item="917"/>
          <tpl fld="3" item="1"/>
          <tpl fld="2" item="0"/>
        </tpls>
      </n>
      <n v="348428" in="0">
        <tpls c="3">
          <tpl fld="4" item="921"/>
          <tpl fld="3" item="1"/>
          <tpl fld="2" item="0"/>
        </tpls>
      </n>
      <n v="300009" in="0">
        <tpls c="3">
          <tpl fld="4" item="923"/>
          <tpl fld="3" item="3"/>
          <tpl fld="2" item="0"/>
        </tpls>
      </n>
      <n v="407536" in="0">
        <tpls c="3">
          <tpl fld="4" item="920"/>
          <tpl fld="3" item="0"/>
          <tpl fld="2" item="0"/>
        </tpls>
      </n>
      <n v="276089" in="0">
        <tpls c="3">
          <tpl fld="4" item="924"/>
          <tpl fld="3" item="0"/>
          <tpl fld="2" item="0"/>
        </tpls>
      </n>
      <n v="287797" in="0">
        <tpls c="3">
          <tpl fld="4" item="924"/>
          <tpl fld="3" item="4"/>
          <tpl fld="2" item="0"/>
        </tpls>
      </n>
      <n v="255853" in="0">
        <tpls c="3">
          <tpl fld="4" item="920"/>
          <tpl fld="3" item="2"/>
          <tpl fld="2" item="0"/>
        </tpls>
      </n>
      <n v="259060" in="0">
        <tpls c="3">
          <tpl fld="4" item="924"/>
          <tpl fld="3" item="3"/>
          <tpl fld="2" item="0"/>
        </tpls>
      </n>
      <n v="187216" in="0">
        <tpls c="3">
          <tpl fld="4" item="912"/>
          <tpl fld="3" item="1"/>
          <tpl fld="2" item="0"/>
        </tpls>
      </n>
      <n v="349764" in="0">
        <tpls c="3">
          <tpl fld="4" item="921"/>
          <tpl fld="3" item="0"/>
          <tpl fld="2" item="0"/>
        </tpls>
      </n>
      <n v="415449" in="0">
        <tpls c="3">
          <tpl fld="4" item="925"/>
          <tpl fld="3" item="4"/>
          <tpl fld="2" item="0"/>
        </tpls>
      </n>
      <n v="400297" in="0">
        <tpls c="3">
          <tpl fld="4" item="926"/>
          <tpl fld="3" item="3"/>
          <tpl fld="2" item="0"/>
        </tpls>
      </n>
      <n v="592641" in="0">
        <tpls c="3">
          <tpl fld="4" item="927"/>
          <tpl fld="3" item="4"/>
          <tpl fld="2" item="0"/>
        </tpls>
      </n>
      <n v="11558" in="0">
        <tpls c="3">
          <tpl fld="4" item="926"/>
          <tpl fld="3" item="4"/>
          <tpl fld="2" item="0"/>
        </tpls>
      </n>
      <n v="298557" in="0">
        <tpls c="3">
          <tpl fld="4" item="927"/>
          <tpl fld="3" item="3"/>
          <tpl fld="2" item="0"/>
        </tpls>
      </n>
      <n v="449861" in="0">
        <tpls c="3">
          <tpl fld="4" item="924"/>
          <tpl fld="3" item="1"/>
          <tpl fld="2" item="0"/>
        </tpls>
      </n>
      <n v="417942" in="0">
        <tpls c="3">
          <tpl fld="4" item="920"/>
          <tpl fld="3" item="1"/>
          <tpl fld="2" item="0"/>
        </tpls>
      </n>
      <n v="140820" in="0">
        <tpls c="3">
          <tpl fld="4" item="928"/>
          <tpl fld="3" item="4"/>
          <tpl fld="2" item="0"/>
        </tpls>
      </n>
      <n v="48201" in="0">
        <tpls c="3">
          <tpl fld="4" item="929"/>
          <tpl fld="3" item="2"/>
          <tpl fld="2" item="0"/>
        </tpls>
      </n>
      <n v="574776" in="0">
        <tpls c="3">
          <tpl fld="4" item="928"/>
          <tpl fld="3" item="3"/>
          <tpl fld="2" item="0"/>
        </tpls>
      </n>
      <n v="509173" in="0">
        <tpls c="3">
          <tpl fld="4" item="926"/>
          <tpl fld="3" item="2"/>
          <tpl fld="2" item="0"/>
        </tpls>
      </n>
      <n v="844960" in="0">
        <tpls c="3">
          <tpl fld="4" item="923"/>
          <tpl fld="3" item="1"/>
          <tpl fld="2" item="0"/>
        </tpls>
      </n>
      <n v="326165" in="0">
        <tpls c="3">
          <tpl fld="4" item="925"/>
          <tpl fld="3" item="2"/>
          <tpl fld="2" item="0"/>
        </tpls>
      </n>
      <n v="52537" in="0">
        <tpls c="3">
          <tpl fld="4" item="925"/>
          <tpl fld="3" item="3"/>
          <tpl fld="2" item="0"/>
        </tpls>
      </n>
      <n v="349015" in="0">
        <tpls c="3">
          <tpl fld="4" item="927"/>
          <tpl fld="3" item="0"/>
          <tpl fld="2" item="0"/>
        </tpls>
      </n>
      <n v="149965" in="0">
        <tpls c="3">
          <tpl fld="4" item="922"/>
          <tpl fld="3" item="1"/>
          <tpl fld="2" item="0"/>
        </tpls>
      </n>
      <n v="136561" in="0">
        <tpls c="3">
          <tpl fld="4" item="925"/>
          <tpl fld="3" item="0"/>
          <tpl fld="2" item="0"/>
        </tpls>
      </n>
      <n v="188887" in="0">
        <tpls c="3">
          <tpl fld="4" item="929"/>
          <tpl fld="3" item="0"/>
          <tpl fld="2" item="0"/>
        </tpls>
      </n>
      <n v="349456" in="0">
        <tpls c="3">
          <tpl fld="4" item="930"/>
          <tpl fld="3" item="2"/>
          <tpl fld="2" item="0"/>
        </tpls>
      </n>
      <n v="103660" in="0">
        <tpls c="3">
          <tpl fld="4" item="931"/>
          <tpl fld="3" item="3"/>
          <tpl fld="2" item="0"/>
        </tpls>
      </n>
      <n v="124461" in="0">
        <tpls c="3">
          <tpl fld="4" item="927"/>
          <tpl fld="3" item="1"/>
          <tpl fld="2" item="0"/>
        </tpls>
      </n>
      <n v="333643" in="0">
        <tpls c="3">
          <tpl fld="4" item="922"/>
          <tpl fld="3" item="0"/>
          <tpl fld="2" item="0"/>
        </tpls>
      </n>
      <n v="229565" in="0">
        <tpls c="3">
          <tpl fld="4" item="931"/>
          <tpl fld="3" item="2"/>
          <tpl fld="2" item="0"/>
        </tpls>
      </n>
      <n v="658102" in="0">
        <tpls c="3">
          <tpl fld="4" item="928"/>
          <tpl fld="3" item="2"/>
          <tpl fld="2" item="0"/>
        </tpls>
      </n>
      <n v="878596" in="0">
        <tpls c="3">
          <tpl fld="4" item="929"/>
          <tpl fld="3" item="4"/>
          <tpl fld="2" item="0"/>
        </tpls>
      </n>
      <n v="501939" in="0">
        <tpls c="3">
          <tpl fld="4" item="927"/>
          <tpl fld="3" item="2"/>
          <tpl fld="2" item="0"/>
        </tpls>
      </n>
      <n v="237326" in="0">
        <tpls c="3">
          <tpl fld="4" item="929"/>
          <tpl fld="3" item="3"/>
          <tpl fld="2" item="0"/>
        </tpls>
      </n>
      <n v="204243" in="0">
        <tpls c="3">
          <tpl fld="4" item="931"/>
          <tpl fld="3" item="4"/>
          <tpl fld="2" item="0"/>
        </tpls>
      </n>
      <n v="419192" in="0">
        <tpls c="3">
          <tpl fld="4" item="923"/>
          <tpl fld="3" item="0"/>
          <tpl fld="2" item="0"/>
        </tpls>
      </n>
      <n v="127231" in="0">
        <tpls c="3">
          <tpl fld="4" item="930"/>
          <tpl fld="3" item="3"/>
          <tpl fld="2" item="0"/>
        </tpls>
      </n>
      <n v="496573" in="0">
        <tpls c="3">
          <tpl fld="4" item="930"/>
          <tpl fld="3" item="4"/>
          <tpl fld="2" item="0"/>
        </tpls>
      </n>
      <n v="349903" in="0">
        <tpls c="3">
          <tpl fld="4" item="930"/>
          <tpl fld="3" item="0"/>
          <tpl fld="2" item="0"/>
        </tpls>
      </n>
      <n v="334667" in="0">
        <tpls c="3">
          <tpl fld="4" item="929"/>
          <tpl fld="3" item="1"/>
          <tpl fld="2" item="0"/>
        </tpls>
      </n>
      <n v="244110" in="0">
        <tpls c="3">
          <tpl fld="4" item="926"/>
          <tpl fld="3" item="1"/>
          <tpl fld="2" item="0"/>
        </tpls>
      </n>
      <n v="453817" in="0">
        <tpls c="3">
          <tpl fld="4" item="918"/>
          <tpl fld="3" item="1"/>
          <tpl fld="2" item="0"/>
        </tpls>
      </n>
      <n v="342360" in="0">
        <tpls c="3">
          <tpl fld="4" item="928"/>
          <tpl fld="3" item="1"/>
          <tpl fld="2" item="0"/>
        </tpls>
      </n>
      <n v="553643" in="0">
        <tpls c="3">
          <tpl fld="4" item="919"/>
          <tpl fld="3" item="0"/>
          <tpl fld="2" item="0"/>
        </tpls>
      </n>
      <n v="518423" in="0">
        <tpls c="3">
          <tpl fld="4" item="931"/>
          <tpl fld="3" item="0"/>
          <tpl fld="2" item="0"/>
        </tpls>
      </n>
      <n v="308688" in="0">
        <tpls c="3">
          <tpl fld="4" item="932"/>
          <tpl fld="3" item="4"/>
          <tpl fld="2" item="0"/>
        </tpls>
      </n>
      <n v="568131" in="0">
        <tpls c="3">
          <tpl fld="4" item="933"/>
          <tpl fld="3" item="0"/>
          <tpl fld="2" item="0"/>
        </tpls>
      </n>
      <n v="281815" in="0">
        <tpls c="3">
          <tpl fld="4" item="933"/>
          <tpl fld="3" item="2"/>
          <tpl fld="2" item="0"/>
        </tpls>
      </n>
      <n v="178445" in="0">
        <tpls c="3">
          <tpl fld="4" item="934"/>
          <tpl fld="3" item="4"/>
          <tpl fld="2" item="0"/>
        </tpls>
      </n>
      <n v="267824" in="0">
        <tpls c="3">
          <tpl fld="4" item="935"/>
          <tpl fld="3" item="2"/>
          <tpl fld="2" item="0"/>
        </tpls>
      </n>
      <n v="518169" in="0">
        <tpls c="3">
          <tpl fld="4" item="928"/>
          <tpl fld="3" item="0"/>
          <tpl fld="2" item="0"/>
        </tpls>
      </n>
      <n v="127588" in="0">
        <tpls c="3">
          <tpl fld="4" item="925"/>
          <tpl fld="3" item="1"/>
          <tpl fld="2" item="0"/>
        </tpls>
      </n>
      <n v="10491" in="0">
        <tpls c="3">
          <tpl fld="4" item="936"/>
          <tpl fld="3" item="4"/>
          <tpl fld="2" item="0"/>
        </tpls>
      </n>
      <n v="493354" in="0">
        <tpls c="3">
          <tpl fld="4" item="937"/>
          <tpl fld="3" item="2"/>
          <tpl fld="2" item="0"/>
        </tpls>
      </n>
      <n v="438242" in="0">
        <tpls c="3">
          <tpl fld="4" item="938"/>
          <tpl fld="3" item="4"/>
          <tpl fld="2" item="0"/>
        </tpls>
      </n>
      <n v="132794" in="0">
        <tpls c="3">
          <tpl fld="4" item="933"/>
          <tpl fld="3" item="3"/>
          <tpl fld="2" item="0"/>
        </tpls>
      </n>
      <n v="176988" in="0">
        <tpls c="3">
          <tpl fld="4" item="937"/>
          <tpl fld="3" item="3"/>
          <tpl fld="2" item="0"/>
        </tpls>
      </n>
      <n v="313213" in="0">
        <tpls c="3">
          <tpl fld="4" item="935"/>
          <tpl fld="3" item="3"/>
          <tpl fld="2" item="0"/>
        </tpls>
      </n>
      <n v="249695" in="0">
        <tpls c="3">
          <tpl fld="4" item="937"/>
          <tpl fld="3" item="4"/>
          <tpl fld="2" item="0"/>
        </tpls>
      </n>
      <n v="636393" in="0">
        <tpls c="3">
          <tpl fld="4" item="926"/>
          <tpl fld="3" item="0"/>
          <tpl fld="2" item="0"/>
        </tpls>
      </n>
      <n v="292003" in="0">
        <tpls c="3">
          <tpl fld="4" item="936"/>
          <tpl fld="3" item="3"/>
          <tpl fld="2" item="0"/>
        </tpls>
      </n>
      <n v="57854" in="0">
        <tpls c="3">
          <tpl fld="4" item="938"/>
          <tpl fld="3" item="2"/>
          <tpl fld="2" item="0"/>
        </tpls>
      </n>
      <n v="261404" in="0">
        <tpls c="3">
          <tpl fld="4" item="934"/>
          <tpl fld="3" item="0"/>
          <tpl fld="2" item="0"/>
        </tpls>
      </n>
      <n v="307074" in="0">
        <tpls c="3">
          <tpl fld="4" item="931"/>
          <tpl fld="3" item="1"/>
          <tpl fld="2" item="0"/>
        </tpls>
      </n>
      <n v="350340" in="0">
        <tpls c="3">
          <tpl fld="4" item="933"/>
          <tpl fld="3" item="4"/>
          <tpl fld="2" item="0"/>
        </tpls>
      </n>
      <n v="487742" in="0">
        <tpls c="3">
          <tpl fld="4" item="932"/>
          <tpl fld="3" item="3"/>
          <tpl fld="2" item="0"/>
        </tpls>
      </n>
      <n v="326838" in="0">
        <tpls c="3">
          <tpl fld="4" item="930"/>
          <tpl fld="3" item="1"/>
          <tpl fld="2" item="0"/>
        </tpls>
      </n>
      <n v="586440" in="0">
        <tpls c="3">
          <tpl fld="4" item="935"/>
          <tpl fld="3" item="1"/>
          <tpl fld="2" item="0"/>
        </tpls>
      </n>
      <n v="439940" in="0">
        <tpls c="3">
          <tpl fld="4" item="936"/>
          <tpl fld="3" item="2"/>
          <tpl fld="2" item="0"/>
        </tpls>
      </n>
      <n v="58422" in="0">
        <tpls c="3">
          <tpl fld="4" item="938"/>
          <tpl fld="3" item="3"/>
          <tpl fld="2" item="0"/>
        </tpls>
      </n>
      <m>
        <tpls c="3">
          <tpl fld="4" item="934"/>
          <tpl fld="3" item="2"/>
          <tpl fld="2" item="0"/>
        </tpls>
      </m>
      <n v="282385" in="0">
        <tpls c="3">
          <tpl fld="4" item="938"/>
          <tpl fld="3" item="0"/>
          <tpl fld="2" item="0"/>
        </tpls>
      </n>
      <n v="292406" in="0">
        <tpls c="3">
          <tpl fld="4" item="932"/>
          <tpl fld="3" item="1"/>
          <tpl fld="2" item="0"/>
        </tpls>
      </n>
      <n v="208985" in="0">
        <tpls c="3">
          <tpl fld="4" item="935"/>
          <tpl fld="3" item="4"/>
          <tpl fld="2" item="0"/>
        </tpls>
      </n>
      <n v="92684" in="0">
        <tpls c="3">
          <tpl fld="4" item="932"/>
          <tpl fld="3" item="2"/>
          <tpl fld="2" item="0"/>
        </tpls>
      </n>
      <n v="292660" in="0">
        <tpls c="3">
          <tpl fld="4" item="934"/>
          <tpl fld="3" item="3"/>
          <tpl fld="2" item="0"/>
        </tpls>
      </n>
      <n v="408837" in="0">
        <tpls c="3">
          <tpl fld="4" item="939"/>
          <tpl fld="3" item="0"/>
          <tpl fld="2" item="0"/>
        </tpls>
      </n>
      <n v="197181" in="0">
        <tpls c="3">
          <tpl fld="4" item="940"/>
          <tpl fld="3" item="2"/>
          <tpl fld="2" item="0"/>
        </tpls>
      </n>
      <n v="487000" in="0">
        <tpls c="3">
          <tpl fld="4" item="940"/>
          <tpl fld="3" item="3"/>
          <tpl fld="2" item="0"/>
        </tpls>
      </n>
      <n v="417308" in="0">
        <tpls c="3">
          <tpl fld="4" item="939"/>
          <tpl fld="3" item="4"/>
          <tpl fld="2" item="0"/>
        </tpls>
      </n>
      <n v="101426" in="0">
        <tpls c="3">
          <tpl fld="4" item="940"/>
          <tpl fld="3" item="0"/>
          <tpl fld="2" item="0"/>
        </tpls>
      </n>
      <n v="222820" in="0">
        <tpls c="3">
          <tpl fld="4" item="933"/>
          <tpl fld="3" item="1"/>
          <tpl fld="2" item="0"/>
        </tpls>
      </n>
      <n v="157618" in="0">
        <tpls c="3">
          <tpl fld="4" item="941"/>
          <tpl fld="3" item="4"/>
          <tpl fld="2" item="0"/>
        </tpls>
      </n>
      <n v="184630" in="0">
        <tpls c="3">
          <tpl fld="4" item="942"/>
          <tpl fld="3" item="2"/>
          <tpl fld="2" item="0"/>
        </tpls>
      </n>
      <n v="103530" in="0">
        <tpls c="3">
          <tpl fld="4" item="936"/>
          <tpl fld="3" item="0"/>
          <tpl fld="2" item="0"/>
        </tpls>
      </n>
      <n v="373606" in="0">
        <tpls c="3">
          <tpl fld="4" item="943"/>
          <tpl fld="3" item="1"/>
          <tpl fld="2" item="0"/>
        </tpls>
      </n>
      <n v="500229" in="0">
        <tpls c="3">
          <tpl fld="4" item="944"/>
          <tpl fld="3" item="1"/>
          <tpl fld="2" item="0"/>
        </tpls>
      </n>
      <n v="617765" in="0">
        <tpls c="3">
          <tpl fld="4" item="938"/>
          <tpl fld="3" item="1"/>
          <tpl fld="2" item="0"/>
        </tpls>
      </n>
      <n v="589271" in="0">
        <tpls c="3">
          <tpl fld="4" item="944"/>
          <tpl fld="3" item="2"/>
          <tpl fld="2" item="0"/>
        </tpls>
      </n>
      <n v="458985" in="0">
        <tpls c="3">
          <tpl fld="4" item="943"/>
          <tpl fld="3" item="3"/>
          <tpl fld="2" item="0"/>
        </tpls>
      </n>
      <n v="214381" in="0">
        <tpls c="3">
          <tpl fld="4" item="939"/>
          <tpl fld="3" item="3"/>
          <tpl fld="2" item="0"/>
        </tpls>
      </n>
      <n v="57467" in="0">
        <tpls c="3">
          <tpl fld="4" item="941"/>
          <tpl fld="3" item="2"/>
          <tpl fld="2" item="0"/>
        </tpls>
      </n>
      <n v="416380" in="0">
        <tpls c="3">
          <tpl fld="4" item="942"/>
          <tpl fld="3" item="3"/>
          <tpl fld="2" item="0"/>
        </tpls>
      </n>
      <n v="302745" in="0">
        <tpls c="3">
          <tpl fld="4" item="944"/>
          <tpl fld="3" item="3"/>
          <tpl fld="2" item="0"/>
        </tpls>
      </n>
      <n v="383436" in="0">
        <tpls c="3">
          <tpl fld="4" item="942"/>
          <tpl fld="3" item="0"/>
          <tpl fld="2" item="0"/>
        </tpls>
      </n>
      <n v="638864" in="0">
        <tpls c="3">
          <tpl fld="4" item="940"/>
          <tpl fld="3" item="1"/>
          <tpl fld="2" item="0"/>
        </tpls>
      </n>
      <n v="456878" in="0">
        <tpls c="3">
          <tpl fld="4" item="936"/>
          <tpl fld="3" item="1"/>
          <tpl fld="2" item="0"/>
        </tpls>
      </n>
      <n v="624280" in="0">
        <tpls c="3">
          <tpl fld="4" item="942"/>
          <tpl fld="3" item="4"/>
          <tpl fld="2" item="0"/>
        </tpls>
      </n>
      <n v="301616" in="0">
        <tpls c="3">
          <tpl fld="4" item="944"/>
          <tpl fld="3" item="0"/>
          <tpl fld="2" item="0"/>
        </tpls>
      </n>
      <n v="375203" in="0">
        <tpls c="3">
          <tpl fld="4" item="934"/>
          <tpl fld="3" item="1"/>
          <tpl fld="2" item="0"/>
        </tpls>
      </n>
      <n v="181864" in="0">
        <tpls c="3">
          <tpl fld="4" item="940"/>
          <tpl fld="3" item="4"/>
          <tpl fld="2" item="0"/>
        </tpls>
      </n>
      <n v="324240" in="0">
        <tpls c="3">
          <tpl fld="4" item="945"/>
          <tpl fld="3" item="4"/>
          <tpl fld="2" item="0"/>
        </tpls>
      </n>
      <n v="384955" in="0">
        <tpls c="3">
          <tpl fld="4" item="935"/>
          <tpl fld="3" item="0"/>
          <tpl fld="2" item="0"/>
        </tpls>
      </n>
      <n v="230067" in="0">
        <tpls c="3">
          <tpl fld="4" item="945"/>
          <tpl fld="3" item="3"/>
          <tpl fld="2" item="0"/>
        </tpls>
      </n>
      <n v="411656" in="0">
        <tpls c="3">
          <tpl fld="4" item="932"/>
          <tpl fld="3" item="0"/>
          <tpl fld="2" item="0"/>
        </tpls>
      </n>
      <n v="390445" in="0">
        <tpls c="3">
          <tpl fld="4" item="943"/>
          <tpl fld="3" item="0"/>
          <tpl fld="2" item="0"/>
        </tpls>
      </n>
      <n v="183776" in="0">
        <tpls c="3">
          <tpl fld="4" item="945"/>
          <tpl fld="3" item="2"/>
          <tpl fld="2" item="0"/>
        </tpls>
      </n>
      <n v="287792" in="0">
        <tpls c="3">
          <tpl fld="4" item="943"/>
          <tpl fld="3" item="4"/>
          <tpl fld="2" item="0"/>
        </tpls>
      </n>
      <n v="90977" in="0">
        <tpls c="3">
          <tpl fld="4" item="937"/>
          <tpl fld="3" item="1"/>
          <tpl fld="2" item="0"/>
        </tpls>
      </n>
      <n v="199430" in="0">
        <tpls c="3">
          <tpl fld="4" item="941"/>
          <tpl fld="3" item="3"/>
          <tpl fld="2" item="0"/>
        </tpls>
      </n>
      <n v="130331" in="0">
        <tpls c="3">
          <tpl fld="4" item="937"/>
          <tpl fld="3" item="0"/>
          <tpl fld="2" item="0"/>
        </tpls>
      </n>
      <n v="27659" in="0">
        <tpls c="3">
          <tpl fld="4" item="944"/>
          <tpl fld="3" item="4"/>
          <tpl fld="2" item="0"/>
        </tpls>
      </n>
      <n v="280657" in="0">
        <tpls c="3">
          <tpl fld="4" item="943"/>
          <tpl fld="3" item="2"/>
          <tpl fld="2" item="0"/>
        </tpls>
      </n>
      <n v="261107" in="0">
        <tpls c="3">
          <tpl fld="4" item="939"/>
          <tpl fld="3" item="2"/>
          <tpl fld="2" item="0"/>
        </tpls>
      </n>
      <n v="162146" in="0">
        <tpls c="3">
          <tpl fld="4" item="945"/>
          <tpl fld="3" item="1"/>
          <tpl fld="2" item="0"/>
        </tpls>
      </n>
      <n v="339132" in="0">
        <tpls c="3">
          <tpl fld="4" item="946"/>
          <tpl fld="3" item="4"/>
          <tpl fld="2" item="0"/>
        </tpls>
      </n>
      <n v="285513" in="0">
        <tpls c="3">
          <tpl fld="4" item="947"/>
          <tpl fld="3" item="2"/>
          <tpl fld="2" item="0"/>
        </tpls>
      </n>
      <n v="479075" in="0">
        <tpls c="3">
          <tpl fld="4" item="948"/>
          <tpl fld="3" item="2"/>
          <tpl fld="2" item="0"/>
        </tpls>
      </n>
      <n v="441206" in="0">
        <tpls c="3">
          <tpl fld="4" item="949"/>
          <tpl fld="3" item="1"/>
          <tpl fld="2" item="0"/>
        </tpls>
      </n>
      <n v="355163" in="0">
        <tpls c="3">
          <tpl fld="4" item="946"/>
          <tpl fld="3" item="3"/>
          <tpl fld="2" item="0"/>
        </tpls>
      </n>
      <n v="258768" in="0">
        <tpls c="3">
          <tpl fld="4" item="945"/>
          <tpl fld="3" item="0"/>
          <tpl fld="2" item="0"/>
        </tpls>
      </n>
      <n v="337806" in="0">
        <tpls c="3">
          <tpl fld="4" item="950"/>
          <tpl fld="3" item="4"/>
          <tpl fld="2" item="0"/>
        </tpls>
      </n>
      <n v="182858" in="0">
        <tpls c="3">
          <tpl fld="4" item="949"/>
          <tpl fld="3" item="0"/>
          <tpl fld="2" item="0"/>
        </tpls>
      </n>
      <n v="245506" in="0">
        <tpls c="3">
          <tpl fld="4" item="946"/>
          <tpl fld="3" item="2"/>
          <tpl fld="2" item="0"/>
        </tpls>
      </n>
      <n v="179089" in="0">
        <tpls c="3">
          <tpl fld="4" item="950"/>
          <tpl fld="3" item="3"/>
          <tpl fld="2" item="0"/>
        </tpls>
      </n>
      <n v="328832" in="0">
        <tpls c="3">
          <tpl fld="4" item="947"/>
          <tpl fld="3" item="3"/>
          <tpl fld="2" item="0"/>
        </tpls>
      </n>
      <n v="150722" in="0">
        <tpls c="3">
          <tpl fld="4" item="947"/>
          <tpl fld="3" item="4"/>
          <tpl fld="2" item="0"/>
        </tpls>
      </n>
      <n v="316122" in="0">
        <tpls c="3">
          <tpl fld="4" item="948"/>
          <tpl fld="3" item="3"/>
          <tpl fld="2" item="0"/>
        </tpls>
      </n>
      <n v="462984" in="0">
        <tpls c="3">
          <tpl fld="4" item="951"/>
          <tpl fld="3" item="2"/>
          <tpl fld="2" item="0"/>
        </tpls>
      </n>
      <m>
        <tpls c="3">
          <tpl fld="4" item="942"/>
          <tpl fld="3" item="1"/>
          <tpl fld="2" item="0"/>
        </tpls>
      </m>
      <n v="399492" in="0">
        <tpls c="3">
          <tpl fld="4" item="952"/>
          <tpl fld="3" item="4"/>
          <tpl fld="2" item="0"/>
        </tpls>
      </n>
      <n v="302637" in="0">
        <tpls c="3">
          <tpl fld="4" item="949"/>
          <tpl fld="3" item="3"/>
          <tpl fld="2" item="0"/>
        </tpls>
      </n>
      <n v="288686" in="0">
        <tpls c="3">
          <tpl fld="4" item="950"/>
          <tpl fld="3" item="0"/>
          <tpl fld="2" item="0"/>
        </tpls>
      </n>
      <n v="72278" in="0">
        <tpls c="3">
          <tpl fld="4" item="952"/>
          <tpl fld="3" item="0"/>
          <tpl fld="2" item="0"/>
        </tpls>
      </n>
      <n v="513774" in="0">
        <tpls c="3">
          <tpl fld="4" item="951"/>
          <tpl fld="3" item="4"/>
          <tpl fld="2" item="0"/>
        </tpls>
      </n>
      <n v="410863" in="0">
        <tpls c="3">
          <tpl fld="4" item="949"/>
          <tpl fld="3" item="2"/>
          <tpl fld="2" item="0"/>
        </tpls>
      </n>
      <n v="327160" in="0">
        <tpls c="3">
          <tpl fld="4" item="952"/>
          <tpl fld="3" item="3"/>
          <tpl fld="2" item="0"/>
        </tpls>
      </n>
      <n v="290784" in="0">
        <tpls c="3">
          <tpl fld="4" item="952"/>
          <tpl fld="3" item="2"/>
          <tpl fld="2" item="0"/>
        </tpls>
      </n>
      <n v="156205" in="0">
        <tpls c="3">
          <tpl fld="4" item="947"/>
          <tpl fld="3" item="1"/>
          <tpl fld="2" item="0"/>
        </tpls>
      </n>
      <n v="373690" in="0">
        <tpls c="3">
          <tpl fld="4" item="949"/>
          <tpl fld="3" item="4"/>
          <tpl fld="2" item="0"/>
        </tpls>
      </n>
      <n v="314247" in="0">
        <tpls c="3">
          <tpl fld="4" item="948"/>
          <tpl fld="3" item="4"/>
          <tpl fld="2" item="0"/>
        </tpls>
      </n>
      <n v="419053" in="0">
        <tpls c="3">
          <tpl fld="4" item="941"/>
          <tpl fld="3" item="0"/>
          <tpl fld="2" item="0"/>
        </tpls>
      </n>
      <n v="319309" in="0">
        <tpls c="3">
          <tpl fld="4" item="941"/>
          <tpl fld="3" item="1"/>
          <tpl fld="2" item="0"/>
        </tpls>
      </n>
      <n v="338484" in="0">
        <tpls c="3">
          <tpl fld="4" item="951"/>
          <tpl fld="3" item="3"/>
          <tpl fld="2" item="0"/>
        </tpls>
      </n>
      <n v="454475" in="0">
        <tpls c="3">
          <tpl fld="4" item="950"/>
          <tpl fld="3" item="2"/>
          <tpl fld="2" item="0"/>
        </tpls>
      </n>
      <n v="208818" in="0">
        <tpls c="3">
          <tpl fld="4" item="939"/>
          <tpl fld="3" item="1"/>
          <tpl fld="2" item="0"/>
        </tpls>
      </n>
      <n v="317710" in="0">
        <tpls c="3">
          <tpl fld="4" item="953"/>
          <tpl fld="3" item="4"/>
          <tpl fld="2" item="0"/>
        </tpls>
      </n>
      <n v="290080" in="0">
        <tpls c="3">
          <tpl fld="4" item="954"/>
          <tpl fld="3" item="1"/>
          <tpl fld="2" item="0"/>
        </tpls>
      </n>
      <n v="61771" in="0">
        <tpls c="3">
          <tpl fld="4" item="955"/>
          <tpl fld="3" item="3"/>
          <tpl fld="2" item="0"/>
        </tpls>
      </n>
      <n v="303902" in="0">
        <tpls c="3">
          <tpl fld="4" item="956"/>
          <tpl fld="3" item="2"/>
          <tpl fld="2" item="0"/>
        </tpls>
      </n>
      <n v="155110" in="0">
        <tpls c="3">
          <tpl fld="4" item="951"/>
          <tpl fld="3" item="0"/>
          <tpl fld="2" item="0"/>
        </tpls>
      </n>
      <n v="83737" in="0">
        <tpls c="3">
          <tpl fld="4" item="946"/>
          <tpl fld="3" item="1"/>
          <tpl fld="2" item="0"/>
        </tpls>
      </n>
      <n v="439595" in="0">
        <tpls c="3">
          <tpl fld="4" item="957"/>
          <tpl fld="3" item="3"/>
          <tpl fld="2" item="0"/>
        </tpls>
      </n>
      <n v="183745" in="0">
        <tpls c="3">
          <tpl fld="4" item="955"/>
          <tpl fld="3" item="1"/>
          <tpl fld="2" item="0"/>
        </tpls>
      </n>
      <n v="268728" in="0">
        <tpls c="3">
          <tpl fld="4" item="957"/>
          <tpl fld="3" item="0"/>
          <tpl fld="2" item="0"/>
        </tpls>
      </n>
      <n v="62451" in="0">
        <tpls c="3">
          <tpl fld="4" item="948"/>
          <tpl fld="3" item="0"/>
          <tpl fld="2" item="0"/>
        </tpls>
      </n>
      <n v="128281" in="0">
        <tpls c="3">
          <tpl fld="4" item="947"/>
          <tpl fld="3" item="0"/>
          <tpl fld="2" item="0"/>
        </tpls>
      </n>
      <n v="338636" in="0">
        <tpls c="3">
          <tpl fld="4" item="958"/>
          <tpl fld="3" item="4"/>
          <tpl fld="2" item="0"/>
        </tpls>
      </n>
      <n v="213756" in="0">
        <tpls c="3">
          <tpl fld="4" item="956"/>
          <tpl fld="3" item="3"/>
          <tpl fld="2" item="0"/>
        </tpls>
      </n>
      <n v="148563" in="0">
        <tpls c="3">
          <tpl fld="4" item="948"/>
          <tpl fld="3" item="1"/>
          <tpl fld="2" item="0"/>
        </tpls>
      </n>
      <n v="715649" in="0">
        <tpls c="3">
          <tpl fld="4" item="953"/>
          <tpl fld="3" item="2"/>
          <tpl fld="2" item="0"/>
        </tpls>
      </n>
      <n v="374718" in="0">
        <tpls c="3">
          <tpl fld="4" item="959"/>
          <tpl fld="3" item="2"/>
          <tpl fld="2" item="0"/>
        </tpls>
      </n>
      <n v="180036" in="0">
        <tpls c="3">
          <tpl fld="4" item="958"/>
          <tpl fld="3" item="0"/>
          <tpl fld="2" item="0"/>
        </tpls>
      </n>
      <n v="120336" in="0">
        <tpls c="3">
          <tpl fld="4" item="954"/>
          <tpl fld="3" item="3"/>
          <tpl fld="2" item="0"/>
        </tpls>
      </n>
      <n v="529937" in="0">
        <tpls c="3">
          <tpl fld="4" item="950"/>
          <tpl fld="3" item="1"/>
          <tpl fld="2" item="0"/>
        </tpls>
      </n>
      <n v="164530" in="0">
        <tpls c="3">
          <tpl fld="4" item="952"/>
          <tpl fld="3" item="1"/>
          <tpl fld="2" item="0"/>
        </tpls>
      </n>
      <n v="41227" in="0">
        <tpls c="3">
          <tpl fld="4" item="957"/>
          <tpl fld="3" item="1"/>
          <tpl fld="2" item="0"/>
        </tpls>
      </n>
      <n v="278116" in="0">
        <tpls c="3">
          <tpl fld="4" item="957"/>
          <tpl fld="3" item="4"/>
          <tpl fld="2" item="0"/>
        </tpls>
      </n>
      <n v="197459" in="0">
        <tpls c="3">
          <tpl fld="4" item="958"/>
          <tpl fld="3" item="3"/>
          <tpl fld="2" item="0"/>
        </tpls>
      </n>
      <n v="393192" in="0">
        <tpls c="3">
          <tpl fld="4" item="954"/>
          <tpl fld="3" item="0"/>
          <tpl fld="2" item="0"/>
        </tpls>
      </n>
      <n v="228041" in="0">
        <tpls c="3">
          <tpl fld="4" item="956"/>
          <tpl fld="3" item="4"/>
          <tpl fld="2" item="0"/>
        </tpls>
      </n>
      <n v="83702" in="0">
        <tpls c="3">
          <tpl fld="4" item="959"/>
          <tpl fld="3" item="4"/>
          <tpl fld="2" item="0"/>
        </tpls>
      </n>
      <n v="89849" in="0">
        <tpls c="3">
          <tpl fld="4" item="957"/>
          <tpl fld="3" item="2"/>
          <tpl fld="2" item="0"/>
        </tpls>
      </n>
      <n v="334716" in="0">
        <tpls c="3">
          <tpl fld="4" item="959"/>
          <tpl fld="3" item="0"/>
          <tpl fld="2" item="0"/>
        </tpls>
      </n>
      <n v="492242" in="0">
        <tpls c="3">
          <tpl fld="4" item="953"/>
          <tpl fld="3" item="3"/>
          <tpl fld="2" item="0"/>
        </tpls>
      </n>
      <n v="296365" in="0">
        <tpls c="3">
          <tpl fld="4" item="955"/>
          <tpl fld="3" item="2"/>
          <tpl fld="2" item="0"/>
        </tpls>
      </n>
      <n v="144266" in="0">
        <tpls c="3">
          <tpl fld="4" item="956"/>
          <tpl fld="3" item="0"/>
          <tpl fld="2" item="0"/>
        </tpls>
      </n>
      <n v="484136" in="0">
        <tpls c="3">
          <tpl fld="4" item="958"/>
          <tpl fld="3" item="2"/>
          <tpl fld="2" item="0"/>
        </tpls>
      </n>
      <n v="460536" in="0">
        <tpls c="3">
          <tpl fld="4" item="954"/>
          <tpl fld="3" item="4"/>
          <tpl fld="2" item="0"/>
        </tpls>
      </n>
      <n v="759161" in="0">
        <tpls c="3">
          <tpl fld="4" item="953"/>
          <tpl fld="3" item="1"/>
          <tpl fld="2" item="0"/>
        </tpls>
      </n>
      <n v="234757" in="0">
        <tpls c="3">
          <tpl fld="4" item="959"/>
          <tpl fld="3" item="3"/>
          <tpl fld="2" item="0"/>
        </tpls>
      </n>
      <n v="433600" in="0">
        <tpls c="3">
          <tpl fld="4" item="955"/>
          <tpl fld="3" item="4"/>
          <tpl fld="2" item="0"/>
        </tpls>
      </n>
      <n v="207006" in="0">
        <tpls c="3">
          <tpl fld="4" item="951"/>
          <tpl fld="3" item="1"/>
          <tpl fld="2" item="0"/>
        </tpls>
      </n>
      <n v="393500" in="0">
        <tpls c="3">
          <tpl fld="4" item="946"/>
          <tpl fld="3" item="0"/>
          <tpl fld="2" item="0"/>
        </tpls>
      </n>
      <n v="155196" in="0">
        <tpls c="3">
          <tpl fld="4" item="954"/>
          <tpl fld="3" item="2"/>
          <tpl fld="2" item="0"/>
        </tpls>
      </n>
      <n v="641152" in="0">
        <tpls c="3">
          <tpl fld="4" item="960"/>
          <tpl fld="3" item="4"/>
          <tpl fld="2" item="0"/>
        </tpls>
      </n>
      <n v="555896" in="0">
        <tpls c="3">
          <tpl fld="4" item="5"/>
          <tpl fld="3" item="4"/>
          <tpl fld="2" item="0"/>
        </tpls>
      </n>
      <n v="173676" in="0">
        <tpls c="3">
          <tpl fld="4" item="960"/>
          <tpl fld="3" item="2"/>
          <tpl fld="2" item="0"/>
        </tpls>
      </n>
      <n v="192503" in="0">
        <tpls c="3">
          <tpl fld="4" item="961"/>
          <tpl fld="3" item="2"/>
          <tpl fld="2" item="0"/>
        </tpls>
      </n>
      <n v="273596" in="0">
        <tpls c="3">
          <tpl fld="4" item="953"/>
          <tpl fld="3" item="0"/>
          <tpl fld="2" item="0"/>
        </tpls>
      </n>
      <n v="341208" in="0">
        <tpls c="3">
          <tpl fld="4" item="5"/>
          <tpl fld="3" item="3"/>
          <tpl fld="2" item="0"/>
        </tpls>
      </n>
      <n v="589885" in="0">
        <tpls c="3">
          <tpl fld="4" item="962"/>
          <tpl fld="3" item="3"/>
          <tpl fld="2" item="0"/>
        </tpls>
      </n>
      <n v="315386" in="0">
        <tpls c="3">
          <tpl fld="4" item="955"/>
          <tpl fld="3" item="0"/>
          <tpl fld="2" item="0"/>
        </tpls>
      </n>
      <n v="279969" in="0">
        <tpls c="3">
          <tpl fld="4" item="963"/>
          <tpl fld="3" item="3"/>
          <tpl fld="2" item="0"/>
        </tpls>
      </n>
      <n v="414377" in="0">
        <tpls c="3">
          <tpl fld="4" item="5"/>
          <tpl fld="3" item="2"/>
          <tpl fld="2" item="0"/>
        </tpls>
      </n>
      <n v="130768" in="0">
        <tpls c="3">
          <tpl fld="4" item="964"/>
          <tpl fld="3" item="3"/>
          <tpl fld="2" item="0"/>
        </tpls>
      </n>
      <n v="148421" in="0">
        <tpls c="3">
          <tpl fld="4" item="963"/>
          <tpl fld="3" item="4"/>
          <tpl fld="2" item="0"/>
        </tpls>
      </n>
      <n v="323464" in="0">
        <tpls c="3">
          <tpl fld="4" item="963"/>
          <tpl fld="3" item="2"/>
          <tpl fld="2" item="0"/>
        </tpls>
      </n>
      <n v="465929" in="0">
        <tpls c="3">
          <tpl fld="4" item="965"/>
          <tpl fld="3" item="4"/>
          <tpl fld="2" item="0"/>
        </tpls>
      </n>
      <n v="435534" in="0">
        <tpls c="3">
          <tpl fld="4" item="958"/>
          <tpl fld="3" item="1"/>
          <tpl fld="2" item="0"/>
        </tpls>
      </n>
      <n v="220164" in="0">
        <tpls c="3">
          <tpl fld="4" item="962"/>
          <tpl fld="3" item="2"/>
          <tpl fld="2" item="0"/>
        </tpls>
      </n>
      <n v="195560" in="0">
        <tpls c="3">
          <tpl fld="4" item="960"/>
          <tpl fld="3" item="0"/>
          <tpl fld="2" item="0"/>
        </tpls>
      </n>
      <n v="462425" in="0">
        <tpls c="3">
          <tpl fld="4" item="959"/>
          <tpl fld="3" item="1"/>
          <tpl fld="2" item="0"/>
        </tpls>
      </n>
      <n v="244043" in="0">
        <tpls c="3">
          <tpl fld="4" item="965"/>
          <tpl fld="3" item="3"/>
          <tpl fld="2" item="0"/>
        </tpls>
      </n>
      <n v="251279" in="0">
        <tpls c="3">
          <tpl fld="4" item="956"/>
          <tpl fld="3" item="1"/>
          <tpl fld="2" item="0"/>
        </tpls>
      </n>
      <n v="307740" in="0">
        <tpls c="3">
          <tpl fld="4" item="960"/>
          <tpl fld="3" item="3"/>
          <tpl fld="2" item="0"/>
        </tpls>
      </n>
      <n v="239459" in="0">
        <tpls c="3">
          <tpl fld="4" item="961"/>
          <tpl fld="3" item="4"/>
          <tpl fld="2" item="0"/>
        </tpls>
      </n>
      <n v="657868" in="0">
        <tpls c="3">
          <tpl fld="4" item="961"/>
          <tpl fld="3" item="3"/>
          <tpl fld="2" item="0"/>
        </tpls>
      </n>
      <n v="432994" in="0">
        <tpls c="3">
          <tpl fld="4" item="964"/>
          <tpl fld="3" item="4"/>
          <tpl fld="2" item="0"/>
        </tpls>
      </n>
      <n v="477414" in="0">
        <tpls c="3">
          <tpl fld="4" item="965"/>
          <tpl fld="3" item="0"/>
          <tpl fld="2" item="0"/>
        </tpls>
      </n>
      <n v="79880" in="0">
        <tpls c="3">
          <tpl fld="4" item="964"/>
          <tpl fld="3" item="2"/>
          <tpl fld="2" item="0"/>
        </tpls>
      </n>
      <n v="340846" in="0">
        <tpls c="3">
          <tpl fld="4" item="962"/>
          <tpl fld="3" item="4"/>
          <tpl fld="2" item="0"/>
        </tpls>
      </n>
      <n v="365226" in="0">
        <tpls c="3">
          <tpl fld="4" item="965"/>
          <tpl fld="3" item="2"/>
          <tpl fld="2" item="0"/>
        </tpls>
      </n>
      <n v="322554" in="0">
        <tpls c="3">
          <tpl fld="4" item="965"/>
          <tpl fld="3" item="1"/>
          <tpl fld="2" item="0"/>
        </tpls>
      </n>
      <n v="181528" in="0">
        <tpls c="3">
          <tpl fld="4" item="964"/>
          <tpl fld="3" item="1"/>
          <tpl fld="2" item="0"/>
        </tpls>
      </n>
      <n v="339275" in="0">
        <tpls c="3">
          <tpl fld="4" item="966"/>
          <tpl fld="3" item="2"/>
          <tpl fld="2" item="0"/>
        </tpls>
      </n>
      <n v="58049" in="0">
        <tpls c="3">
          <tpl fld="4" item="967"/>
          <tpl fld="3" item="4"/>
          <tpl fld="2" item="0"/>
        </tpls>
      </n>
      <n v="199872" in="0">
        <tpls c="3">
          <tpl fld="4" item="968"/>
          <tpl fld="3" item="0"/>
          <tpl fld="2" item="0"/>
        </tpls>
      </n>
      <n v="371717" in="0">
        <tpls c="3">
          <tpl fld="4" item="969"/>
          <tpl fld="3" item="4"/>
          <tpl fld="2" item="0"/>
        </tpls>
      </n>
      <n v="169647" in="0">
        <tpls c="3">
          <tpl fld="4" item="964"/>
          <tpl fld="3" item="0"/>
          <tpl fld="2" item="0"/>
        </tpls>
      </n>
      <n v="389132" in="0">
        <tpls c="3">
          <tpl fld="4" item="968"/>
          <tpl fld="3" item="3"/>
          <tpl fld="2" item="0"/>
        </tpls>
      </n>
      <n v="574309" in="0">
        <tpls c="3">
          <tpl fld="4" item="970"/>
          <tpl fld="3" item="3"/>
          <tpl fld="2" item="0"/>
        </tpls>
      </n>
      <n v="642469" in="0">
        <tpls c="3">
          <tpl fld="4" item="971"/>
          <tpl fld="3" item="2"/>
          <tpl fld="2" item="0"/>
        </tpls>
      </n>
      <n v="213569" in="0">
        <tpls c="3">
          <tpl fld="4" item="969"/>
          <tpl fld="3" item="1"/>
          <tpl fld="2" item="0"/>
        </tpls>
      </n>
      <n v="89829" in="0">
        <tpls c="3">
          <tpl fld="4" item="961"/>
          <tpl fld="3" item="1"/>
          <tpl fld="2" item="0"/>
        </tpls>
      </n>
      <n v="127267" in="0">
        <tpls c="3">
          <tpl fld="4" item="970"/>
          <tpl fld="3" item="2"/>
          <tpl fld="2" item="0"/>
        </tpls>
      </n>
      <n v="287178" in="0">
        <tpls c="3">
          <tpl fld="4" item="966"/>
          <tpl fld="3" item="3"/>
          <tpl fld="2" item="0"/>
        </tpls>
      </n>
      <n v="142499" in="0">
        <tpls c="3">
          <tpl fld="4" item="971"/>
          <tpl fld="3" item="4"/>
          <tpl fld="2" item="0"/>
        </tpls>
      </n>
      <n v="485542" in="0">
        <tpls c="3">
          <tpl fld="4" item="967"/>
          <tpl fld="3" item="2"/>
          <tpl fld="2" item="0"/>
        </tpls>
      </n>
      <n v="268803" in="0">
        <tpls c="3">
          <tpl fld="4" item="969"/>
          <tpl fld="3" item="2"/>
          <tpl fld="2" item="0"/>
        </tpls>
      </n>
      <n v="365822" in="0">
        <tpls c="3">
          <tpl fld="4" item="972"/>
          <tpl fld="3" item="1"/>
          <tpl fld="2" item="0"/>
        </tpls>
      </n>
      <n v="420033" in="0">
        <tpls c="3">
          <tpl fld="4" item="972"/>
          <tpl fld="3" item="3"/>
          <tpl fld="2" item="0"/>
        </tpls>
      </n>
      <n v="237148" in="0">
        <tpls c="3">
          <tpl fld="4" item="967"/>
          <tpl fld="3" item="0"/>
          <tpl fld="2" item="0"/>
        </tpls>
      </n>
      <n v="348377" in="0">
        <tpls c="3">
          <tpl fld="4" item="960"/>
          <tpl fld="3" item="1"/>
          <tpl fld="2" item="0"/>
        </tpls>
      </n>
      <n v="152465" in="0">
        <tpls c="3">
          <tpl fld="4" item="963"/>
          <tpl fld="3" item="0"/>
          <tpl fld="2" item="0"/>
        </tpls>
      </n>
      <n v="236175" in="0">
        <tpls c="3">
          <tpl fld="4" item="969"/>
          <tpl fld="3" item="3"/>
          <tpl fld="2" item="0"/>
        </tpls>
      </n>
      <n v="335198" in="0">
        <tpls c="3">
          <tpl fld="4" item="968"/>
          <tpl fld="3" item="2"/>
          <tpl fld="2" item="0"/>
        </tpls>
      </n>
      <n v="198531" in="0">
        <tpls c="3">
          <tpl fld="4" item="971"/>
          <tpl fld="3" item="0"/>
          <tpl fld="2" item="0"/>
        </tpls>
      </n>
      <n v="429085" in="0">
        <tpls c="3">
          <tpl fld="4" item="967"/>
          <tpl fld="3" item="3"/>
          <tpl fld="2" item="0"/>
        </tpls>
      </n>
      <n v="360691" in="0">
        <tpls c="3">
          <tpl fld="4" item="962"/>
          <tpl fld="3" item="0"/>
          <tpl fld="2" item="0"/>
        </tpls>
      </n>
      <n v="317733" in="0">
        <tpls c="3">
          <tpl fld="4" item="966"/>
          <tpl fld="3" item="0"/>
          <tpl fld="2" item="0"/>
        </tpls>
      </n>
      <n v="405335" in="0">
        <tpls c="3">
          <tpl fld="4" item="970"/>
          <tpl fld="3" item="4"/>
          <tpl fld="2" item="0"/>
        </tpls>
      </n>
      <n v="270076" in="0">
        <tpls c="3">
          <tpl fld="4" item="970"/>
          <tpl fld="3" item="1"/>
          <tpl fld="2" item="0"/>
        </tpls>
      </n>
      <n v="451055" in="0">
        <tpls c="3">
          <tpl fld="4" item="968"/>
          <tpl fld="3" item="4"/>
          <tpl fld="2" item="0"/>
        </tpls>
      </n>
      <n v="284138" in="0">
        <tpls c="3">
          <tpl fld="4" item="963"/>
          <tpl fld="3" item="1"/>
          <tpl fld="2" item="0"/>
        </tpls>
      </n>
      <n v="442766" in="0">
        <tpls c="3">
          <tpl fld="4" item="968"/>
          <tpl fld="3" item="1"/>
          <tpl fld="2" item="0"/>
        </tpls>
      </n>
      <n v="247322" in="0">
        <tpls c="3">
          <tpl fld="4" item="972"/>
          <tpl fld="3" item="4"/>
          <tpl fld="2" item="0"/>
        </tpls>
      </n>
      <n v="242052" in="0">
        <tpls c="3">
          <tpl fld="4" item="966"/>
          <tpl fld="3" item="4"/>
          <tpl fld="2" item="0"/>
        </tpls>
      </n>
      <n v="237398" in="0">
        <tpls c="3">
          <tpl fld="4" item="971"/>
          <tpl fld="3" item="3"/>
          <tpl fld="2" item="0"/>
        </tpls>
      </n>
      <n v="456575" in="0">
        <tpls c="3">
          <tpl fld="4" item="972"/>
          <tpl fld="3" item="2"/>
          <tpl fld="2" item="0"/>
        </tpls>
      </n>
      <n v="330798" in="0">
        <tpls c="3">
          <tpl fld="4" item="970"/>
          <tpl fld="3" item="0"/>
          <tpl fld="2" item="0"/>
        </tpls>
      </n>
      <n v="166218" in="0">
        <tpls c="3">
          <tpl fld="4" item="961"/>
          <tpl fld="3" item="0"/>
          <tpl fld="2" item="0"/>
        </tpls>
      </n>
      <n v="272841" in="0">
        <tpls c="3">
          <tpl fld="4" item="966"/>
          <tpl fld="3" item="1"/>
          <tpl fld="2" item="0"/>
        </tpls>
      </n>
      <n v="435375" in="0">
        <tpls c="3">
          <tpl fld="4" item="972"/>
          <tpl fld="3" item="0"/>
          <tpl fld="2" item="0"/>
        </tpls>
      </n>
      <n v="316230" in="0">
        <tpls c="3">
          <tpl fld="4" item="5"/>
          <tpl fld="3" item="0"/>
          <tpl fld="2" item="0"/>
        </tpls>
      </n>
      <n v="356054" in="0">
        <tpls c="3">
          <tpl fld="4" item="962"/>
          <tpl fld="3" item="1"/>
          <tpl fld="2" item="0"/>
        </tpls>
      </n>
      <n v="376051" in="0">
        <tpls c="3">
          <tpl fld="4" item="969"/>
          <tpl fld="3" item="0"/>
          <tpl fld="2" item="0"/>
        </tpls>
      </n>
      <n v="330127" in="0">
        <tpls c="3">
          <tpl fld="4" item="973"/>
          <tpl fld="3" item="3"/>
          <tpl fld="2" item="0"/>
        </tpls>
      </n>
      <n v="433302" in="0">
        <tpls c="3">
          <tpl fld="4" item="974"/>
          <tpl fld="3" item="1"/>
          <tpl fld="2" item="0"/>
        </tpls>
      </n>
      <n v="480945" in="0">
        <tpls c="3">
          <tpl fld="4" item="975"/>
          <tpl fld="3" item="2"/>
          <tpl fld="2" item="0"/>
        </tpls>
      </n>
      <n v="180223" in="0">
        <tpls c="3">
          <tpl fld="4" item="976"/>
          <tpl fld="3" item="2"/>
          <tpl fld="2" item="0"/>
        </tpls>
      </n>
      <n v="210563" in="0">
        <tpls c="3">
          <tpl fld="4" item="977"/>
          <tpl fld="3" item="2"/>
          <tpl fld="2" item="0"/>
        </tpls>
      </n>
      <n v="69653" in="0">
        <tpls c="3">
          <tpl fld="4" item="977"/>
          <tpl fld="3" item="4"/>
          <tpl fld="2" item="0"/>
        </tpls>
      </n>
      <n v="711725" in="0">
        <tpls c="3">
          <tpl fld="4" item="977"/>
          <tpl fld="3" item="0"/>
          <tpl fld="2" item="0"/>
        </tpls>
      </n>
      <n v="426774" in="0">
        <tpls c="3">
          <tpl fld="4" item="973"/>
          <tpl fld="3" item="2"/>
          <tpl fld="2" item="0"/>
        </tpls>
      </n>
      <n v="421110" in="0">
        <tpls c="3">
          <tpl fld="4" item="973"/>
          <tpl fld="3" item="0"/>
          <tpl fld="2" item="0"/>
        </tpls>
      </n>
      <n v="85241" in="0">
        <tpls c="3">
          <tpl fld="4" item="975"/>
          <tpl fld="3" item="4"/>
          <tpl fld="2" item="0"/>
        </tpls>
      </n>
      <n v="341025" in="0">
        <tpls c="3">
          <tpl fld="4" item="977"/>
          <tpl fld="3" item="3"/>
          <tpl fld="2" item="0"/>
        </tpls>
      </n>
      <n v="289858" in="0">
        <tpls c="3">
          <tpl fld="4" item="971"/>
          <tpl fld="3" item="1"/>
          <tpl fld="2" item="0"/>
        </tpls>
      </n>
      <n v="144963" in="0">
        <tpls c="3">
          <tpl fld="4" item="978"/>
          <tpl fld="3" item="3"/>
          <tpl fld="2" item="0"/>
        </tpls>
      </n>
      <n v="213695" in="0">
        <tpls c="3">
          <tpl fld="4" item="979"/>
          <tpl fld="3" item="2"/>
          <tpl fld="2" item="0"/>
        </tpls>
      </n>
      <n v="465983" in="0">
        <tpls c="3">
          <tpl fld="4" item="975"/>
          <tpl fld="3" item="0"/>
          <tpl fld="2" item="0"/>
        </tpls>
      </n>
      <n v="194142" in="0">
        <tpls c="3">
          <tpl fld="4" item="976"/>
          <tpl fld="3" item="3"/>
          <tpl fld="2" item="0"/>
        </tpls>
      </n>
      <n v="272916" in="0">
        <tpls c="3">
          <tpl fld="4" item="967"/>
          <tpl fld="3" item="1"/>
          <tpl fld="2" item="0"/>
        </tpls>
      </n>
      <n v="77700" in="0">
        <tpls c="3">
          <tpl fld="4" item="979"/>
          <tpl fld="3" item="4"/>
          <tpl fld="2" item="0"/>
        </tpls>
      </n>
      <n v="482583" in="0">
        <tpls c="3">
          <tpl fld="4" item="978"/>
          <tpl fld="3" item="0"/>
          <tpl fld="2" item="0"/>
        </tpls>
      </n>
      <n v="209299" in="0">
        <tpls c="3">
          <tpl fld="4" item="973"/>
          <tpl fld="3" item="4"/>
          <tpl fld="2" item="0"/>
        </tpls>
      </n>
      <n v="194518" in="0">
        <tpls c="3">
          <tpl fld="4" item="974"/>
          <tpl fld="3" item="2"/>
          <tpl fld="2" item="0"/>
        </tpls>
      </n>
      <n v="278859" in="0">
        <tpls c="3">
          <tpl fld="4" item="975"/>
          <tpl fld="3" item="3"/>
          <tpl fld="2" item="0"/>
        </tpls>
      </n>
      <n v="379366" in="0">
        <tpls c="3">
          <tpl fld="4" item="979"/>
          <tpl fld="3" item="1"/>
          <tpl fld="2" item="0"/>
        </tpls>
      </n>
      <n v="462539" in="0">
        <tpls c="3">
          <tpl fld="4" item="976"/>
          <tpl fld="3" item="4"/>
          <tpl fld="2" item="0"/>
        </tpls>
      </n>
      <n v="475708" in="0">
        <tpls c="3">
          <tpl fld="4" item="978"/>
          <tpl fld="3" item="1"/>
          <tpl fld="2" item="0"/>
        </tpls>
      </n>
      <n v="192792" in="0">
        <tpls c="3">
          <tpl fld="4" item="979"/>
          <tpl fld="3" item="3"/>
          <tpl fld="2" item="0"/>
        </tpls>
      </n>
      <n v="214760" in="0">
        <tpls c="3">
          <tpl fld="4" item="974"/>
          <tpl fld="3" item="0"/>
          <tpl fld="2" item="0"/>
        </tpls>
      </n>
      <n v="511127" in="0">
        <tpls c="3">
          <tpl fld="4" item="978"/>
          <tpl fld="3" item="2"/>
          <tpl fld="2" item="0"/>
        </tpls>
      </n>
      <n v="346227" in="0">
        <tpls c="3">
          <tpl fld="4" item="974"/>
          <tpl fld="3" item="3"/>
          <tpl fld="2" item="0"/>
        </tpls>
      </n>
      <n v="278469" in="0">
        <tpls c="3">
          <tpl fld="4" item="978"/>
          <tpl fld="3" item="4"/>
          <tpl fld="2" item="0"/>
        </tpls>
      </n>
      <n v="283415" in="0">
        <tpls c="3">
          <tpl fld="4" item="977"/>
          <tpl fld="3" item="1"/>
          <tpl fld="2" item="0"/>
        </tpls>
      </n>
      <n v="261698" in="0">
        <tpls c="3">
          <tpl fld="4" item="974"/>
          <tpl fld="3" item="4"/>
          <tpl fld="2" item="0"/>
        </tpls>
      </n>
      <n v="402237" in="0">
        <tpls c="3">
          <tpl fld="4" item="980"/>
          <tpl fld="3" item="0"/>
          <tpl fld="2" item="0"/>
        </tpls>
      </n>
      <n v="417536" in="0">
        <tpls c="3">
          <tpl fld="4" item="975"/>
          <tpl fld="3" item="1"/>
          <tpl fld="2" item="0"/>
        </tpls>
      </n>
      <n v="205166" in="0">
        <tpls c="3">
          <tpl fld="4" item="981"/>
          <tpl fld="3" item="3"/>
          <tpl fld="2" item="0"/>
        </tpls>
      </n>
      <n v="137804" in="0">
        <tpls c="3">
          <tpl fld="4" item="982"/>
          <tpl fld="3" item="0"/>
          <tpl fld="2" item="0"/>
        </tpls>
      </n>
      <n v="400297" in="0">
        <tpls c="3">
          <tpl fld="4" item="981"/>
          <tpl fld="3" item="1"/>
          <tpl fld="2" item="0"/>
        </tpls>
      </n>
      <n v="110952" in="0">
        <tpls c="3">
          <tpl fld="4" item="983"/>
          <tpl fld="3" item="2"/>
          <tpl fld="2" item="0"/>
        </tpls>
      </n>
      <n v="205316" in="0">
        <tpls c="3">
          <tpl fld="4" item="976"/>
          <tpl fld="3" item="0"/>
          <tpl fld="2" item="0"/>
        </tpls>
      </n>
      <n v="248235" in="0">
        <tpls c="3">
          <tpl fld="4" item="984"/>
          <tpl fld="3" item="1"/>
          <tpl fld="2" item="0"/>
        </tpls>
      </n>
      <n v="686360" in="0">
        <tpls c="3">
          <tpl fld="4" item="980"/>
          <tpl fld="3" item="4"/>
          <tpl fld="2" item="0"/>
        </tpls>
      </n>
      <n v="418818" in="0">
        <tpls c="3">
          <tpl fld="4" item="976"/>
          <tpl fld="3" item="1"/>
          <tpl fld="2" item="0"/>
        </tpls>
      </n>
      <n v="335708" in="0">
        <tpls c="3">
          <tpl fld="4" item="985"/>
          <tpl fld="3" item="4"/>
          <tpl fld="2" item="0"/>
        </tpls>
      </n>
      <n v="257164" in="0">
        <tpls c="3">
          <tpl fld="4" item="985"/>
          <tpl fld="3" item="3"/>
          <tpl fld="2" item="0"/>
        </tpls>
      </n>
      <n v="520982" in="0">
        <tpls c="3">
          <tpl fld="4" item="986"/>
          <tpl fld="3" item="2"/>
          <tpl fld="2" item="0"/>
        </tpls>
      </n>
      <n v="323887" in="0">
        <tpls c="3">
          <tpl fld="4" item="981"/>
          <tpl fld="3" item="4"/>
          <tpl fld="2" item="0"/>
        </tpls>
      </n>
      <n v="154301" in="0">
        <tpls c="3">
          <tpl fld="4" item="984"/>
          <tpl fld="3" item="3"/>
          <tpl fld="2" item="0"/>
        </tpls>
      </n>
      <n v="269755" in="0">
        <tpls c="3">
          <tpl fld="4" item="983"/>
          <tpl fld="3" item="4"/>
          <tpl fld="2" item="0"/>
        </tpls>
      </n>
      <n v="331391" in="0">
        <tpls c="3">
          <tpl fld="4" item="979"/>
          <tpl fld="3" item="0"/>
          <tpl fld="2" item="0"/>
        </tpls>
      </n>
      <n v="160719" in="0">
        <tpls c="3">
          <tpl fld="4" item="985"/>
          <tpl fld="3" item="2"/>
          <tpl fld="2" item="0"/>
        </tpls>
      </n>
      <n v="323985" in="0">
        <tpls c="3">
          <tpl fld="4" item="983"/>
          <tpl fld="3" item="1"/>
          <tpl fld="2" item="0"/>
        </tpls>
      </n>
      <n v="285078" in="0">
        <tpls c="3">
          <tpl fld="4" item="984"/>
          <tpl fld="3" item="2"/>
          <tpl fld="2" item="0"/>
        </tpls>
      </n>
      <n v="131392" in="0">
        <tpls c="3">
          <tpl fld="4" item="985"/>
          <tpl fld="3" item="0"/>
          <tpl fld="2" item="0"/>
        </tpls>
      </n>
      <n v="416292" in="0">
        <tpls c="3">
          <tpl fld="4" item="984"/>
          <tpl fld="3" item="4"/>
          <tpl fld="2" item="0"/>
        </tpls>
      </n>
      <n v="134557" in="0">
        <tpls c="3">
          <tpl fld="4" item="986"/>
          <tpl fld="3" item="0"/>
          <tpl fld="2" item="0"/>
        </tpls>
      </n>
      <n v="385922" in="0">
        <tpls c="3">
          <tpl fld="4" item="986"/>
          <tpl fld="3" item="1"/>
          <tpl fld="2" item="0"/>
        </tpls>
      </n>
      <n v="385791" in="0">
        <tpls c="3">
          <tpl fld="4" item="982"/>
          <tpl fld="3" item="3"/>
          <tpl fld="2" item="0"/>
        </tpls>
      </n>
      <n v="262569" in="0">
        <tpls c="3">
          <tpl fld="4" item="982"/>
          <tpl fld="3" item="4"/>
          <tpl fld="2" item="0"/>
        </tpls>
      </n>
      <n v="149552" in="0">
        <tpls c="3">
          <tpl fld="4" item="980"/>
          <tpl fld="3" item="3"/>
          <tpl fld="2" item="0"/>
        </tpls>
      </n>
      <n v="423851" in="0">
        <tpls c="3">
          <tpl fld="4" item="983"/>
          <tpl fld="3" item="3"/>
          <tpl fld="2" item="0"/>
        </tpls>
      </n>
      <n v="60468" in="0">
        <tpls c="3">
          <tpl fld="4" item="973"/>
          <tpl fld="3" item="1"/>
          <tpl fld="2" item="0"/>
        </tpls>
      </n>
      <n v="404725" in="0">
        <tpls c="3">
          <tpl fld="4" item="980"/>
          <tpl fld="3" item="2"/>
          <tpl fld="2" item="0"/>
        </tpls>
      </n>
      <n v="124424" in="0">
        <tpls c="3">
          <tpl fld="4" item="982"/>
          <tpl fld="3" item="2"/>
          <tpl fld="2" item="0"/>
        </tpls>
      </n>
      <n v="74973" in="0">
        <tpls c="3">
          <tpl fld="4" item="986"/>
          <tpl fld="3" item="3"/>
          <tpl fld="2" item="0"/>
        </tpls>
      </n>
      <n v="192270" in="0">
        <tpls c="3">
          <tpl fld="4" item="984"/>
          <tpl fld="3" item="0"/>
          <tpl fld="2" item="0"/>
        </tpls>
      </n>
      <n v="184700" in="0">
        <tpls c="3">
          <tpl fld="4" item="981"/>
          <tpl fld="3" item="0"/>
          <tpl fld="2" item="0"/>
        </tpls>
      </n>
      <n v="323488" in="0">
        <tpls c="3">
          <tpl fld="4" item="981"/>
          <tpl fld="3" item="2"/>
          <tpl fld="2" item="0"/>
        </tpls>
      </n>
      <n v="229669" in="0">
        <tpls c="3">
          <tpl fld="4" item="986"/>
          <tpl fld="3" item="4"/>
          <tpl fld="2" item="0"/>
        </tpls>
      </n>
      <n v="153568" in="0">
        <tpls c="3">
          <tpl fld="4" item="987"/>
          <tpl fld="3" item="2"/>
          <tpl fld="2" item="0"/>
        </tpls>
      </n>
      <n v="168506" in="0">
        <tpls c="3">
          <tpl fld="4" item="988"/>
          <tpl fld="3" item="3"/>
          <tpl fld="2" item="0"/>
        </tpls>
      </n>
      <n v="170214" in="0">
        <tpls c="3">
          <tpl fld="4" item="989"/>
          <tpl fld="3" item="3"/>
          <tpl fld="2" item="0"/>
        </tpls>
      </n>
      <n v="201744" in="0">
        <tpls c="3">
          <tpl fld="4" item="990"/>
          <tpl fld="3" item="2"/>
          <tpl fld="2" item="0"/>
        </tpls>
      </n>
      <n v="588692" in="0">
        <tpls c="3">
          <tpl fld="4" item="991"/>
          <tpl fld="3" item="4"/>
          <tpl fld="2" item="0"/>
        </tpls>
      </n>
      <n v="176301" in="0">
        <tpls c="3">
          <tpl fld="4" item="990"/>
          <tpl fld="3" item="4"/>
          <tpl fld="2" item="0"/>
        </tpls>
      </n>
      <n v="110025" in="0">
        <tpls c="3">
          <tpl fld="4" item="992"/>
          <tpl fld="3" item="2"/>
          <tpl fld="2" item="0"/>
        </tpls>
      </n>
      <n v="326181" in="0">
        <tpls c="3">
          <tpl fld="4" item="989"/>
          <tpl fld="3" item="4"/>
          <tpl fld="2" item="0"/>
        </tpls>
      </n>
      <n v="418771" in="0">
        <tpls c="3">
          <tpl fld="4" item="992"/>
          <tpl fld="3" item="4"/>
          <tpl fld="2" item="0"/>
        </tpls>
      </n>
      <n v="367553" in="0">
        <tpls c="3">
          <tpl fld="4" item="991"/>
          <tpl fld="3" item="3"/>
          <tpl fld="2" item="0"/>
        </tpls>
      </n>
      <n v="147836" in="0">
        <tpls c="3">
          <tpl fld="4" item="991"/>
          <tpl fld="3" item="2"/>
          <tpl fld="2" item="0"/>
        </tpls>
      </n>
      <n v="308736" in="0">
        <tpls c="3">
          <tpl fld="4" item="990"/>
          <tpl fld="3" item="0"/>
          <tpl fld="2" item="0"/>
        </tpls>
      </n>
      <n v="326063" in="0">
        <tpls c="3">
          <tpl fld="4" item="987"/>
          <tpl fld="3" item="3"/>
          <tpl fld="2" item="0"/>
        </tpls>
      </n>
      <n v="384587" in="0">
        <tpls c="3">
          <tpl fld="4" item="980"/>
          <tpl fld="3" item="1"/>
          <tpl fld="2" item="0"/>
        </tpls>
      </n>
      <n v="235407" in="0">
        <tpls c="3">
          <tpl fld="4" item="987"/>
          <tpl fld="3" item="4"/>
          <tpl fld="2" item="0"/>
        </tpls>
      </n>
      <n v="368846" in="0">
        <tpls c="3">
          <tpl fld="4" item="985"/>
          <tpl fld="3" item="1"/>
          <tpl fld="2" item="0"/>
        </tpls>
      </n>
      <n v="456221" in="0">
        <tpls c="3">
          <tpl fld="4" item="992"/>
          <tpl fld="3" item="3"/>
          <tpl fld="2" item="0"/>
        </tpls>
      </n>
      <n v="172982" in="0">
        <tpls c="3">
          <tpl fld="4" item="988"/>
          <tpl fld="3" item="4"/>
          <tpl fld="2" item="0"/>
        </tpls>
      </n>
      <n v="648495" in="0">
        <tpls c="3">
          <tpl fld="4" item="993"/>
          <tpl fld="3" item="3"/>
          <tpl fld="2" item="0"/>
        </tpls>
      </n>
      <n v="240696" in="0">
        <tpls c="3">
          <tpl fld="4" item="989"/>
          <tpl fld="3" item="2"/>
          <tpl fld="2" item="0"/>
        </tpls>
      </n>
      <n v="300792" in="0">
        <tpls c="3">
          <tpl fld="4" item="990"/>
          <tpl fld="3" item="3"/>
          <tpl fld="2" item="0"/>
        </tpls>
      </n>
      <n v="297874" in="0">
        <tpls c="3">
          <tpl fld="4" item="983"/>
          <tpl fld="3" item="0"/>
          <tpl fld="2" item="0"/>
        </tpls>
      </n>
      <n v="190224" in="0">
        <tpls c="3">
          <tpl fld="4" item="993"/>
          <tpl fld="3" item="2"/>
          <tpl fld="2" item="0"/>
        </tpls>
      </n>
      <n v="183532" in="0">
        <tpls c="3">
          <tpl fld="4" item="989"/>
          <tpl fld="3" item="0"/>
          <tpl fld="2" item="0"/>
        </tpls>
      </n>
      <n v="225637" in="0">
        <tpls c="3">
          <tpl fld="4" item="993"/>
          <tpl fld="3" item="4"/>
          <tpl fld="2" item="0"/>
        </tpls>
      </n>
      <n v="281587" in="0">
        <tpls c="3">
          <tpl fld="4" item="988"/>
          <tpl fld="3" item="2"/>
          <tpl fld="2" item="0"/>
        </tpls>
      </n>
      <n v="400411" in="0">
        <tpls c="3">
          <tpl fld="4" item="982"/>
          <tpl fld="3" item="1"/>
          <tpl fld="2" item="0"/>
        </tpls>
      </n>
      <n v="446056" in="0">
        <tpls c="3">
          <tpl fld="4" item="994"/>
          <tpl fld="3" item="4"/>
          <tpl fld="2" item="0"/>
        </tpls>
      </n>
      <n v="297520" in="0">
        <tpls c="3">
          <tpl fld="4" item="987"/>
          <tpl fld="3" item="1"/>
          <tpl fld="2" item="0"/>
        </tpls>
      </n>
      <n v="464876" in="0">
        <tpls c="3">
          <tpl fld="4" item="995"/>
          <tpl fld="3" item="3"/>
          <tpl fld="2" item="0"/>
        </tpls>
      </n>
      <n v="215392" in="0">
        <tpls c="3">
          <tpl fld="4" item="996"/>
          <tpl fld="3" item="4"/>
          <tpl fld="2" item="0"/>
        </tpls>
      </n>
      <n v="343199" in="0">
        <tpls c="3">
          <tpl fld="4" item="997"/>
          <tpl fld="3" item="3"/>
          <tpl fld="2" item="0"/>
        </tpls>
      </n>
      <n v="331885" in="0">
        <tpls c="3">
          <tpl fld="4" item="998"/>
          <tpl fld="3" item="4"/>
          <tpl fld="2" item="0"/>
        </tpls>
      </n>
      <n v="189900" in="0">
        <tpls c="3">
          <tpl fld="4" item="999"/>
          <tpl fld="3" item="3"/>
          <tpl fld="2" item="0"/>
        </tpls>
      </n>
      <n v="264000" in="0">
        <tpls c="3">
          <tpl fld="4" item="998"/>
          <tpl fld="3" item="3"/>
          <tpl fld="2" item="0"/>
        </tpls>
      </n>
      <n v="644000" in="0">
        <tpls c="3">
          <tpl fld="4" item="988"/>
          <tpl fld="3" item="1"/>
          <tpl fld="2" item="0"/>
        </tpls>
      </n>
      <n v="120896" in="0">
        <tpls c="3">
          <tpl fld="4" item="991"/>
          <tpl fld="3" item="1"/>
          <tpl fld="2" item="0"/>
        </tpls>
      </n>
      <n v="339138" in="0">
        <tpls c="3">
          <tpl fld="4" item="1000"/>
          <tpl fld="3" item="2"/>
          <tpl fld="2" item="0"/>
        </tpls>
      </n>
      <n v="73230" in="0">
        <tpls c="3">
          <tpl fld="4" item="995"/>
          <tpl fld="3" item="2"/>
          <tpl fld="2" item="0"/>
        </tpls>
      </n>
      <n v="59333" in="0">
        <tpls c="3">
          <tpl fld="4" item="998"/>
          <tpl fld="3" item="2"/>
          <tpl fld="2" item="0"/>
        </tpls>
      </n>
      <n v="270372" in="0">
        <tpls c="3">
          <tpl fld="4" item="996"/>
          <tpl fld="3" item="3"/>
          <tpl fld="2" item="0"/>
        </tpls>
      </n>
      <n v="266231" in="0">
        <tpls c="3">
          <tpl fld="4" item="989"/>
          <tpl fld="3" item="1"/>
          <tpl fld="2" item="0"/>
        </tpls>
      </n>
      <n v="518526" in="0">
        <tpls c="3">
          <tpl fld="4" item="994"/>
          <tpl fld="3" item="3"/>
          <tpl fld="2" item="0"/>
        </tpls>
      </n>
      <n v="77722" in="0">
        <tpls c="3">
          <tpl fld="4" item="999"/>
          <tpl fld="3" item="4"/>
          <tpl fld="2" item="0"/>
        </tpls>
      </n>
      <n v="496419" in="0">
        <tpls c="3">
          <tpl fld="4" item="991"/>
          <tpl fld="3" item="0"/>
          <tpl fld="2" item="0"/>
        </tpls>
      </n>
      <n v="66327" in="0">
        <tpls c="3">
          <tpl fld="4" item="1000"/>
          <tpl fld="3" item="4"/>
          <tpl fld="2" item="0"/>
        </tpls>
      </n>
      <n v="805966" in="0">
        <tpls c="3">
          <tpl fld="4" item="1000"/>
          <tpl fld="3" item="3"/>
          <tpl fld="2" item="0"/>
        </tpls>
      </n>
      <n v="528049" in="0">
        <tpls c="3">
          <tpl fld="4" item="995"/>
          <tpl fld="3" item="4"/>
          <tpl fld="2" item="0"/>
        </tpls>
      </n>
      <n v="241612" in="0">
        <tpls c="3">
          <tpl fld="4" item="992"/>
          <tpl fld="3" item="0"/>
          <tpl fld="2" item="0"/>
        </tpls>
      </n>
      <n v="312201" in="0">
        <tpls c="3">
          <tpl fld="4" item="987"/>
          <tpl fld="3" item="0"/>
          <tpl fld="2" item="0"/>
        </tpls>
      </n>
      <n v="275168" in="0">
        <tpls c="3">
          <tpl fld="4" item="996"/>
          <tpl fld="3" item="2"/>
          <tpl fld="2" item="0"/>
        </tpls>
      </n>
      <n v="444040" in="0">
        <tpls c="3">
          <tpl fld="4" item="997"/>
          <tpl fld="3" item="2"/>
          <tpl fld="2" item="0"/>
        </tpls>
      </n>
      <n v="532455" in="0">
        <tpls c="3">
          <tpl fld="4" item="997"/>
          <tpl fld="3" item="4"/>
          <tpl fld="2" item="0"/>
        </tpls>
      </n>
      <n v="408799" in="0">
        <tpls c="3">
          <tpl fld="4" item="994"/>
          <tpl fld="3" item="2"/>
          <tpl fld="2" item="0"/>
        </tpls>
      </n>
      <n v="140131" in="0">
        <tpls c="3">
          <tpl fld="4" item="993"/>
          <tpl fld="3" item="0"/>
          <tpl fld="2" item="0"/>
        </tpls>
      </n>
      <n v="217471" in="0">
        <tpls c="3">
          <tpl fld="4" item="999"/>
          <tpl fld="3" item="2"/>
          <tpl fld="2" item="0"/>
        </tpls>
      </n>
      <n v="214150" in="0">
        <tpls c="3">
          <tpl fld="4" item="992"/>
          <tpl fld="3" item="1"/>
          <tpl fld="2" item="0"/>
        </tpls>
      </n>
      <n v="542590" in="0">
        <tpls c="3">
          <tpl fld="4" item="990"/>
          <tpl fld="3" item="1"/>
          <tpl fld="2" item="0"/>
        </tpls>
      </n>
      <n v="365674" in="0">
        <tpls c="3">
          <tpl fld="4" item="988"/>
          <tpl fld="3" item="0"/>
          <tpl fld="2" item="0"/>
        </tpls>
      </n>
      <n v="124521" in="0">
        <tpls c="3">
          <tpl fld="4" item="993"/>
          <tpl fld="3" item="1"/>
          <tpl fld="2" item="0"/>
        </tpls>
      </n>
      <n v="499650" in="0">
        <tpls c="3">
          <tpl fld="4" item="994"/>
          <tpl fld="3" item="0"/>
          <tpl fld="2" item="0"/>
        </tpls>
      </n>
      <n v="506537" in="0">
        <tpls c="3">
          <tpl fld="4" item="1001"/>
          <tpl fld="3" item="3"/>
          <tpl fld="2" item="0"/>
        </tpls>
      </n>
      <n v="315727" in="0">
        <tpls c="3">
          <tpl fld="4" item="999"/>
          <tpl fld="3" item="1"/>
          <tpl fld="2" item="0"/>
        </tpls>
      </n>
      <n v="509180" in="0">
        <tpls c="3">
          <tpl fld="4" item="1002"/>
          <tpl fld="3" item="3"/>
          <tpl fld="2" item="0"/>
        </tpls>
      </n>
      <n v="510274" in="0">
        <tpls c="3">
          <tpl fld="4" item="999"/>
          <tpl fld="3" item="0"/>
          <tpl fld="2" item="0"/>
        </tpls>
      </n>
      <n v="410080" in="0">
        <tpls c="3">
          <tpl fld="4" item="1003"/>
          <tpl fld="3" item="2"/>
          <tpl fld="2" item="0"/>
        </tpls>
      </n>
      <n v="58062" in="0">
        <tpls c="3">
          <tpl fld="4" item="1004"/>
          <tpl fld="3" item="4"/>
          <tpl fld="2" item="0"/>
        </tpls>
      </n>
      <n v="223611" in="0">
        <tpls c="3">
          <tpl fld="4" item="1005"/>
          <tpl fld="3" item="2"/>
          <tpl fld="2" item="0"/>
        </tpls>
      </n>
      <n v="273310" in="0">
        <tpls c="3">
          <tpl fld="4" item="1000"/>
          <tpl fld="3" item="0"/>
          <tpl fld="2" item="0"/>
        </tpls>
      </n>
      <n v="437832" in="0">
        <tpls c="3">
          <tpl fld="4" item="1006"/>
          <tpl fld="3" item="1"/>
          <tpl fld="2" item="0"/>
        </tpls>
      </n>
      <n v="234078" in="0">
        <tpls c="3">
          <tpl fld="4" item="1007"/>
          <tpl fld="3" item="0"/>
          <tpl fld="2" item="0"/>
        </tpls>
      </n>
      <n v="144270" in="0">
        <tpls c="3">
          <tpl fld="4" item="994"/>
          <tpl fld="3" item="1"/>
          <tpl fld="2" item="0"/>
        </tpls>
      </n>
      <n v="351692" in="0">
        <tpls c="3">
          <tpl fld="4" item="1001"/>
          <tpl fld="3" item="1"/>
          <tpl fld="2" item="0"/>
        </tpls>
      </n>
      <n v="116777" in="0">
        <tpls c="3">
          <tpl fld="4" item="1004"/>
          <tpl fld="3" item="3"/>
          <tpl fld="2" item="0"/>
        </tpls>
      </n>
      <n v="212636" in="0">
        <tpls c="3">
          <tpl fld="4" item="996"/>
          <tpl fld="3" item="1"/>
          <tpl fld="2" item="0"/>
        </tpls>
      </n>
      <n v="441745" in="0">
        <tpls c="3">
          <tpl fld="4" item="1001"/>
          <tpl fld="3" item="4"/>
          <tpl fld="2" item="0"/>
        </tpls>
      </n>
      <n v="526369" in="0">
        <tpls c="3">
          <tpl fld="4" item="1006"/>
          <tpl fld="3" item="4"/>
          <tpl fld="2" item="0"/>
        </tpls>
      </n>
      <n v="420546" in="0">
        <tpls c="3">
          <tpl fld="4" item="1006"/>
          <tpl fld="3" item="0"/>
          <tpl fld="2" item="0"/>
        </tpls>
      </n>
      <n v="85942" in="0">
        <tpls c="3">
          <tpl fld="4" item="1002"/>
          <tpl fld="3" item="2"/>
          <tpl fld="2" item="0"/>
        </tpls>
      </n>
      <n v="242460" in="0">
        <tpls c="3">
          <tpl fld="4" item="1002"/>
          <tpl fld="3" item="0"/>
          <tpl fld="2" item="0"/>
        </tpls>
      </n>
      <n v="343168" in="0">
        <tpls c="3">
          <tpl fld="4" item="1003"/>
          <tpl fld="3" item="0"/>
          <tpl fld="2" item="0"/>
        </tpls>
      </n>
      <n v="351701" in="0">
        <tpls c="3">
          <tpl fld="4" item="1003"/>
          <tpl fld="3" item="3"/>
          <tpl fld="2" item="0"/>
        </tpls>
      </n>
      <n v="229812" in="0">
        <tpls c="3">
          <tpl fld="4" item="996"/>
          <tpl fld="3" item="0"/>
          <tpl fld="2" item="0"/>
        </tpls>
      </n>
      <n v="262330" in="0">
        <tpls c="3">
          <tpl fld="4" item="1007"/>
          <tpl fld="3" item="2"/>
          <tpl fld="2" item="0"/>
        </tpls>
      </n>
      <n v="170951" in="0">
        <tpls c="3">
          <tpl fld="4" item="1001"/>
          <tpl fld="3" item="2"/>
          <tpl fld="2" item="0"/>
        </tpls>
      </n>
      <n v="145641" in="0">
        <tpls c="3">
          <tpl fld="4" item="998"/>
          <tpl fld="3" item="1"/>
          <tpl fld="2" item="0"/>
        </tpls>
      </n>
      <n v="351970" in="0">
        <tpls c="3">
          <tpl fld="4" item="1006"/>
          <tpl fld="3" item="2"/>
          <tpl fld="2" item="0"/>
        </tpls>
      </n>
      <n v="417288" in="0">
        <tpls c="3">
          <tpl fld="4" item="1005"/>
          <tpl fld="3" item="4"/>
          <tpl fld="2" item="0"/>
        </tpls>
      </n>
      <n v="260456" in="0">
        <tpls c="3">
          <tpl fld="4" item="1007"/>
          <tpl fld="3" item="3"/>
          <tpl fld="2" item="0"/>
        </tpls>
      </n>
      <n v="193706" in="0">
        <tpls c="3">
          <tpl fld="4" item="997"/>
          <tpl fld="3" item="1"/>
          <tpl fld="2" item="0"/>
        </tpls>
      </n>
      <n v="297934" in="0">
        <tpls c="3">
          <tpl fld="4" item="1003"/>
          <tpl fld="3" item="4"/>
          <tpl fld="2" item="0"/>
        </tpls>
      </n>
      <n v="123046" in="0">
        <tpls c="3">
          <tpl fld="4" item="1007"/>
          <tpl fld="3" item="4"/>
          <tpl fld="2" item="0"/>
        </tpls>
      </n>
      <n v="156284" in="0">
        <tpls c="3">
          <tpl fld="4" item="1005"/>
          <tpl fld="3" item="3"/>
          <tpl fld="2" item="0"/>
        </tpls>
      </n>
      <n v="408410" in="0">
        <tpls c="3">
          <tpl fld="4" item="1007"/>
          <tpl fld="3" item="1"/>
          <tpl fld="2" item="0"/>
        </tpls>
      </n>
      <n v="202466" in="0">
        <tpls c="3">
          <tpl fld="4" item="1006"/>
          <tpl fld="3" item="3"/>
          <tpl fld="2" item="0"/>
        </tpls>
      </n>
      <n v="417454" in="0">
        <tpls c="3">
          <tpl fld="4" item="995"/>
          <tpl fld="3" item="0"/>
          <tpl fld="2" item="0"/>
        </tpls>
      </n>
      <n v="302221" in="0">
        <tpls c="3">
          <tpl fld="4" item="995"/>
          <tpl fld="3" item="1"/>
          <tpl fld="2" item="0"/>
        </tpls>
      </n>
      <n v="288267" in="0">
        <tpls c="3">
          <tpl fld="4" item="1000"/>
          <tpl fld="3" item="1"/>
          <tpl fld="2" item="0"/>
        </tpls>
      </n>
      <n v="147336" in="0">
        <tpls c="3">
          <tpl fld="4" item="997"/>
          <tpl fld="3" item="0"/>
          <tpl fld="2" item="0"/>
        </tpls>
      </n>
      <n v="614377" in="0">
        <tpls c="3">
          <tpl fld="4" item="1003"/>
          <tpl fld="3" item="1"/>
          <tpl fld="2" item="0"/>
        </tpls>
      </n>
      <n v="508794" in="0">
        <tpls c="3">
          <tpl fld="4" item="1002"/>
          <tpl fld="3" item="4"/>
          <tpl fld="2" item="0"/>
        </tpls>
      </n>
      <n v="415168" in="0">
        <tpls c="3">
          <tpl fld="4" item="998"/>
          <tpl fld="3" item="0"/>
          <tpl fld="2" item="0"/>
        </tpls>
      </n>
      <n v="392505" in="0">
        <tpls c="3">
          <tpl fld="4" item="1004"/>
          <tpl fld="3" item="2"/>
          <tpl fld="2" item="0"/>
        </tpls>
      </n>
      <n v="164525" in="0">
        <tpls c="3">
          <tpl fld="4" item="1008"/>
          <tpl fld="3" item="4"/>
          <tpl fld="2" item="0"/>
        </tpls>
      </n>
      <n v="163422" in="0">
        <tpls c="3">
          <tpl fld="4" item="1004"/>
          <tpl fld="3" item="1"/>
          <tpl fld="2" item="0"/>
        </tpls>
      </n>
      <n v="158937" in="0">
        <tpls c="3">
          <tpl fld="4" item="1009"/>
          <tpl fld="3" item="2"/>
          <tpl fld="2" item="0"/>
        </tpls>
      </n>
      <n v="406780" in="0">
        <tpls c="3">
          <tpl fld="4" item="1002"/>
          <tpl fld="3" item="1"/>
          <tpl fld="2" item="0"/>
        </tpls>
      </n>
      <n v="537929" in="0">
        <tpls c="3">
          <tpl fld="4" item="1010"/>
          <tpl fld="3" item="3"/>
          <tpl fld="2" item="0"/>
        </tpls>
      </n>
      <n v="373398" in="0">
        <tpls c="3">
          <tpl fld="4" item="1008"/>
          <tpl fld="3" item="1"/>
          <tpl fld="2" item="0"/>
        </tpls>
      </n>
      <n v="186499" in="0">
        <tpls c="3">
          <tpl fld="4" item="1011"/>
          <tpl fld="3" item="1"/>
          <tpl fld="2" item="0"/>
        </tpls>
      </n>
      <n v="356550" in="0">
        <tpls c="3">
          <tpl fld="4" item="1012"/>
          <tpl fld="3" item="0"/>
          <tpl fld="2" item="0"/>
        </tpls>
      </n>
      <n v="89620" in="0">
        <tpls c="3">
          <tpl fld="4" item="1008"/>
          <tpl fld="3" item="2"/>
          <tpl fld="2" item="0"/>
        </tpls>
      </n>
      <n v="206775" in="0">
        <tpls c="3">
          <tpl fld="4" item="1012"/>
          <tpl fld="3" item="3"/>
          <tpl fld="2" item="0"/>
        </tpls>
      </n>
      <n v="163327" in="0">
        <tpls c="3">
          <tpl fld="4" item="1009"/>
          <tpl fld="3" item="3"/>
          <tpl fld="2" item="0"/>
        </tpls>
      </n>
      <n v="565452" in="0">
        <tpls c="3">
          <tpl fld="4" item="1013"/>
          <tpl fld="3" item="1"/>
          <tpl fld="2" item="0"/>
        </tpls>
      </n>
      <n v="290971" in="0">
        <tpls c="3">
          <tpl fld="4" item="1005"/>
          <tpl fld="3" item="0"/>
          <tpl fld="2" item="0"/>
        </tpls>
      </n>
      <n v="660818" in="0">
        <tpls c="3">
          <tpl fld="4" item="1011"/>
          <tpl fld="3" item="3"/>
          <tpl fld="2" item="0"/>
        </tpls>
      </n>
      <n v="269609" in="0">
        <tpls c="3">
          <tpl fld="4" item="1012"/>
          <tpl fld="3" item="2"/>
          <tpl fld="2" item="0"/>
        </tpls>
      </n>
      <n v="368249" in="0">
        <tpls c="3">
          <tpl fld="4" item="1010"/>
          <tpl fld="3" item="0"/>
          <tpl fld="2" item="0"/>
        </tpls>
      </n>
      <n v="196893" in="0">
        <tpls c="3">
          <tpl fld="4" item="1001"/>
          <tpl fld="3" item="0"/>
          <tpl fld="2" item="0"/>
        </tpls>
      </n>
      <n v="395612" in="0">
        <tpls c="3">
          <tpl fld="4" item="1014"/>
          <tpl fld="3" item="3"/>
          <tpl fld="2" item="0"/>
        </tpls>
      </n>
      <n v="204168" in="0">
        <tpls c="3">
          <tpl fld="4" item="1009"/>
          <tpl fld="3" item="4"/>
          <tpl fld="2" item="0"/>
        </tpls>
      </n>
      <n v="175789" in="0">
        <tpls c="3">
          <tpl fld="4" item="1010"/>
          <tpl fld="3" item="4"/>
          <tpl fld="2" item="0"/>
        </tpls>
      </n>
      <n v="383253" in="0">
        <tpls c="3">
          <tpl fld="4" item="1004"/>
          <tpl fld="3" item="0"/>
          <tpl fld="2" item="0"/>
        </tpls>
      </n>
      <n v="79805" in="0">
        <tpls c="3">
          <tpl fld="4" item="1014"/>
          <tpl fld="3" item="4"/>
          <tpl fld="2" item="0"/>
        </tpls>
      </n>
      <n v="576909" in="0">
        <tpls c="3">
          <tpl fld="4" item="1014"/>
          <tpl fld="3" item="2"/>
          <tpl fld="2" item="0"/>
        </tpls>
      </n>
      <n v="436105" in="0">
        <tpls c="3">
          <tpl fld="4" item="1011"/>
          <tpl fld="3" item="0"/>
          <tpl fld="2" item="0"/>
        </tpls>
      </n>
      <n v="34540" in="0">
        <tpls c="3">
          <tpl fld="4" item="1013"/>
          <tpl fld="3" item="3"/>
          <tpl fld="2" item="0"/>
        </tpls>
      </n>
      <n v="235659" in="0">
        <tpls c="3">
          <tpl fld="4" item="1011"/>
          <tpl fld="3" item="2"/>
          <tpl fld="2" item="0"/>
        </tpls>
      </n>
      <n v="44503" in="0">
        <tpls c="3">
          <tpl fld="4" item="1013"/>
          <tpl fld="3" item="4"/>
          <tpl fld="2" item="0"/>
        </tpls>
      </n>
      <n v="360369" in="0">
        <tpls c="3">
          <tpl fld="4" item="1012"/>
          <tpl fld="3" item="4"/>
          <tpl fld="2" item="0"/>
        </tpls>
      </n>
      <n v="233641" in="0">
        <tpls c="3">
          <tpl fld="4" item="1005"/>
          <tpl fld="3" item="1"/>
          <tpl fld="2" item="0"/>
        </tpls>
      </n>
      <n v="5605" in="0">
        <tpls c="3">
          <tpl fld="4" item="1013"/>
          <tpl fld="3" item="2"/>
          <tpl fld="2" item="0"/>
        </tpls>
      </n>
      <n v="390901" in="0">
        <tpls c="3">
          <tpl fld="4" item="1008"/>
          <tpl fld="3" item="3"/>
          <tpl fld="2" item="0"/>
        </tpls>
      </n>
      <n v="556753" in="0">
        <tpls c="3">
          <tpl fld="4" item="1010"/>
          <tpl fld="3" item="2"/>
          <tpl fld="2" item="0"/>
        </tpls>
      </n>
      <n v="217951" in="0">
        <tpls c="3">
          <tpl fld="4" item="1011"/>
          <tpl fld="3" item="4"/>
          <tpl fld="2" item="0"/>
        </tpls>
      </n>
      <n v="216191" in="0">
        <tpls c="3">
          <tpl fld="4" item="1015"/>
          <tpl fld="3" item="1"/>
          <tpl fld="2" item="0"/>
        </tpls>
      </n>
      <n v="562702" in="0">
        <tpls c="3">
          <tpl fld="4" item="1016"/>
          <tpl fld="3" item="3"/>
          <tpl fld="2" item="0"/>
        </tpls>
      </n>
      <n v="230246" in="0">
        <tpls c="3">
          <tpl fld="4" item="1017"/>
          <tpl fld="3" item="0"/>
          <tpl fld="2" item="0"/>
        </tpls>
      </n>
      <n v="416875" in="0">
        <tpls c="3">
          <tpl fld="4" item="1018"/>
          <tpl fld="3" item="0"/>
          <tpl fld="2" item="0"/>
        </tpls>
      </n>
      <n v="181038" in="0">
        <tpls c="3">
          <tpl fld="4" item="1014"/>
          <tpl fld="3" item="0"/>
          <tpl fld="2" item="0"/>
        </tpls>
      </n>
      <n v="671784" in="0">
        <tpls c="3">
          <tpl fld="4" item="1016"/>
          <tpl fld="3" item="2"/>
          <tpl fld="2" item="0"/>
        </tpls>
      </n>
      <n v="278744" in="0">
        <tpls c="3">
          <tpl fld="4" item="1019"/>
          <tpl fld="3" item="3"/>
          <tpl fld="2" item="0"/>
        </tpls>
      </n>
      <n v="123505" in="0">
        <tpls c="3">
          <tpl fld="4" item="1017"/>
          <tpl fld="3" item="2"/>
          <tpl fld="2" item="0"/>
        </tpls>
      </n>
      <n v="332254" in="0">
        <tpls c="3">
          <tpl fld="4" item="1020"/>
          <tpl fld="3" item="4"/>
          <tpl fld="2" item="0"/>
        </tpls>
      </n>
      <n v="372939" in="0">
        <tpls c="3">
          <tpl fld="4" item="1021"/>
          <tpl fld="3" item="1"/>
          <tpl fld="2" item="0"/>
        </tpls>
      </n>
      <n v="145870" in="0">
        <tpls c="3">
          <tpl fld="4" item="1009"/>
          <tpl fld="3" item="0"/>
          <tpl fld="2" item="0"/>
        </tpls>
      </n>
      <n v="184018" in="0">
        <tpls c="3">
          <tpl fld="4" item="1019"/>
          <tpl fld="3" item="0"/>
          <tpl fld="2" item="0"/>
        </tpls>
      </n>
      <n v="721688" in="0">
        <tpls c="3">
          <tpl fld="4" item="1018"/>
          <tpl fld="3" item="1"/>
          <tpl fld="2" item="0"/>
        </tpls>
      </n>
      <n v="136683" in="0">
        <tpls c="3">
          <tpl fld="4" item="1010"/>
          <tpl fld="3" item="1"/>
          <tpl fld="2" item="0"/>
        </tpls>
      </n>
      <n v="227538" in="0">
        <tpls c="3">
          <tpl fld="4" item="1019"/>
          <tpl fld="3" item="4"/>
          <tpl fld="2" item="0"/>
        </tpls>
      </n>
      <n v="208235" in="0">
        <tpls c="3">
          <tpl fld="4" item="1021"/>
          <tpl fld="3" item="4"/>
          <tpl fld="2" item="0"/>
        </tpls>
      </n>
      <n v="551502" in="0">
        <tpls c="3">
          <tpl fld="4" item="1017"/>
          <tpl fld="3" item="4"/>
          <tpl fld="2" item="0"/>
        </tpls>
      </n>
      <n v="194543" in="0">
        <tpls c="3">
          <tpl fld="4" item="1015"/>
          <tpl fld="3" item="2"/>
          <tpl fld="2" item="0"/>
        </tpls>
      </n>
      <n v="575177" in="0">
        <tpls c="3">
          <tpl fld="4" item="1018"/>
          <tpl fld="3" item="4"/>
          <tpl fld="2" item="0"/>
        </tpls>
      </n>
      <n v="473360" in="0">
        <tpls c="3">
          <tpl fld="4" item="1021"/>
          <tpl fld="3" item="3"/>
          <tpl fld="2" item="0"/>
        </tpls>
      </n>
      <n v="407955" in="0">
        <tpls c="3">
          <tpl fld="4" item="1017"/>
          <tpl fld="3" item="3"/>
          <tpl fld="2" item="0"/>
        </tpls>
      </n>
      <n v="317838" in="0">
        <tpls c="3">
          <tpl fld="4" item="1021"/>
          <tpl fld="3" item="0"/>
          <tpl fld="2" item="0"/>
        </tpls>
      </n>
      <n v="223151" in="0">
        <tpls c="3">
          <tpl fld="4" item="1016"/>
          <tpl fld="3" item="0"/>
          <tpl fld="2" item="0"/>
        </tpls>
      </n>
      <n v="495792" in="0">
        <tpls c="3">
          <tpl fld="4" item="1016"/>
          <tpl fld="3" item="4"/>
          <tpl fld="2" item="0"/>
        </tpls>
      </n>
      <n v="64675" in="0">
        <tpls c="3">
          <tpl fld="4" item="1020"/>
          <tpl fld="3" item="0"/>
          <tpl fld="2" item="0"/>
        </tpls>
      </n>
      <n v="398839" in="0">
        <tpls c="3">
          <tpl fld="4" item="1013"/>
          <tpl fld="3" item="0"/>
          <tpl fld="2" item="0"/>
        </tpls>
      </n>
      <n v="385750" in="0">
        <tpls c="3">
          <tpl fld="4" item="1016"/>
          <tpl fld="3" item="1"/>
          <tpl fld="2" item="0"/>
        </tpls>
      </n>
      <n v="183991" in="0">
        <tpls c="3">
          <tpl fld="4" item="1020"/>
          <tpl fld="3" item="3"/>
          <tpl fld="2" item="0"/>
        </tpls>
      </n>
      <n v="395067" in="0">
        <tpls c="3">
          <tpl fld="4" item="1020"/>
          <tpl fld="3" item="1"/>
          <tpl fld="2" item="0"/>
        </tpls>
      </n>
      <n v="300423" in="0">
        <tpls c="3">
          <tpl fld="4" item="1015"/>
          <tpl fld="3" item="0"/>
          <tpl fld="2" item="0"/>
        </tpls>
      </n>
      <n v="544898" in="0">
        <tpls c="3">
          <tpl fld="4" item="1009"/>
          <tpl fld="3" item="1"/>
          <tpl fld="2" item="0"/>
        </tpls>
      </n>
      <n v="151856" in="0">
        <tpls c="3">
          <tpl fld="4" item="1018"/>
          <tpl fld="3" item="2"/>
          <tpl fld="2" item="0"/>
        </tpls>
      </n>
      <n v="269070" in="0">
        <tpls c="3">
          <tpl fld="4" item="1008"/>
          <tpl fld="3" item="0"/>
          <tpl fld="2" item="0"/>
        </tpls>
      </n>
      <n v="146742" in="0">
        <tpls c="3">
          <tpl fld="4" item="1012"/>
          <tpl fld="3" item="1"/>
          <tpl fld="2" item="0"/>
        </tpls>
      </n>
      <n v="399698" in="0">
        <tpls c="3">
          <tpl fld="4" item="1015"/>
          <tpl fld="3" item="3"/>
          <tpl fld="2" item="0"/>
        </tpls>
      </n>
      <n v="479166" in="0">
        <tpls c="3">
          <tpl fld="4" item="1021"/>
          <tpl fld="3" item="2"/>
          <tpl fld="2" item="0"/>
        </tpls>
      </n>
      <n v="332707" in="0">
        <tpls c="3">
          <tpl fld="4" item="1019"/>
          <tpl fld="3" item="2"/>
          <tpl fld="2" item="0"/>
        </tpls>
      </n>
      <n v="343546" in="0">
        <tpls c="3">
          <tpl fld="4" item="1015"/>
          <tpl fld="3" item="4"/>
          <tpl fld="2" item="0"/>
        </tpls>
      </n>
      <n v="355100" in="0">
        <tpls c="3">
          <tpl fld="4" item="1020"/>
          <tpl fld="3" item="2"/>
          <tpl fld="2" item="0"/>
        </tpls>
      </n>
      <n v="89141" in="0">
        <tpls c="3">
          <tpl fld="4" item="1014"/>
          <tpl fld="3" item="1"/>
          <tpl fld="2" item="0"/>
        </tpls>
      </n>
      <n v="249032" in="0">
        <tpls c="3">
          <tpl fld="4" item="1018"/>
          <tpl fld="3" item="3"/>
          <tpl fld="2" item="0"/>
        </tpls>
      </n>
      <n v="325271" in="0">
        <tpls c="3">
          <tpl fld="4" item="1022"/>
          <tpl fld="3" item="4"/>
          <tpl fld="2" item="0"/>
        </tpls>
      </n>
      <n v="139392" in="0">
        <tpls c="3">
          <tpl fld="4" item="1022"/>
          <tpl fld="3" item="3"/>
          <tpl fld="2" item="0"/>
        </tpls>
      </n>
      <n v="258836" in="0">
        <tpls c="3">
          <tpl fld="4" item="1023"/>
          <tpl fld="3" item="2"/>
          <tpl fld="2" item="0"/>
        </tpls>
      </n>
      <n v="329943" in="0">
        <tpls c="3">
          <tpl fld="4" item="1024"/>
          <tpl fld="3" item="4"/>
          <tpl fld="2" item="0"/>
        </tpls>
      </n>
      <n v="297558" in="0">
        <tpls c="3">
          <tpl fld="4" item="1023"/>
          <tpl fld="3" item="3"/>
          <tpl fld="2" item="0"/>
        </tpls>
      </n>
      <n v="543764" in="0">
        <tpls c="3">
          <tpl fld="4" item="1023"/>
          <tpl fld="3" item="1"/>
          <tpl fld="2" item="0"/>
        </tpls>
      </n>
      <n v="289875" in="0">
        <tpls c="3">
          <tpl fld="4" item="1025"/>
          <tpl fld="3" item="1"/>
          <tpl fld="2" item="0"/>
        </tpls>
      </n>
      <n v="130894" in="0">
        <tpls c="3">
          <tpl fld="4" item="1026"/>
          <tpl fld="3" item="2"/>
          <tpl fld="2" item="0"/>
        </tpls>
      </n>
      <n v="292405" in="0">
        <tpls c="3">
          <tpl fld="4" item="1027"/>
          <tpl fld="3" item="0"/>
          <tpl fld="2" item="0"/>
        </tpls>
      </n>
      <n v="336028" in="0">
        <tpls c="3">
          <tpl fld="4" item="1028"/>
          <tpl fld="3" item="4"/>
          <tpl fld="2" item="0"/>
        </tpls>
      </n>
      <n v="331030" in="0">
        <tpls c="3">
          <tpl fld="4" item="1028"/>
          <tpl fld="3" item="3"/>
          <tpl fld="2" item="0"/>
        </tpls>
      </n>
      <n v="87139" in="0">
        <tpls c="3">
          <tpl fld="4" item="1026"/>
          <tpl fld="3" item="4"/>
          <tpl fld="2" item="0"/>
        </tpls>
      </n>
      <n v="253568" in="0">
        <tpls c="3">
          <tpl fld="4" item="1024"/>
          <tpl fld="3" item="1"/>
          <tpl fld="2" item="0"/>
        </tpls>
      </n>
      <n v="192199" in="0">
        <tpls c="3">
          <tpl fld="4" item="1023"/>
          <tpl fld="3" item="0"/>
          <tpl fld="2" item="0"/>
        </tpls>
      </n>
      <n v="455438" in="0">
        <tpls c="3">
          <tpl fld="4" item="1025"/>
          <tpl fld="3" item="4"/>
          <tpl fld="2" item="0"/>
        </tpls>
      </n>
      <n v="488073" in="0">
        <tpls c="3">
          <tpl fld="4" item="1026"/>
          <tpl fld="3" item="3"/>
          <tpl fld="2" item="0"/>
        </tpls>
      </n>
      <n v="267743" in="0">
        <tpls c="3">
          <tpl fld="4" item="1027"/>
          <tpl fld="3" item="4"/>
          <tpl fld="2" item="0"/>
        </tpls>
      </n>
      <n v="464606" in="0">
        <tpls c="3">
          <tpl fld="4" item="1019"/>
          <tpl fld="3" item="1"/>
          <tpl fld="2" item="0"/>
        </tpls>
      </n>
      <n v="184795" in="0">
        <tpls c="3">
          <tpl fld="4" item="1028"/>
          <tpl fld="3" item="2"/>
          <tpl fld="2" item="0"/>
        </tpls>
      </n>
      <n v="399752" in="0">
        <tpls c="3">
          <tpl fld="4" item="1022"/>
          <tpl fld="3" item="2"/>
          <tpl fld="2" item="0"/>
        </tpls>
      </n>
      <n v="320666" in="0">
        <tpls c="3">
          <tpl fld="4" item="1027"/>
          <tpl fld="3" item="3"/>
          <tpl fld="2" item="0"/>
        </tpls>
      </n>
      <n v="480984" in="0">
        <tpls c="3">
          <tpl fld="4" item="1022"/>
          <tpl fld="3" item="0"/>
          <tpl fld="2" item="0"/>
        </tpls>
      </n>
      <n v="380004" in="0">
        <tpls c="3">
          <tpl fld="4" item="1017"/>
          <tpl fld="3" item="1"/>
          <tpl fld="2" item="0"/>
        </tpls>
      </n>
      <n v="221954" in="0">
        <tpls c="3">
          <tpl fld="4" item="1025"/>
          <tpl fld="3" item="2"/>
          <tpl fld="2" item="0"/>
        </tpls>
      </n>
      <n v="164262" in="0">
        <tpls c="3">
          <tpl fld="4" item="1023"/>
          <tpl fld="3" item="4"/>
          <tpl fld="2" item="0"/>
        </tpls>
      </n>
      <n v="535826" in="0">
        <tpls c="3">
          <tpl fld="4" item="1027"/>
          <tpl fld="3" item="2"/>
          <tpl fld="2" item="0"/>
        </tpls>
      </n>
      <n v="247347" in="0">
        <tpls c="3">
          <tpl fld="4" item="1024"/>
          <tpl fld="3" item="2"/>
          <tpl fld="2" item="0"/>
        </tpls>
      </n>
      <n v="83341" in="0">
        <tpls c="3">
          <tpl fld="4" item="1025"/>
          <tpl fld="3" item="3"/>
          <tpl fld="2" item="0"/>
        </tpls>
      </n>
      <n v="254392" in="0">
        <tpls c="3">
          <tpl fld="4" item="1024"/>
          <tpl fld="3" item="3"/>
          <tpl fld="2" item="0"/>
        </tpls>
      </n>
      <n v="222827" in="0">
        <tpls c="3">
          <tpl fld="4" item="1029"/>
          <tpl fld="3" item="4"/>
          <tpl fld="2" item="0"/>
        </tpls>
      </n>
      <n v="351970" in="0">
        <tpls c="3">
          <tpl fld="4" item="1030"/>
          <tpl fld="3" item="2"/>
          <tpl fld="2" item="0"/>
        </tpls>
      </n>
      <n v="208112" in="0">
        <tpls c="3">
          <tpl fld="4" item="1031"/>
          <tpl fld="3" item="2"/>
          <tpl fld="2" item="0"/>
        </tpls>
      </n>
      <n v="338811" in="0">
        <tpls c="3">
          <tpl fld="4" item="1028"/>
          <tpl fld="3" item="1"/>
          <tpl fld="2" item="0"/>
        </tpls>
      </n>
      <n v="287397" in="0">
        <tpls c="3">
          <tpl fld="4" item="1032"/>
          <tpl fld="3" item="3"/>
          <tpl fld="2" item="0"/>
        </tpls>
      </n>
      <n v="401692" in="0">
        <tpls c="3">
          <tpl fld="4" item="1029"/>
          <tpl fld="3" item="2"/>
          <tpl fld="2" item="0"/>
        </tpls>
      </n>
      <n v="427290" in="0">
        <tpls c="3">
          <tpl fld="4" item="1026"/>
          <tpl fld="3" item="1"/>
          <tpl fld="2" item="0"/>
        </tpls>
      </n>
      <n v="187691" in="0">
        <tpls c="3">
          <tpl fld="4" item="1033"/>
          <tpl fld="3" item="2"/>
          <tpl fld="2" item="0"/>
        </tpls>
      </n>
      <n v="171587" in="0">
        <tpls c="3">
          <tpl fld="4" item="1022"/>
          <tpl fld="3" item="1"/>
          <tpl fld="2" item="0"/>
        </tpls>
      </n>
      <n v="302796" in="0">
        <tpls c="3">
          <tpl fld="4" item="1034"/>
          <tpl fld="3" item="4"/>
          <tpl fld="2" item="0"/>
        </tpls>
      </n>
      <n v="305808" in="0">
        <tpls c="3">
          <tpl fld="4" item="1034"/>
          <tpl fld="3" item="2"/>
          <tpl fld="2" item="0"/>
        </tpls>
      </n>
      <n v="298404" in="0">
        <tpls c="3">
          <tpl fld="4" item="1031"/>
          <tpl fld="3" item="3"/>
          <tpl fld="2" item="0"/>
        </tpls>
      </n>
      <n v="181379" in="0">
        <tpls c="3">
          <tpl fld="4" item="1031"/>
          <tpl fld="3" item="4"/>
          <tpl fld="2" item="0"/>
        </tpls>
      </n>
      <n v="553184" in="0">
        <tpls c="3">
          <tpl fld="4" item="1033"/>
          <tpl fld="3" item="1"/>
          <tpl fld="2" item="0"/>
        </tpls>
      </n>
      <n v="66820" in="0">
        <tpls c="3">
          <tpl fld="4" item="1035"/>
          <tpl fld="3" item="2"/>
          <tpl fld="2" item="0"/>
        </tpls>
      </n>
      <n v="232732" in="0">
        <tpls c="3">
          <tpl fld="4" item="1026"/>
          <tpl fld="3" item="0"/>
          <tpl fld="2" item="0"/>
        </tpls>
      </n>
      <n v="445703" in="0">
        <tpls c="3">
          <tpl fld="4" item="1032"/>
          <tpl fld="3" item="1"/>
          <tpl fld="2" item="0"/>
        </tpls>
      </n>
      <n v="92655" in="0">
        <tpls c="3">
          <tpl fld="4" item="1035"/>
          <tpl fld="3" item="3"/>
          <tpl fld="2" item="0"/>
        </tpls>
      </n>
      <n v="284577" in="0">
        <tpls c="3">
          <tpl fld="4" item="1027"/>
          <tpl fld="3" item="1"/>
          <tpl fld="2" item="0"/>
        </tpls>
      </n>
      <n v="505979" in="0">
        <tpls c="3">
          <tpl fld="4" item="1028"/>
          <tpl fld="3" item="0"/>
          <tpl fld="2" item="0"/>
        </tpls>
      </n>
      <n v="159462" in="0">
        <tpls c="3">
          <tpl fld="4" item="1033"/>
          <tpl fld="3" item="4"/>
          <tpl fld="2" item="0"/>
        </tpls>
      </n>
      <n v="633711" in="0">
        <tpls c="3">
          <tpl fld="4" item="1032"/>
          <tpl fld="3" item="0"/>
          <tpl fld="2" item="0"/>
        </tpls>
      </n>
      <n v="202973" in="0">
        <tpls c="3">
          <tpl fld="4" item="1030"/>
          <tpl fld="3" item="3"/>
          <tpl fld="2" item="0"/>
        </tpls>
      </n>
      <n v="439513" in="0">
        <tpls c="3">
          <tpl fld="4" item="1024"/>
          <tpl fld="3" item="0"/>
          <tpl fld="2" item="0"/>
        </tpls>
      </n>
      <n v="450601" in="0">
        <tpls c="3">
          <tpl fld="4" item="1032"/>
          <tpl fld="3" item="2"/>
          <tpl fld="2" item="0"/>
        </tpls>
      </n>
      <n v="349996" in="0">
        <tpls c="3">
          <tpl fld="4" item="1029"/>
          <tpl fld="3" item="3"/>
          <tpl fld="2" item="0"/>
        </tpls>
      </n>
      <n v="170976" in="0">
        <tpls c="3">
          <tpl fld="4" item="1030"/>
          <tpl fld="3" item="4"/>
          <tpl fld="2" item="0"/>
        </tpls>
      </n>
      <n v="435096" in="0">
        <tpls c="3">
          <tpl fld="4" item="1033"/>
          <tpl fld="3" item="3"/>
          <tpl fld="2" item="0"/>
        </tpls>
      </n>
      <n v="184021" in="0">
        <tpls c="3">
          <tpl fld="4" item="1032"/>
          <tpl fld="3" item="4"/>
          <tpl fld="2" item="0"/>
        </tpls>
      </n>
      <n v="334844" in="0">
        <tpls c="3">
          <tpl fld="4" item="1031"/>
          <tpl fld="3" item="0"/>
          <tpl fld="2" item="0"/>
        </tpls>
      </n>
      <n v="208135" in="0">
        <tpls c="3">
          <tpl fld="4" item="1034"/>
          <tpl fld="3" item="3"/>
          <tpl fld="2" item="0"/>
        </tpls>
      </n>
      <n v="350291" in="0">
        <tpls c="3">
          <tpl fld="4" item="1025"/>
          <tpl fld="3" item="0"/>
          <tpl fld="2" item="0"/>
        </tpls>
      </n>
      <n v="235325" in="0">
        <tpls c="3">
          <tpl fld="4" item="1031"/>
          <tpl fld="3" item="1"/>
          <tpl fld="2" item="0"/>
        </tpls>
      </n>
      <n v="372412" in="0">
        <tpls c="3">
          <tpl fld="4" item="1035"/>
          <tpl fld="3" item="4"/>
          <tpl fld="2" item="0"/>
        </tpls>
      </n>
      <n v="102531" in="0">
        <tpls c="3">
          <tpl fld="4" item="1036"/>
          <tpl fld="3" item="1"/>
          <tpl fld="2" item="0"/>
        </tpls>
      </n>
      <n v="432628" in="0">
        <tpls c="3">
          <tpl fld="4" item="1036"/>
          <tpl fld="3" item="3"/>
          <tpl fld="2" item="0"/>
        </tpls>
      </n>
      <n v="110455" in="0">
        <tpls c="3">
          <tpl fld="4" item="1037"/>
          <tpl fld="3" item="2"/>
          <tpl fld="2" item="0"/>
        </tpls>
      </n>
      <n v="535839" in="0">
        <tpls c="3">
          <tpl fld="4" item="1038"/>
          <tpl fld="3" item="4"/>
          <tpl fld="2" item="0"/>
        </tpls>
      </n>
      <n v="77772" in="0">
        <tpls c="3">
          <tpl fld="4" item="1037"/>
          <tpl fld="3" item="3"/>
          <tpl fld="2" item="0"/>
        </tpls>
      </n>
      <n v="202263" in="0">
        <tpls c="3">
          <tpl fld="4" item="1039"/>
          <tpl fld="3" item="1"/>
          <tpl fld="2" item="0"/>
        </tpls>
      </n>
      <n v="194753" in="0">
        <tpls c="3">
          <tpl fld="4" item="1040"/>
          <tpl fld="3" item="4"/>
          <tpl fld="2" item="0"/>
        </tpls>
      </n>
      <n v="290610" in="0">
        <tpls c="3">
          <tpl fld="4" item="1041"/>
          <tpl fld="3" item="4"/>
          <tpl fld="2" item="0"/>
        </tpls>
      </n>
      <n v="505088" in="0">
        <tpls c="3">
          <tpl fld="4" item="1041"/>
          <tpl fld="3" item="2"/>
          <tpl fld="2" item="0"/>
        </tpls>
      </n>
      <n v="286925" in="0">
        <tpls c="3">
          <tpl fld="4" item="1040"/>
          <tpl fld="3" item="3"/>
          <tpl fld="2" item="0"/>
        </tpls>
      </n>
      <n v="116726" in="0">
        <tpls c="3">
          <tpl fld="4" item="1041"/>
          <tpl fld="3" item="3"/>
          <tpl fld="2" item="0"/>
        </tpls>
      </n>
      <n v="68930" in="0">
        <tpls c="3">
          <tpl fld="4" item="1039"/>
          <tpl fld="3" item="0"/>
          <tpl fld="2" item="0"/>
        </tpls>
      </n>
      <n v="111598" in="0">
        <tpls c="3">
          <tpl fld="4" item="1040"/>
          <tpl fld="3" item="2"/>
          <tpl fld="2" item="0"/>
        </tpls>
      </n>
      <n v="249560" in="0">
        <tpls c="3">
          <tpl fld="4" item="1039"/>
          <tpl fld="3" item="3"/>
          <tpl fld="2" item="0"/>
        </tpls>
      </n>
      <n v="411964" in="0">
        <tpls c="3">
          <tpl fld="4" item="1036"/>
          <tpl fld="3" item="2"/>
          <tpl fld="2" item="0"/>
        </tpls>
      </n>
      <n v="381000" in="0">
        <tpls c="3">
          <tpl fld="4" item="1035"/>
          <tpl fld="3" item="0"/>
          <tpl fld="2" item="0"/>
        </tpls>
      </n>
      <n v="127432" in="0">
        <tpls c="3">
          <tpl fld="4" item="1029"/>
          <tpl fld="3" item="0"/>
          <tpl fld="2" item="0"/>
        </tpls>
      </n>
      <n v="225266" in="0">
        <tpls c="3">
          <tpl fld="4" item="1042"/>
          <tpl fld="3" item="0"/>
          <tpl fld="2" item="0"/>
        </tpls>
      </n>
      <n v="582582" in="0">
        <tpls c="3">
          <tpl fld="4" item="1034"/>
          <tpl fld="3" item="1"/>
          <tpl fld="2" item="0"/>
        </tpls>
      </n>
      <n v="154014" in="0">
        <tpls c="3">
          <tpl fld="4" item="1042"/>
          <tpl fld="3" item="4"/>
          <tpl fld="2" item="0"/>
        </tpls>
      </n>
      <n v="78440" in="0">
        <tpls c="3">
          <tpl fld="4" item="1030"/>
          <tpl fld="3" item="0"/>
          <tpl fld="2" item="0"/>
        </tpls>
      </n>
      <n v="317666" in="0">
        <tpls c="3">
          <tpl fld="4" item="1037"/>
          <tpl fld="3" item="0"/>
          <tpl fld="2" item="0"/>
        </tpls>
      </n>
      <n v="464804" in="0">
        <tpls c="3">
          <tpl fld="4" item="1041"/>
          <tpl fld="3" item="0"/>
          <tpl fld="2" item="0"/>
        </tpls>
      </n>
      <n v="77112" in="0">
        <tpls c="3">
          <tpl fld="4" item="1041"/>
          <tpl fld="3" item="1"/>
          <tpl fld="2" item="0"/>
        </tpls>
      </n>
      <n v="546924" in="0">
        <tpls c="3">
          <tpl fld="4" item="1039"/>
          <tpl fld="3" item="2"/>
          <tpl fld="2" item="0"/>
        </tpls>
      </n>
      <n v="584076" in="0">
        <tpls c="3">
          <tpl fld="4" item="1038"/>
          <tpl fld="3" item="3"/>
          <tpl fld="2" item="0"/>
        </tpls>
      </n>
      <n v="453067" in="0">
        <tpls c="3">
          <tpl fld="4" item="1042"/>
          <tpl fld="3" item="2"/>
          <tpl fld="2" item="0"/>
        </tpls>
      </n>
      <n v="51557" in="0">
        <tpls c="3">
          <tpl fld="4" item="1040"/>
          <tpl fld="3" item="0"/>
          <tpl fld="2" item="0"/>
        </tpls>
      </n>
      <n v="74278" in="0">
        <tpls c="3">
          <tpl fld="4" item="1034"/>
          <tpl fld="3" item="0"/>
          <tpl fld="2" item="0"/>
        </tpls>
      </n>
      <n v="483517" in="0">
        <tpls c="3">
          <tpl fld="4" item="1042"/>
          <tpl fld="3" item="1"/>
          <tpl fld="2" item="0"/>
        </tpls>
      </n>
      <n v="500724" in="0">
        <tpls c="3">
          <tpl fld="4" item="1029"/>
          <tpl fld="3" item="1"/>
          <tpl fld="2" item="0"/>
        </tpls>
      </n>
      <n v="80206" in="0">
        <tpls c="3">
          <tpl fld="4" item="1035"/>
          <tpl fld="3" item="1"/>
          <tpl fld="2" item="0"/>
        </tpls>
      </n>
      <n v="191365" in="0">
        <tpls c="3">
          <tpl fld="4" item="1036"/>
          <tpl fld="3" item="4"/>
          <tpl fld="2" item="0"/>
        </tpls>
      </n>
      <n v="202341" in="0">
        <tpls c="3">
          <tpl fld="4" item="1039"/>
          <tpl fld="3" item="4"/>
          <tpl fld="2" item="0"/>
        </tpls>
      </n>
      <n v="219235" in="0">
        <tpls c="3">
          <tpl fld="4" item="1037"/>
          <tpl fld="3" item="4"/>
          <tpl fld="2" item="0"/>
        </tpls>
      </n>
      <n v="479919" in="0">
        <tpls c="3">
          <tpl fld="4" item="1038"/>
          <tpl fld="3" item="2"/>
          <tpl fld="2" item="0"/>
        </tpls>
      </n>
      <n v="307489" in="0">
        <tpls c="3">
          <tpl fld="4" item="1042"/>
          <tpl fld="3" item="3"/>
          <tpl fld="2" item="0"/>
        </tpls>
      </n>
      <n v="234608" in="0">
        <tpls c="3">
          <tpl fld="4" item="1033"/>
          <tpl fld="3" item="0"/>
          <tpl fld="2" item="0"/>
        </tpls>
      </n>
      <n v="156054" in="0">
        <tpls c="3">
          <tpl fld="4" item="1030"/>
          <tpl fld="3" item="1"/>
          <tpl fld="2" item="0"/>
        </tpls>
      </n>
      <n v="228599" in="0">
        <tpls c="3">
          <tpl fld="4" item="1043"/>
          <tpl fld="3" item="0"/>
          <tpl fld="2" item="0"/>
        </tpls>
      </n>
      <n v="256347" in="0">
        <tpls c="3">
          <tpl fld="4" item="1044"/>
          <tpl fld="3" item="1"/>
          <tpl fld="2" item="0"/>
        </tpls>
      </n>
      <n v="636768" in="0">
        <tpls c="3">
          <tpl fld="4" item="1045"/>
          <tpl fld="3" item="4"/>
          <tpl fld="2" item="0"/>
        </tpls>
      </n>
      <n v="308637" in="0">
        <tpls c="3">
          <tpl fld="4" item="1036"/>
          <tpl fld="3" item="0"/>
          <tpl fld="2" item="0"/>
        </tpls>
      </n>
      <n v="522911" in="0">
        <tpls c="3">
          <tpl fld="4" item="1045"/>
          <tpl fld="3" item="3"/>
          <tpl fld="2" item="0"/>
        </tpls>
      </n>
      <n v="303407" in="0">
        <tpls c="3">
          <tpl fld="4" item="1044"/>
          <tpl fld="3" item="2"/>
          <tpl fld="2" item="0"/>
        </tpls>
      </n>
      <n v="188747" in="0">
        <tpls c="3">
          <tpl fld="4" item="1044"/>
          <tpl fld="3" item="3"/>
          <tpl fld="2" item="0"/>
        </tpls>
      </n>
      <n v="690075" in="0">
        <tpls c="3">
          <tpl fld="4" item="1046"/>
          <tpl fld="3" item="2"/>
          <tpl fld="2" item="0"/>
        </tpls>
      </n>
      <n v="493165" in="0">
        <tpls c="3">
          <tpl fld="4" item="1043"/>
          <tpl fld="3" item="3"/>
          <tpl fld="2" item="0"/>
        </tpls>
      </n>
      <n v="85277" in="0">
        <tpls c="3">
          <tpl fld="4" item="1044"/>
          <tpl fld="3" item="0"/>
          <tpl fld="2" item="0"/>
        </tpls>
      </n>
      <n v="260763" in="0">
        <tpls c="3">
          <tpl fld="4" item="1045"/>
          <tpl fld="3" item="1"/>
          <tpl fld="2" item="0"/>
        </tpls>
      </n>
      <n v="110857" in="0">
        <tpls c="3">
          <tpl fld="4" item="1047"/>
          <tpl fld="3" item="4"/>
          <tpl fld="2" item="0"/>
        </tpls>
      </n>
      <n v="175255" in="0">
        <tpls c="3">
          <tpl fld="4" item="1045"/>
          <tpl fld="3" item="2"/>
          <tpl fld="2" item="0"/>
        </tpls>
      </n>
      <n v="480751" in="0">
        <tpls c="3">
          <tpl fld="4" item="1040"/>
          <tpl fld="3" item="1"/>
          <tpl fld="2" item="0"/>
        </tpls>
      </n>
      <n v="534602" in="0">
        <tpls c="3">
          <tpl fld="4" item="1046"/>
          <tpl fld="3" item="3"/>
          <tpl fld="2" item="0"/>
        </tpls>
      </n>
      <n v="607543" in="0">
        <tpls c="3">
          <tpl fld="4" item="1047"/>
          <tpl fld="3" item="2"/>
          <tpl fld="2" item="0"/>
        </tpls>
      </n>
      <n v="251182" in="0">
        <tpls c="3">
          <tpl fld="4" item="1048"/>
          <tpl fld="3" item="0"/>
          <tpl fld="2" item="0"/>
        </tpls>
      </n>
      <n v="265519" in="0">
        <tpls c="3">
          <tpl fld="4" item="1038"/>
          <tpl fld="3" item="1"/>
          <tpl fld="2" item="0"/>
        </tpls>
      </n>
      <n v="356971" in="0">
        <tpls c="3">
          <tpl fld="4" item="1043"/>
          <tpl fld="3" item="1"/>
          <tpl fld="2" item="0"/>
        </tpls>
      </n>
      <n v="51033" in="0">
        <tpls c="3">
          <tpl fld="4" item="1048"/>
          <tpl fld="3" item="2"/>
          <tpl fld="2" item="0"/>
        </tpls>
      </n>
      <n v="281646" in="0">
        <tpls c="3">
          <tpl fld="4" item="1049"/>
          <tpl fld="3" item="2"/>
          <tpl fld="2" item="0"/>
        </tpls>
      </n>
      <n v="173982" in="0">
        <tpls c="3">
          <tpl fld="4" item="1047"/>
          <tpl fld="3" item="3"/>
          <tpl fld="2" item="0"/>
        </tpls>
      </n>
      <n v="458799" in="0">
        <tpls c="3">
          <tpl fld="4" item="1044"/>
          <tpl fld="3" item="4"/>
          <tpl fld="2" item="0"/>
        </tpls>
      </n>
      <n v="325870" in="0">
        <tpls c="3">
          <tpl fld="4" item="1045"/>
          <tpl fld="3" item="0"/>
          <tpl fld="2" item="0"/>
        </tpls>
      </n>
      <n v="152456" in="0">
        <tpls c="3">
          <tpl fld="4" item="1049"/>
          <tpl fld="3" item="3"/>
          <tpl fld="2" item="0"/>
        </tpls>
      </n>
      <n v="169529" in="0">
        <tpls c="3">
          <tpl fld="4" item="1048"/>
          <tpl fld="3" item="4"/>
          <tpl fld="2" item="0"/>
        </tpls>
      </n>
      <n v="76511" in="0">
        <tpls c="3">
          <tpl fld="4" item="1046"/>
          <tpl fld="3" item="0"/>
          <tpl fld="2" item="0"/>
        </tpls>
      </n>
      <n v="153257" in="0">
        <tpls c="3">
          <tpl fld="4" item="1043"/>
          <tpl fld="3" item="4"/>
          <tpl fld="2" item="0"/>
        </tpls>
      </n>
      <n v="454071" in="0">
        <tpls c="3">
          <tpl fld="4" item="1037"/>
          <tpl fld="3" item="1"/>
          <tpl fld="2" item="0"/>
        </tpls>
      </n>
      <n v="20298" in="0">
        <tpls c="3">
          <tpl fld="4" item="1049"/>
          <tpl fld="3" item="4"/>
          <tpl fld="2" item="0"/>
        </tpls>
      </n>
      <n v="534160" in="0">
        <tpls c="3">
          <tpl fld="4" item="1043"/>
          <tpl fld="3" item="2"/>
          <tpl fld="2" item="0"/>
        </tpls>
      </n>
      <n v="444944" in="0">
        <tpls c="3">
          <tpl fld="4" item="1038"/>
          <tpl fld="3" item="0"/>
          <tpl fld="2" item="0"/>
        </tpls>
      </n>
      <n v="233773" in="0">
        <tpls c="3">
          <tpl fld="4" item="1048"/>
          <tpl fld="3" item="3"/>
          <tpl fld="2" item="0"/>
        </tpls>
      </n>
      <n v="189825" in="0">
        <tpls c="3">
          <tpl fld="4" item="1046"/>
          <tpl fld="3" item="4"/>
          <tpl fld="2" item="0"/>
        </tpls>
      </n>
      <n v="663930" in="0">
        <tpls c="3">
          <tpl fld="4" item="1050"/>
          <tpl fld="3" item="2"/>
          <tpl fld="2" item="0"/>
        </tpls>
      </n>
      <n v="422449" in="0">
        <tpls c="3">
          <tpl fld="4" item="1051"/>
          <tpl fld="3" item="2"/>
          <tpl fld="2" item="0"/>
        </tpls>
      </n>
      <n v="534119" in="0">
        <tpls c="3">
          <tpl fld="4" item="1052"/>
          <tpl fld="3" item="4"/>
          <tpl fld="2" item="0"/>
        </tpls>
      </n>
      <n v="227792" in="0">
        <tpls c="3">
          <tpl fld="4" item="1053"/>
          <tpl fld="3" item="3"/>
          <tpl fld="2" item="0"/>
        </tpls>
      </n>
      <n v="326262" in="0">
        <tpls c="3">
          <tpl fld="4" item="1052"/>
          <tpl fld="3" item="2"/>
          <tpl fld="2" item="0"/>
        </tpls>
      </n>
      <n v="302772" in="0">
        <tpls c="3">
          <tpl fld="4" item="1054"/>
          <tpl fld="3" item="4"/>
          <tpl fld="2" item="0"/>
        </tpls>
      </n>
      <n v="93096" in="0">
        <tpls c="3">
          <tpl fld="4" item="1049"/>
          <tpl fld="3" item="0"/>
          <tpl fld="2" item="0"/>
        </tpls>
      </n>
      <n v="318853" in="0">
        <tpls c="3">
          <tpl fld="4" item="1055"/>
          <tpl fld="3" item="4"/>
          <tpl fld="2" item="0"/>
        </tpls>
      </n>
      <n v="414860" in="0">
        <tpls c="3">
          <tpl fld="4" item="1052"/>
          <tpl fld="3" item="3"/>
          <tpl fld="2" item="0"/>
        </tpls>
      </n>
      <n v="127355" in="0">
        <tpls c="3">
          <tpl fld="4" item="1049"/>
          <tpl fld="3" item="1"/>
          <tpl fld="2" item="0"/>
        </tpls>
      </n>
      <n v="355455" in="0">
        <tpls c="3">
          <tpl fld="4" item="1056"/>
          <tpl fld="3" item="2"/>
          <tpl fld="2" item="0"/>
        </tpls>
      </n>
      <n v="300148" in="0">
        <tpls c="3">
          <tpl fld="4" item="1052"/>
          <tpl fld="3" item="0"/>
          <tpl fld="2" item="0"/>
        </tpls>
      </n>
      <n v="575550" in="0">
        <tpls c="3">
          <tpl fld="4" item="1047"/>
          <tpl fld="3" item="1"/>
          <tpl fld="2" item="0"/>
        </tpls>
      </n>
      <n v="267165" in="0">
        <tpls c="3">
          <tpl fld="4" item="1055"/>
          <tpl fld="3" item="3"/>
          <tpl fld="2" item="0"/>
        </tpls>
      </n>
      <n v="235962" in="0">
        <tpls c="3">
          <tpl fld="4" item="1053"/>
          <tpl fld="3" item="4"/>
          <tpl fld="2" item="0"/>
        </tpls>
      </n>
      <n v="285574" in="0">
        <tpls c="3">
          <tpl fld="4" item="1055"/>
          <tpl fld="3" item="2"/>
          <tpl fld="2" item="0"/>
        </tpls>
      </n>
      <n v="289464" in="0">
        <tpls c="3">
          <tpl fld="4" item="1050"/>
          <tpl fld="3" item="3"/>
          <tpl fld="2" item="0"/>
        </tpls>
      </n>
      <n v="372156" in="0">
        <tpls c="3">
          <tpl fld="4" item="1050"/>
          <tpl fld="3" item="4"/>
          <tpl fld="2" item="0"/>
        </tpls>
      </n>
      <n v="316117" in="0">
        <tpls c="3">
          <tpl fld="4" item="1051"/>
          <tpl fld="3" item="3"/>
          <tpl fld="2" item="0"/>
        </tpls>
      </n>
      <n v="201477" in="0">
        <tpls c="3">
          <tpl fld="4" item="1056"/>
          <tpl fld="3" item="0"/>
          <tpl fld="2" item="0"/>
        </tpls>
      </n>
      <n v="252281" in="0">
        <tpls c="3">
          <tpl fld="4" item="1054"/>
          <tpl fld="3" item="3"/>
          <tpl fld="2" item="0"/>
        </tpls>
      </n>
      <n v="290780" in="0">
        <tpls c="3">
          <tpl fld="4" item="1056"/>
          <tpl fld="3" item="1"/>
          <tpl fld="2" item="0"/>
        </tpls>
      </n>
      <n v="107850" in="0">
        <tpls c="3">
          <tpl fld="4" item="1053"/>
          <tpl fld="3" item="2"/>
          <tpl fld="2" item="0"/>
        </tpls>
      </n>
      <n v="391079" in="0">
        <tpls c="3">
          <tpl fld="4" item="1046"/>
          <tpl fld="3" item="1"/>
          <tpl fld="2" item="0"/>
        </tpls>
      </n>
      <n v="546943" in="0">
        <tpls c="3">
          <tpl fld="4" item="1055"/>
          <tpl fld="3" item="0"/>
          <tpl fld="2" item="0"/>
        </tpls>
      </n>
      <n v="403374" in="0">
        <tpls c="3">
          <tpl fld="4" item="1056"/>
          <tpl fld="3" item="3"/>
          <tpl fld="2" item="0"/>
        </tpls>
      </n>
      <n v="223953" in="0">
        <tpls c="3">
          <tpl fld="4" item="1047"/>
          <tpl fld="3" item="0"/>
          <tpl fld="2" item="0"/>
        </tpls>
      </n>
      <n v="136609" in="0">
        <tpls c="3">
          <tpl fld="4" item="1051"/>
          <tpl fld="3" item="4"/>
          <tpl fld="2" item="0"/>
        </tpls>
      </n>
      <n v="321776" in="0">
        <tpls c="3">
          <tpl fld="4" item="1048"/>
          <tpl fld="3" item="1"/>
          <tpl fld="2" item="0"/>
        </tpls>
      </n>
      <n v="208107" in="0">
        <tpls c="3">
          <tpl fld="4" item="1056"/>
          <tpl fld="3" item="4"/>
          <tpl fld="2" item="0"/>
        </tpls>
      </n>
      <n v="490446" in="0">
        <tpls c="3">
          <tpl fld="4" item="1054"/>
          <tpl fld="3" item="2"/>
          <tpl fld="2" item="0"/>
        </tpls>
      </n>
      <n v="523260" in="0">
        <tpls c="3">
          <tpl fld="4" item="1057"/>
          <tpl fld="3" item="0"/>
          <tpl fld="2" item="0"/>
        </tpls>
      </n>
      <n v="186436" in="0">
        <tpls c="3">
          <tpl fld="4" item="1058"/>
          <tpl fld="3" item="3"/>
          <tpl fld="2" item="0"/>
        </tpls>
      </n>
      <n v="53495" in="0">
        <tpls c="3">
          <tpl fld="4" item="1059"/>
          <tpl fld="3" item="4"/>
          <tpl fld="2" item="0"/>
        </tpls>
      </n>
      <n v="441576" in="0">
        <tpls c="3">
          <tpl fld="4" item="1057"/>
          <tpl fld="3" item="2"/>
          <tpl fld="2" item="0"/>
        </tpls>
      </n>
      <n v="273320" in="0">
        <tpls c="3">
          <tpl fld="4" item="1059"/>
          <tpl fld="3" item="0"/>
          <tpl fld="2" item="0"/>
        </tpls>
      </n>
      <n v="337674" in="0">
        <tpls c="3">
          <tpl fld="4" item="1060"/>
          <tpl fld="3" item="0"/>
          <tpl fld="2" item="0"/>
        </tpls>
      </n>
      <n v="268977" in="0">
        <tpls c="3">
          <tpl fld="4" item="1060"/>
          <tpl fld="3" item="2"/>
          <tpl fld="2" item="0"/>
        </tpls>
      </n>
      <n v="567132" in="0">
        <tpls c="3">
          <tpl fld="4" item="1061"/>
          <tpl fld="3" item="0"/>
          <tpl fld="2" item="0"/>
        </tpls>
      </n>
      <n v="136858" in="0">
        <tpls c="3">
          <tpl fld="4" item="1060"/>
          <tpl fld="3" item="4"/>
          <tpl fld="2" item="0"/>
        </tpls>
      </n>
      <n v="145843" in="0">
        <tpls c="3">
          <tpl fld="4" item="1059"/>
          <tpl fld="3" item="2"/>
          <tpl fld="2" item="0"/>
        </tpls>
      </n>
      <n v="227676" in="0">
        <tpls c="3">
          <tpl fld="4" item="1062"/>
          <tpl fld="3" item="3"/>
          <tpl fld="2" item="0"/>
        </tpls>
      </n>
      <n v="150294" in="0">
        <tpls c="3">
          <tpl fld="4" item="1057"/>
          <tpl fld="3" item="3"/>
          <tpl fld="2" item="0"/>
        </tpls>
      </n>
      <n v="256773" in="0">
        <tpls c="3">
          <tpl fld="4" item="1058"/>
          <tpl fld="3" item="4"/>
          <tpl fld="2" item="0"/>
        </tpls>
      </n>
      <n v="100192" in="0">
        <tpls c="3">
          <tpl fld="4" item="1058"/>
          <tpl fld="3" item="2"/>
          <tpl fld="2" item="0"/>
        </tpls>
      </n>
      <n v="103466" in="0">
        <tpls c="3">
          <tpl fld="4" item="1063"/>
          <tpl fld="3" item="1"/>
          <tpl fld="2" item="0"/>
        </tpls>
      </n>
      <n v="333449" in="0">
        <tpls c="3">
          <tpl fld="4" item="1052"/>
          <tpl fld="3" item="1"/>
          <tpl fld="2" item="0"/>
        </tpls>
      </n>
      <n v="140421" in="0">
        <tpls c="3">
          <tpl fld="4" item="1063"/>
          <tpl fld="3" item="3"/>
          <tpl fld="2" item="0"/>
        </tpls>
      </n>
      <n v="217581" in="0">
        <tpls c="3">
          <tpl fld="4" item="1062"/>
          <tpl fld="3" item="4"/>
          <tpl fld="2" item="0"/>
        </tpls>
      </n>
      <n v="236406" in="0">
        <tpls c="3">
          <tpl fld="4" item="1059"/>
          <tpl fld="3" item="3"/>
          <tpl fld="2" item="0"/>
        </tpls>
      </n>
      <n v="381237" in="0">
        <tpls c="3">
          <tpl fld="4" item="1057"/>
          <tpl fld="3" item="4"/>
          <tpl fld="2" item="0"/>
        </tpls>
      </n>
      <n v="87130" in="0">
        <tpls c="3">
          <tpl fld="4" item="1062"/>
          <tpl fld="3" item="2"/>
          <tpl fld="2" item="0"/>
        </tpls>
      </n>
      <n v="344108" in="0">
        <tpls c="3">
          <tpl fld="4" item="1061"/>
          <tpl fld="3" item="3"/>
          <tpl fld="2" item="0"/>
        </tpls>
      </n>
      <n v="180735" in="0">
        <tpls c="3">
          <tpl fld="4" item="1051"/>
          <tpl fld="3" item="0"/>
          <tpl fld="2" item="0"/>
        </tpls>
      </n>
      <n v="359069" in="0">
        <tpls c="3">
          <tpl fld="4" item="1061"/>
          <tpl fld="3" item="2"/>
          <tpl fld="2" item="0"/>
        </tpls>
      </n>
      <n v="330994" in="0">
        <tpls c="3">
          <tpl fld="4" item="1060"/>
          <tpl fld="3" item="3"/>
          <tpl fld="2" item="0"/>
        </tpls>
      </n>
      <n v="328444" in="0">
        <tpls c="3">
          <tpl fld="4" item="1061"/>
          <tpl fld="3" item="4"/>
          <tpl fld="2" item="0"/>
        </tpls>
      </n>
      <n v="367525" in="0">
        <tpls c="3">
          <tpl fld="4" item="1055"/>
          <tpl fld="3" item="1"/>
          <tpl fld="2" item="0"/>
        </tpls>
      </n>
      <n v="245312" in="0">
        <tpls c="3">
          <tpl fld="4" item="1062"/>
          <tpl fld="3" item="1"/>
          <tpl fld="2" item="0"/>
        </tpls>
      </n>
      <n v="187564" in="0">
        <tpls c="3">
          <tpl fld="4" item="1057"/>
          <tpl fld="3" item="1"/>
          <tpl fld="2" item="0"/>
        </tpls>
      </n>
      <n v="432030" in="0">
        <tpls c="3">
          <tpl fld="4" item="1063"/>
          <tpl fld="3" item="4"/>
          <tpl fld="2" item="0"/>
        </tpls>
      </n>
      <n v="491207" in="0">
        <tpls c="3">
          <tpl fld="4" item="1059"/>
          <tpl fld="3" item="1"/>
          <tpl fld="2" item="0"/>
        </tpls>
      </n>
      <n v="512336" in="0">
        <tpls c="3">
          <tpl fld="4" item="1054"/>
          <tpl fld="3" item="1"/>
          <tpl fld="2" item="0"/>
        </tpls>
      </n>
      <n v="365368" in="0">
        <tpls c="3">
          <tpl fld="4" item="1063"/>
          <tpl fld="3" item="2"/>
          <tpl fld="2" item="0"/>
        </tpls>
      </n>
      <n v="215956" in="0">
        <tpls c="3">
          <tpl fld="4" item="1050"/>
          <tpl fld="3" item="0"/>
          <tpl fld="2" item="0"/>
        </tpls>
      </n>
      <n v="479772" in="0">
        <tpls c="3">
          <tpl fld="4" item="1051"/>
          <tpl fld="3" item="1"/>
          <tpl fld="2" item="0"/>
        </tpls>
      </n>
      <n v="580171" in="0">
        <tpls c="3">
          <tpl fld="4" item="1053"/>
          <tpl fld="3" item="1"/>
          <tpl fld="2" item="0"/>
        </tpls>
      </n>
      <n v="34606" in="0">
        <tpls c="3">
          <tpl fld="4" item="1050"/>
          <tpl fld="3" item="1"/>
          <tpl fld="2" item="0"/>
        </tpls>
      </n>
      <n v="292814" in="0">
        <tpls c="3">
          <tpl fld="4" item="1053"/>
          <tpl fld="3" item="0"/>
          <tpl fld="2" item="0"/>
        </tpls>
      </n>
      <n v="266758" in="0">
        <tpls c="3">
          <tpl fld="4" item="1054"/>
          <tpl fld="3" item="0"/>
          <tpl fld="2" item="0"/>
        </tpls>
      </n>
      <n v="268577" in="0">
        <tpls c="3">
          <tpl fld="4" item="1064"/>
          <tpl fld="3" item="2"/>
          <tpl fld="2" item="0"/>
        </tpls>
      </n>
      <n v="287748" in="0">
        <tpls c="3">
          <tpl fld="4" item="1065"/>
          <tpl fld="3" item="3"/>
          <tpl fld="2" item="0"/>
        </tpls>
      </n>
      <n v="309752" in="0">
        <tpls c="3">
          <tpl fld="4" item="1060"/>
          <tpl fld="3" item="1"/>
          <tpl fld="2" item="0"/>
        </tpls>
      </n>
      <n v="244744" in="0">
        <tpls c="3">
          <tpl fld="4" item="1066"/>
          <tpl fld="3" item="0"/>
          <tpl fld="2" item="0"/>
        </tpls>
      </n>
      <n v="410090" in="0">
        <tpls c="3">
          <tpl fld="4" item="1067"/>
          <tpl fld="3" item="4"/>
          <tpl fld="2" item="0"/>
        </tpls>
      </n>
      <n v="234331" in="0">
        <tpls c="3">
          <tpl fld="4" item="1068"/>
          <tpl fld="3" item="4"/>
          <tpl fld="2" item="0"/>
        </tpls>
      </n>
      <n v="268982" in="0">
        <tpls c="3">
          <tpl fld="4" item="1061"/>
          <tpl fld="3" item="1"/>
          <tpl fld="2" item="0"/>
        </tpls>
      </n>
      <n v="334604" in="0">
        <tpls c="3">
          <tpl fld="4" item="1066"/>
          <tpl fld="3" item="4"/>
          <tpl fld="2" item="0"/>
        </tpls>
      </n>
      <n v="87168" in="0">
        <tpls c="3">
          <tpl fld="4" item="1068"/>
          <tpl fld="3" item="2"/>
          <tpl fld="2" item="0"/>
        </tpls>
      </n>
      <n v="102932" in="0">
        <tpls c="3">
          <tpl fld="4" item="1069"/>
          <tpl fld="3" item="2"/>
          <tpl fld="2" item="0"/>
        </tpls>
      </n>
      <n v="352229" in="0">
        <tpls c="3">
          <tpl fld="4" item="1067"/>
          <tpl fld="3" item="3"/>
          <tpl fld="2" item="0"/>
        </tpls>
      </n>
      <n v="247183" in="0">
        <tpls c="3">
          <tpl fld="4" item="1064"/>
          <tpl fld="3" item="3"/>
          <tpl fld="2" item="0"/>
        </tpls>
      </n>
      <n v="486854" in="0">
        <tpls c="3">
          <tpl fld="4" item="1067"/>
          <tpl fld="3" item="2"/>
          <tpl fld="2" item="0"/>
        </tpls>
      </n>
      <n v="331878" in="0">
        <tpls c="3">
          <tpl fld="4" item="1065"/>
          <tpl fld="3" item="4"/>
          <tpl fld="2" item="0"/>
        </tpls>
      </n>
      <n v="197402" in="0">
        <tpls c="3">
          <tpl fld="4" item="1068"/>
          <tpl fld="3" item="3"/>
          <tpl fld="2" item="0"/>
        </tpls>
      </n>
      <n v="336887" in="0">
        <tpls c="3">
          <tpl fld="4" item="1065"/>
          <tpl fld="3" item="1"/>
          <tpl fld="2" item="0"/>
        </tpls>
      </n>
      <n v="286155" in="0">
        <tpls c="3">
          <tpl fld="4" item="1069"/>
          <tpl fld="3" item="3"/>
          <tpl fld="2" item="0"/>
        </tpls>
      </n>
      <n v="206926" in="0">
        <tpls c="3">
          <tpl fld="4" item="1058"/>
          <tpl fld="3" item="1"/>
          <tpl fld="2" item="0"/>
        </tpls>
      </n>
      <n v="176029" in="0">
        <tpls c="3">
          <tpl fld="4" item="1064"/>
          <tpl fld="3" item="4"/>
          <tpl fld="2" item="0"/>
        </tpls>
      </n>
      <n v="214216" in="0">
        <tpls c="3">
          <tpl fld="4" item="1068"/>
          <tpl fld="3" item="0"/>
          <tpl fld="2" item="0"/>
        </tpls>
      </n>
      <n v="269878" in="0">
        <tpls c="3">
          <tpl fld="4" item="1063"/>
          <tpl fld="3" item="0"/>
          <tpl fld="2" item="0"/>
        </tpls>
      </n>
      <n v="335227" in="0">
        <tpls c="3">
          <tpl fld="4" item="1066"/>
          <tpl fld="3" item="3"/>
          <tpl fld="2" item="0"/>
        </tpls>
      </n>
      <n v="128147" in="0">
        <tpls c="3">
          <tpl fld="4" item="1058"/>
          <tpl fld="3" item="0"/>
          <tpl fld="2" item="0"/>
        </tpls>
      </n>
      <n v="388990" in="0">
        <tpls c="3">
          <tpl fld="4" item="1062"/>
          <tpl fld="3" item="0"/>
          <tpl fld="2" item="0"/>
        </tpls>
      </n>
      <n v="340568" in="0">
        <tpls c="3">
          <tpl fld="4" item="1070"/>
          <tpl fld="3" item="4"/>
          <tpl fld="2" item="0"/>
        </tpls>
      </n>
      <n v="217691" in="0">
        <tpls c="3">
          <tpl fld="4" item="1065"/>
          <tpl fld="3" item="2"/>
          <tpl fld="2" item="0"/>
        </tpls>
      </n>
      <n v="208009" in="0">
        <tpls c="3">
          <tpl fld="4" item="1069"/>
          <tpl fld="3" item="4"/>
          <tpl fld="2" item="0"/>
        </tpls>
      </n>
      <n v="123432" in="0">
        <tpls c="3">
          <tpl fld="4" item="1070"/>
          <tpl fld="3" item="2"/>
          <tpl fld="2" item="0"/>
        </tpls>
      </n>
      <n v="268503" in="0">
        <tpls c="3">
          <tpl fld="4" item="1070"/>
          <tpl fld="3" item="3"/>
          <tpl fld="2" item="0"/>
        </tpls>
      </n>
      <n v="346389" in="0">
        <tpls c="3">
          <tpl fld="4" item="1069"/>
          <tpl fld="3" item="0"/>
          <tpl fld="2" item="0"/>
        </tpls>
      </n>
      <n v="330524" in="0">
        <tpls c="3">
          <tpl fld="4" item="1066"/>
          <tpl fld="3" item="2"/>
          <tpl fld="2" item="0"/>
        </tpls>
      </n>
      <n v="258031" in="0">
        <tpls c="3">
          <tpl fld="4" item="1069"/>
          <tpl fld="3" item="1"/>
          <tpl fld="2" item="0"/>
        </tpls>
      </n>
      <n v="255759" in="0">
        <tpls c="3">
          <tpl fld="4" item="1071"/>
          <tpl fld="3" item="3"/>
          <tpl fld="2" item="0"/>
        </tpls>
      </n>
      <n v="92389" in="0">
        <tpls c="3">
          <tpl fld="4" item="1070"/>
          <tpl fld="3" item="1"/>
          <tpl fld="2" item="0"/>
        </tpls>
      </n>
      <n v="315053" in="0">
        <tpls c="3">
          <tpl fld="4" item="1072"/>
          <tpl fld="3" item="0"/>
          <tpl fld="2" item="0"/>
        </tpls>
      </n>
      <n v="342246" in="0">
        <tpls c="3">
          <tpl fld="4" item="1073"/>
          <tpl fld="3" item="3"/>
          <tpl fld="2" item="0"/>
        </tpls>
      </n>
      <n v="335684" in="0">
        <tpls c="3">
          <tpl fld="4" item="1066"/>
          <tpl fld="3" item="1"/>
          <tpl fld="2" item="0"/>
        </tpls>
      </n>
      <n v="249645" in="0">
        <tpls c="3">
          <tpl fld="4" item="1072"/>
          <tpl fld="3" item="2"/>
          <tpl fld="2" item="0"/>
        </tpls>
      </n>
      <n v="494489" in="0">
        <tpls c="3">
          <tpl fld="4" item="1074"/>
          <tpl fld="3" item="2"/>
          <tpl fld="2" item="0"/>
        </tpls>
      </n>
      <n v="238510" in="0">
        <tpls c="3">
          <tpl fld="4" item="1075"/>
          <tpl fld="3" item="4"/>
          <tpl fld="2" item="0"/>
        </tpls>
      </n>
      <n v="420299" in="0">
        <tpls c="3">
          <tpl fld="4" item="1073"/>
          <tpl fld="3" item="4"/>
          <tpl fld="2" item="0"/>
        </tpls>
      </n>
      <n v="284869" in="0">
        <tpls c="3">
          <tpl fld="4" item="1070"/>
          <tpl fld="3" item="0"/>
          <tpl fld="2" item="0"/>
        </tpls>
      </n>
      <n v="154795" in="0">
        <tpls c="3">
          <tpl fld="4" item="1072"/>
          <tpl fld="3" item="4"/>
          <tpl fld="2" item="0"/>
        </tpls>
      </n>
      <n v="278369" in="0">
        <tpls c="3">
          <tpl fld="4" item="1067"/>
          <tpl fld="3" item="1"/>
          <tpl fld="2" item="0"/>
        </tpls>
      </n>
      <n v="233023" in="0">
        <tpls c="3">
          <tpl fld="4" item="1073"/>
          <tpl fld="3" item="2"/>
          <tpl fld="2" item="0"/>
        </tpls>
      </n>
      <n v="179225" in="0">
        <tpls c="3">
          <tpl fld="4" item="1074"/>
          <tpl fld="3" item="1"/>
          <tpl fld="2" item="0"/>
        </tpls>
      </n>
      <m>
        <tpls c="3">
          <tpl fld="4" item="1067"/>
          <tpl fld="3" item="0"/>
          <tpl fld="2" item="0"/>
        </tpls>
      </m>
      <n v="351601" in="0">
        <tpls c="3">
          <tpl fld="4" item="1071"/>
          <tpl fld="3" item="2"/>
          <tpl fld="2" item="0"/>
        </tpls>
      </n>
      <n v="657276" in="0">
        <tpls c="3">
          <tpl fld="4" item="1076"/>
          <tpl fld="3" item="3"/>
          <tpl fld="2" item="0"/>
        </tpls>
      </n>
      <n v="578233" in="0">
        <tpls c="3">
          <tpl fld="4" item="1074"/>
          <tpl fld="3" item="3"/>
          <tpl fld="2" item="0"/>
        </tpls>
      </n>
      <n v="554392" in="0">
        <tpls c="3">
          <tpl fld="4" item="1075"/>
          <tpl fld="3" item="2"/>
          <tpl fld="2" item="0"/>
        </tpls>
      </n>
      <n v="439795" in="0">
        <tpls c="3">
          <tpl fld="4" item="1077"/>
          <tpl fld="3" item="0"/>
          <tpl fld="2" item="0"/>
        </tpls>
      </n>
      <n v="345474" in="0">
        <tpls c="3">
          <tpl fld="4" item="1077"/>
          <tpl fld="3" item="2"/>
          <tpl fld="2" item="0"/>
        </tpls>
      </n>
      <n v="590281" in="0">
        <tpls c="3">
          <tpl fld="4" item="1064"/>
          <tpl fld="3" item="0"/>
          <tpl fld="2" item="0"/>
        </tpls>
      </n>
      <n v="225430" in="0">
        <tpls c="3">
          <tpl fld="4" item="1077"/>
          <tpl fld="3" item="4"/>
          <tpl fld="2" item="0"/>
        </tpls>
      </n>
      <n v="239267" in="0">
        <tpls c="3">
          <tpl fld="4" item="1077"/>
          <tpl fld="3" item="3"/>
          <tpl fld="2" item="0"/>
        </tpls>
      </n>
      <n v="120755" in="0">
        <tpls c="3">
          <tpl fld="4" item="1072"/>
          <tpl fld="3" item="3"/>
          <tpl fld="2" item="0"/>
        </tpls>
      </n>
      <n v="117647" in="0">
        <tpls c="3">
          <tpl fld="4" item="1068"/>
          <tpl fld="3" item="1"/>
          <tpl fld="2" item="0"/>
        </tpls>
      </n>
      <n v="542518" in="0">
        <tpls c="3">
          <tpl fld="4" item="1065"/>
          <tpl fld="3" item="0"/>
          <tpl fld="2" item="0"/>
        </tpls>
      </n>
      <n v="354713" in="0">
        <tpls c="3">
          <tpl fld="4" item="1074"/>
          <tpl fld="3" item="4"/>
          <tpl fld="2" item="0"/>
        </tpls>
      </n>
      <n v="316324" in="0">
        <tpls c="3">
          <tpl fld="4" item="1071"/>
          <tpl fld="3" item="4"/>
          <tpl fld="2" item="0"/>
        </tpls>
      </n>
      <n v="409101" in="0">
        <tpls c="3">
          <tpl fld="4" item="1076"/>
          <tpl fld="3" item="4"/>
          <tpl fld="2" item="0"/>
        </tpls>
      </n>
      <n v="414097" in="0">
        <tpls c="3">
          <tpl fld="4" item="1075"/>
          <tpl fld="3" item="3"/>
          <tpl fld="2" item="0"/>
        </tpls>
      </n>
      <n v="536970" in="0">
        <tpls c="3">
          <tpl fld="4" item="1076"/>
          <tpl fld="3" item="2"/>
          <tpl fld="2" item="0"/>
        </tpls>
      </n>
      <n v="283181" in="0">
        <tpls c="3">
          <tpl fld="4" item="1064"/>
          <tpl fld="3" item="1"/>
          <tpl fld="2" item="0"/>
        </tpls>
      </n>
      <n v="407548" in="0">
        <tpls c="3">
          <tpl fld="4" item="1077"/>
          <tpl fld="3" item="1"/>
          <tpl fld="2" item="0"/>
        </tpls>
      </n>
      <n v="359026" in="0">
        <tpls c="3">
          <tpl fld="4" item="1076"/>
          <tpl fld="3" item="0"/>
          <tpl fld="2" item="0"/>
        </tpls>
      </n>
      <n v="199948" in="0">
        <tpls c="3">
          <tpl fld="4" item="1078"/>
          <tpl fld="3" item="0"/>
          <tpl fld="2" item="0"/>
        </tpls>
      </n>
      <n v="455203" in="0">
        <tpls c="3">
          <tpl fld="4" item="1075"/>
          <tpl fld="3" item="0"/>
          <tpl fld="2" item="0"/>
        </tpls>
      </n>
      <n v="85828" in="0">
        <tpls c="3">
          <tpl fld="4" item="1079"/>
          <tpl fld="3" item="4"/>
          <tpl fld="2" item="0"/>
        </tpls>
      </n>
      <n v="440624" in="0">
        <tpls c="3">
          <tpl fld="4" item="1080"/>
          <tpl fld="3" item="3"/>
          <tpl fld="2" item="0"/>
        </tpls>
      </n>
      <n v="379221" in="0">
        <tpls c="3">
          <tpl fld="4" item="1081"/>
          <tpl fld="3" item="4"/>
          <tpl fld="2" item="0"/>
        </tpls>
      </n>
      <n v="471210" in="0">
        <tpls c="3">
          <tpl fld="4" item="1082"/>
          <tpl fld="3" item="4"/>
          <tpl fld="2" item="0"/>
        </tpls>
      </n>
      <n v="223246" in="0">
        <tpls c="3">
          <tpl fld="4" item="1083"/>
          <tpl fld="3" item="3"/>
          <tpl fld="2" item="0"/>
        </tpls>
      </n>
      <n v="241605" in="0">
        <tpls c="3">
          <tpl fld="4" item="1078"/>
          <tpl fld="3" item="2"/>
          <tpl fld="2" item="0"/>
        </tpls>
      </n>
      <n v="76767" in="0">
        <tpls c="3">
          <tpl fld="4" item="1073"/>
          <tpl fld="3" item="0"/>
          <tpl fld="2" item="0"/>
        </tpls>
      </n>
      <n v="287549" in="0">
        <tpls c="3">
          <tpl fld="4" item="1075"/>
          <tpl fld="3" item="1"/>
          <tpl fld="2" item="0"/>
        </tpls>
      </n>
      <n v="246063" in="0">
        <tpls c="3">
          <tpl fld="4" item="1080"/>
          <tpl fld="3" item="4"/>
          <tpl fld="2" item="0"/>
        </tpls>
      </n>
      <n v="114724" in="0">
        <tpls c="3">
          <tpl fld="4" item="1081"/>
          <tpl fld="3" item="3"/>
          <tpl fld="2" item="0"/>
        </tpls>
      </n>
      <n v="448128" in="0">
        <tpls c="3">
          <tpl fld="4" item="1084"/>
          <tpl fld="3" item="3"/>
          <tpl fld="2" item="0"/>
        </tpls>
      </n>
      <n v="284699" in="0">
        <tpls c="3">
          <tpl fld="4" item="1082"/>
          <tpl fld="3" item="2"/>
          <tpl fld="2" item="0"/>
        </tpls>
      </n>
      <n v="232335" in="0">
        <tpls c="3">
          <tpl fld="4" item="1078"/>
          <tpl fld="3" item="3"/>
          <tpl fld="2" item="0"/>
        </tpls>
      </n>
      <n v="748868" in="0">
        <tpls c="3">
          <tpl fld="4" item="1083"/>
          <tpl fld="3" item="4"/>
          <tpl fld="2" item="0"/>
        </tpls>
      </n>
      <n v="356674" in="0">
        <tpls c="3">
          <tpl fld="4" item="1072"/>
          <tpl fld="3" item="1"/>
          <tpl fld="2" item="0"/>
        </tpls>
      </n>
      <n v="457874" in="0">
        <tpls c="3">
          <tpl fld="4" item="1080"/>
          <tpl fld="3" item="0"/>
          <tpl fld="2" item="0"/>
        </tpls>
      </n>
      <n v="394905" in="0">
        <tpls c="3">
          <tpl fld="4" item="1079"/>
          <tpl fld="3" item="3"/>
          <tpl fld="2" item="0"/>
        </tpls>
      </n>
      <n v="174937" in="0">
        <tpls c="3">
          <tpl fld="4" item="1084"/>
          <tpl fld="3" item="4"/>
          <tpl fld="2" item="0"/>
        </tpls>
      </n>
      <n v="215282" in="0">
        <tpls c="3">
          <tpl fld="4" item="1076"/>
          <tpl fld="3" item="1"/>
          <tpl fld="2" item="0"/>
        </tpls>
      </n>
      <n v="247442" in="0">
        <tpls c="3">
          <tpl fld="4" item="1074"/>
          <tpl fld="3" item="0"/>
          <tpl fld="2" item="0"/>
        </tpls>
      </n>
      <n v="424274" in="0">
        <tpls c="3">
          <tpl fld="4" item="1081"/>
          <tpl fld="3" item="2"/>
          <tpl fld="2" item="0"/>
        </tpls>
      </n>
      <n v="421633" in="0">
        <tpls c="3">
          <tpl fld="4" item="1079"/>
          <tpl fld="3" item="2"/>
          <tpl fld="2" item="0"/>
        </tpls>
      </n>
      <n v="199862" in="0">
        <tpls c="3">
          <tpl fld="4" item="1073"/>
          <tpl fld="3" item="1"/>
          <tpl fld="2" item="0"/>
        </tpls>
      </n>
      <n v="444724" in="0">
        <tpls c="3">
          <tpl fld="4" item="1078"/>
          <tpl fld="3" item="4"/>
          <tpl fld="2" item="0"/>
        </tpls>
      </n>
      <n v="122495" in="0">
        <tpls c="3">
          <tpl fld="4" item="1084"/>
          <tpl fld="3" item="2"/>
          <tpl fld="2" item="0"/>
        </tpls>
      </n>
      <n v="432840" in="0">
        <tpls c="3">
          <tpl fld="4" item="1080"/>
          <tpl fld="3" item="2"/>
          <tpl fld="2" item="0"/>
        </tpls>
      </n>
      <n v="80542" in="0">
        <tpls c="3">
          <tpl fld="4" item="1082"/>
          <tpl fld="3" item="3"/>
          <tpl fld="2" item="0"/>
        </tpls>
      </n>
      <n v="218632" in="0">
        <tpls c="3">
          <tpl fld="4" item="1071"/>
          <tpl fld="3" item="1"/>
          <tpl fld="2" item="0"/>
        </tpls>
      </n>
      <n v="545817" in="0">
        <tpls c="3">
          <tpl fld="4" item="1071"/>
          <tpl fld="3" item="0"/>
          <tpl fld="2" item="0"/>
        </tpls>
      </n>
      <n v="426449" in="0">
        <tpls c="3">
          <tpl fld="4" item="1082"/>
          <tpl fld="3" item="1"/>
          <tpl fld="2" item="0"/>
        </tpls>
      </n>
      <n v="304326" in="0">
        <tpls c="3">
          <tpl fld="4" item="1083"/>
          <tpl fld="3" item="2"/>
          <tpl fld="2" item="0"/>
        </tpls>
      </n>
      <n v="180045" in="0">
        <tpls c="3">
          <tpl fld="4" item="1079"/>
          <tpl fld="3" item="1"/>
          <tpl fld="2" item="0"/>
        </tpls>
      </n>
      <n v="363017" in="0">
        <tpls c="3">
          <tpl fld="4" item="1085"/>
          <tpl fld="3" item="3"/>
          <tpl fld="2" item="0"/>
        </tpls>
      </n>
      <n v="183963" in="0">
        <tpls c="3">
          <tpl fld="4" item="1086"/>
          <tpl fld="3" item="2"/>
          <tpl fld="2" item="0"/>
        </tpls>
      </n>
      <n v="351048" in="0">
        <tpls c="3">
          <tpl fld="4" item="1087"/>
          <tpl fld="3" item="2"/>
          <tpl fld="2" item="0"/>
        </tpls>
      </n>
      <n v="329749" in="0">
        <tpls c="3">
          <tpl fld="4" item="1083"/>
          <tpl fld="3" item="1"/>
          <tpl fld="2" item="0"/>
        </tpls>
      </n>
      <n v="310566" in="0">
        <tpls c="3">
          <tpl fld="4" item="1085"/>
          <tpl fld="3" item="4"/>
          <tpl fld="2" item="0"/>
        </tpls>
      </n>
      <n v="511975" in="0">
        <tpls c="3">
          <tpl fld="4" item="1088"/>
          <tpl fld="3" item="2"/>
          <tpl fld="2" item="0"/>
        </tpls>
      </n>
      <n v="486667" in="0">
        <tpls c="3">
          <tpl fld="4" item="1078"/>
          <tpl fld="3" item="1"/>
          <tpl fld="2" item="0"/>
        </tpls>
      </n>
      <n v="194283" in="0">
        <tpls c="3">
          <tpl fld="4" item="1089"/>
          <tpl fld="3" item="4"/>
          <tpl fld="2" item="0"/>
        </tpls>
      </n>
      <n v="143822" in="0">
        <tpls c="3">
          <tpl fld="4" item="1079"/>
          <tpl fld="3" item="0"/>
          <tpl fld="2" item="0"/>
        </tpls>
      </n>
      <n v="325775" in="0">
        <tpls c="3">
          <tpl fld="4" item="1085"/>
          <tpl fld="3" item="2"/>
          <tpl fld="2" item="0"/>
        </tpls>
      </n>
      <n v="475975" in="0">
        <tpls c="3">
          <tpl fld="4" item="1087"/>
          <tpl fld="3" item="4"/>
          <tpl fld="2" item="0"/>
        </tpls>
      </n>
      <n v="394472" in="0">
        <tpls c="3">
          <tpl fld="4" item="1090"/>
          <tpl fld="3" item="2"/>
          <tpl fld="2" item="0"/>
        </tpls>
      </n>
      <n v="306660" in="0">
        <tpls c="3">
          <tpl fld="4" item="1084"/>
          <tpl fld="3" item="1"/>
          <tpl fld="2" item="0"/>
        </tpls>
      </n>
      <n v="158451" in="0">
        <tpls c="3">
          <tpl fld="4" item="1086"/>
          <tpl fld="3" item="4"/>
          <tpl fld="2" item="0"/>
        </tpls>
      </n>
      <n v="179495" in="0">
        <tpls c="3">
          <tpl fld="4" item="1080"/>
          <tpl fld="3" item="1"/>
          <tpl fld="2" item="0"/>
        </tpls>
      </n>
      <n v="318902" in="0">
        <tpls c="3">
          <tpl fld="4" item="1086"/>
          <tpl fld="3" item="3"/>
          <tpl fld="2" item="0"/>
        </tpls>
      </n>
      <n v="368089" in="0">
        <tpls c="3">
          <tpl fld="4" item="1091"/>
          <tpl fld="3" item="3"/>
          <tpl fld="2" item="0"/>
        </tpls>
      </n>
      <n v="76237" in="0">
        <tpls c="3">
          <tpl fld="4" item="1091"/>
          <tpl fld="3" item="4"/>
          <tpl fld="2" item="0"/>
        </tpls>
      </n>
      <n v="262249" in="0">
        <tpls c="3">
          <tpl fld="4" item="1089"/>
          <tpl fld="3" item="2"/>
          <tpl fld="2" item="0"/>
        </tpls>
      </n>
      <n v="180942" in="0">
        <tpls c="3">
          <tpl fld="4" item="1082"/>
          <tpl fld="3" item="0"/>
          <tpl fld="2" item="0"/>
        </tpls>
      </n>
      <n v="271652" in="0">
        <tpls c="3">
          <tpl fld="4" item="1087"/>
          <tpl fld="3" item="3"/>
          <tpl fld="2" item="0"/>
        </tpls>
      </n>
      <n v="356197" in="0">
        <tpls c="3">
          <tpl fld="4" item="1088"/>
          <tpl fld="3" item="3"/>
          <tpl fld="2" item="0"/>
        </tpls>
      </n>
      <n v="197367" in="0">
        <tpls c="3">
          <tpl fld="4" item="1081"/>
          <tpl fld="3" item="0"/>
          <tpl fld="2" item="0"/>
        </tpls>
      </n>
      <n v="336156" in="0">
        <tpls c="3">
          <tpl fld="4" item="1091"/>
          <tpl fld="3" item="0"/>
          <tpl fld="2" item="0"/>
        </tpls>
      </n>
      <n v="327585" in="0">
        <tpls c="3">
          <tpl fld="4" item="1083"/>
          <tpl fld="3" item="0"/>
          <tpl fld="2" item="0"/>
        </tpls>
      </n>
      <n v="268515" in="0">
        <tpls c="3">
          <tpl fld="4" item="1089"/>
          <tpl fld="3" item="1"/>
          <tpl fld="2" item="0"/>
        </tpls>
      </n>
      <n v="338866" in="0">
        <tpls c="3">
          <tpl fld="4" item="1088"/>
          <tpl fld="3" item="4"/>
          <tpl fld="2" item="0"/>
        </tpls>
      </n>
      <n v="154249" in="0">
        <tpls c="3">
          <tpl fld="4" item="1091"/>
          <tpl fld="3" item="2"/>
          <tpl fld="2" item="0"/>
        </tpls>
      </n>
      <n v="344728" in="0">
        <tpls c="3">
          <tpl fld="4" item="1089"/>
          <tpl fld="3" item="3"/>
          <tpl fld="2" item="0"/>
        </tpls>
      </n>
      <n v="457952" in="0">
        <tpls c="3">
          <tpl fld="4" item="1090"/>
          <tpl fld="3" item="4"/>
          <tpl fld="2" item="0"/>
        </tpls>
      </n>
      <n v="411937" in="0">
        <tpls c="3">
          <tpl fld="4" item="1081"/>
          <tpl fld="3" item="1"/>
          <tpl fld="2" item="0"/>
        </tpls>
      </n>
      <n v="230247" in="0">
        <tpls c="3">
          <tpl fld="4" item="1084"/>
          <tpl fld="3" item="0"/>
          <tpl fld="2" item="0"/>
        </tpls>
      </n>
      <n v="259085" in="0">
        <tpls c="3">
          <tpl fld="4" item="1090"/>
          <tpl fld="3" item="3"/>
          <tpl fld="2" item="0"/>
        </tpls>
      </n>
      <n v="2824" in="0">
        <tpls c="3">
          <tpl fld="4" item="1087"/>
          <tpl fld="3" item="0"/>
          <tpl fld="2" item="0"/>
        </tpls>
      </n>
      <n v="283198" in="0">
        <tpls c="3">
          <tpl fld="4" item="1086"/>
          <tpl fld="3" item="0"/>
          <tpl fld="2" item="0"/>
        </tpls>
      </n>
      <n v="243861" in="0">
        <tpls c="3">
          <tpl fld="4" item="1087"/>
          <tpl fld="3" item="1"/>
          <tpl fld="2" item="0"/>
        </tpls>
      </n>
      <n v="536422" in="0">
        <tpls c="3">
          <tpl fld="4" item="1086"/>
          <tpl fld="3" item="1"/>
          <tpl fld="2" item="0"/>
        </tpls>
      </n>
      <n v="389568" in="0">
        <tpls c="3">
          <tpl fld="4" item="1091"/>
          <tpl fld="3" item="1"/>
          <tpl fld="2" item="0"/>
        </tpls>
      </n>
      <n v="328064" in="0">
        <tpls c="3">
          <tpl fld="4" item="1089"/>
          <tpl fld="3" item="0"/>
          <tpl fld="2" item="0"/>
        </tpls>
      </n>
      <n v="696674" in="0">
        <tpls c="3">
          <tpl fld="4" item="1088"/>
          <tpl fld="3" item="0"/>
          <tpl fld="2" item="0"/>
        </tpls>
      </n>
      <n v="262498" in="0">
        <tpls c="3">
          <tpl fld="4" item="1090"/>
          <tpl fld="3" item="1"/>
          <tpl fld="2" item="0"/>
        </tpls>
      </n>
      <n v="216469" in="0">
        <tpls c="3">
          <tpl fld="4" item="1088"/>
          <tpl fld="3" item="1"/>
          <tpl fld="2" item="0"/>
        </tpls>
      </n>
      <n v="519543" in="0">
        <tpls c="3">
          <tpl fld="4" item="1090"/>
          <tpl fld="3" item="0"/>
          <tpl fld="2" item="0"/>
        </tpls>
      </n>
      <n v="118065" in="0">
        <tpls c="3">
          <tpl fld="4" item="1085"/>
          <tpl fld="3" item="0"/>
          <tpl fld="2" item="0"/>
        </tpls>
      </n>
      <n v="135400" in="0">
        <tpls c="3">
          <tpl fld="4" item="1085"/>
          <tpl fld="3" item="1"/>
          <tpl fld="2" item="0"/>
        </tpls>
      </n>
    </entries>
    <queryCache count="1114">
      <query mdx="[demand_forecasting_data1].[Year].&amp;[2019]">
        <tpls c="1">
          <tpl fld="0" item="0"/>
        </tpls>
      </query>
      <query mdx="[demand_forecasting_data1].[Month Name].&amp;[October]">
        <tpls c="1">
          <tpl fld="1" item="0"/>
        </tpls>
      </query>
      <query mdx="[demand_forecasting_data1].[Year].&amp;[2021]">
        <tpls c="1">
          <tpl fld="0" item="1"/>
        </tpls>
      </query>
      <query mdx="[demand_forecasting_data1].[Year].&amp;[2020]">
        <tpls c="1">
          <tpl fld="0" item="2"/>
        </tpls>
      </query>
      <query mdx="[demand_forecasting_data1].[Month Name].&amp;[August]">
        <tpls c="1">
          <tpl fld="1" item="1"/>
        </tpls>
      </query>
      <query mdx="[demand_forecasting_data1].[Month Name].&amp;[September]">
        <tpls c="1">
          <tpl fld="1" item="2"/>
        </tpls>
      </query>
      <query mdx="[demand_forecasting_data1].[Month Name].&amp;[July]">
        <tpls c="1">
          <tpl fld="1" item="3"/>
        </tpls>
      </query>
      <query mdx="[Measures].[forecast]">
        <tpls c="1">
          <tpl fld="2" item="0"/>
        </tpls>
      </query>
      <query mdx="[demand_forecasting_data1].[Product_ID].&amp;[P002]">
        <tpls c="1">
          <tpl fld="3" item="0"/>
        </tpls>
      </query>
      <query mdx="[Measures].[Sum of Demand]">
        <tpls c="1">
          <tpl fld="2" item="1"/>
        </tpls>
      </query>
      <query mdx="[demand_forecasting_data1].[Month Name].&amp;[February]">
        <tpls c="1">
          <tpl fld="1" item="4"/>
        </tpls>
      </query>
      <query mdx="[demand_forecasting_data1].[Product_ID].&amp;[P001]">
        <tpls c="1">
          <tpl fld="3" item="1"/>
        </tpls>
      </query>
      <query mdx="[demand_forecasting_data1].[Month Name].&amp;[December]">
        <tpls c="1">
          <tpl fld="1" item="5"/>
        </tpls>
      </query>
      <query mdx="[demand_forecasting_data1].[Product_ID].&amp;[P004]">
        <tpls c="1">
          <tpl fld="3" item="2"/>
        </tpls>
      </query>
      <query mdx="[demand_forecasting_data1].[Month Name].&amp;[May]">
        <tpls c="1">
          <tpl fld="1" item="6"/>
        </tpls>
      </query>
      <query mdx="[demand_forecasting_data1].[Month Name].&amp;[April]">
        <tpls c="1">
          <tpl fld="1" item="7"/>
        </tpls>
      </query>
      <query mdx="[demand_forecasting_data1].[Month Name].&amp;[June]">
        <tpls c="1">
          <tpl fld="1" item="8"/>
        </tpls>
      </query>
      <query mdx="[demand_forecasting_data1].[Month Name].&amp;[November]">
        <tpls c="1">
          <tpl fld="1" item="9"/>
        </tpls>
      </query>
      <query mdx="[demand_forecasting_data1].[Month Name].&amp;[January]">
        <tpls c="1">
          <tpl fld="1" item="10"/>
        </tpls>
      </query>
      <query mdx="[demand_forecasting_data1].[Product_ID].&amp;[P005]">
        <tpls c="1">
          <tpl fld="3" item="3"/>
        </tpls>
      </query>
      <query mdx="[demand_forecasting_data1].[Month Name].&amp;[March]">
        <tpls c="1">
          <tpl fld="1" item="11"/>
        </tpls>
      </query>
      <query mdx="[demand_forecasting_data1].[Product_ID].&amp;[P003]">
        <tpls c="1">
          <tpl fld="3" item="4"/>
        </tpls>
      </query>
      <query mdx="[demand_forecasting_data1].[Date].&amp;[2019-01-06T00:00:00]">
        <tpls c="1">
          <tpl fld="4" item="0"/>
        </tpls>
      </query>
      <query mdx="[demand_forecasting_data1].[Date].&amp;[2019-01-05T00:00:00]">
        <tpls c="1">
          <tpl fld="4" item="1"/>
        </tpls>
      </query>
      <query mdx="[demand_forecasting_data1].[Date].&amp;[2019-01-07T00:00:00]">
        <tpls c="1">
          <tpl fld="4" item="2"/>
        </tpls>
      </query>
      <query mdx="[demand_forecasting_data1].[Date].&amp;[2019-01-03T00:00:00]">
        <tpls c="1">
          <tpl fld="4" item="3"/>
        </tpls>
      </query>
      <query mdx="[demand_forecasting_data1].[Date].&amp;[2019-01-02T00:00:00]">
        <tpls c="1">
          <tpl fld="4" item="4"/>
        </tpls>
      </query>
      <query mdx="[demand_forecasting_data1].[Date].&amp;[2021-08-17T00:00:00]">
        <tpls c="1">
          <tpl fld="4" item="5"/>
        </tpls>
      </query>
      <query mdx="[demand_forecasting_data1].[Date].&amp;[2019-01-01T00:00:00]">
        <tpls c="1">
          <tpl fld="4" item="6"/>
        </tpls>
      </query>
      <query mdx="[demand_forecasting_data1].[Date].&amp;[2019-01-04T00:00:00]">
        <tpls c="1">
          <tpl fld="4" item="7"/>
        </tpls>
      </query>
      <query mdx="[demand_forecasting_data1].[Date].&amp;[2019-01-12T00:00:00]">
        <tpls c="1">
          <tpl fld="4" item="8"/>
        </tpls>
      </query>
      <query mdx="[demand_forecasting_data1].[Date].&amp;[2019-01-14T00:00:00]">
        <tpls c="1">
          <tpl fld="4" item="9"/>
        </tpls>
      </query>
      <query mdx="[demand_forecasting_data1].[Date].&amp;[2019-01-09T00:00:00]">
        <tpls c="1">
          <tpl fld="4" item="10"/>
        </tpls>
      </query>
      <query mdx="[demand_forecasting_data1].[Date].&amp;[2019-01-13T00:00:00]">
        <tpls c="1">
          <tpl fld="4" item="11"/>
        </tpls>
      </query>
      <query mdx="[demand_forecasting_data1].[Date].&amp;[2019-01-11T00:00:00]">
        <tpls c="1">
          <tpl fld="4" item="12"/>
        </tpls>
      </query>
      <query mdx="[demand_forecasting_data1].[Date].&amp;[2019-01-10T00:00:00]">
        <tpls c="1">
          <tpl fld="4" item="13"/>
        </tpls>
      </query>
      <query mdx="[demand_forecasting_data1].[Date].&amp;[2019-01-08T00:00:00]">
        <tpls c="1">
          <tpl fld="4" item="14"/>
        </tpls>
      </query>
      <query mdx="[demand_forecasting_data1].[Date].&amp;[2019-01-21T00:00:00]">
        <tpls c="1">
          <tpl fld="4" item="15"/>
        </tpls>
      </query>
      <query mdx="[demand_forecasting_data1].[Date].&amp;[2019-01-18T00:00:00]">
        <tpls c="1">
          <tpl fld="4" item="16"/>
        </tpls>
      </query>
      <query mdx="[demand_forecasting_data1].[Date].&amp;[2019-01-17T00:00:00]">
        <tpls c="1">
          <tpl fld="4" item="17"/>
        </tpls>
      </query>
      <query mdx="[demand_forecasting_data1].[Date].&amp;[2019-01-16T00:00:00]">
        <tpls c="1">
          <tpl fld="4" item="18"/>
        </tpls>
      </query>
      <query mdx="[demand_forecasting_data1].[Date].&amp;[2019-01-20T00:00:00]">
        <tpls c="1">
          <tpl fld="4" item="19"/>
        </tpls>
      </query>
      <query mdx="[demand_forecasting_data1].[Date].&amp;[2019-01-15T00:00:00]">
        <tpls c="1">
          <tpl fld="4" item="20"/>
        </tpls>
      </query>
      <query mdx="[demand_forecasting_data1].[Date].&amp;[2019-01-19T00:00:00]">
        <tpls c="1">
          <tpl fld="4" item="21"/>
        </tpls>
      </query>
      <query mdx="[demand_forecasting_data1].[Date].&amp;[2019-01-24T00:00:00]">
        <tpls c="1">
          <tpl fld="4" item="22"/>
        </tpls>
      </query>
      <query mdx="[demand_forecasting_data1].[Date].&amp;[2019-01-25T00:00:00]">
        <tpls c="1">
          <tpl fld="4" item="23"/>
        </tpls>
      </query>
      <query mdx="[demand_forecasting_data1].[Date].&amp;[2019-01-27T00:00:00]">
        <tpls c="1">
          <tpl fld="4" item="24"/>
        </tpls>
      </query>
      <query mdx="[demand_forecasting_data1].[Date].&amp;[2019-01-26T00:00:00]">
        <tpls c="1">
          <tpl fld="4" item="25"/>
        </tpls>
      </query>
      <query mdx="[demand_forecasting_data1].[Date].&amp;[2019-01-22T00:00:00]">
        <tpls c="1">
          <tpl fld="4" item="26"/>
        </tpls>
      </query>
      <query mdx="[demand_forecasting_data1].[Date].&amp;[2019-01-28T00:00:00]">
        <tpls c="1">
          <tpl fld="4" item="27"/>
        </tpls>
      </query>
      <query mdx="[demand_forecasting_data1].[Date].&amp;[2019-01-23T00:00:00]">
        <tpls c="1">
          <tpl fld="4" item="28"/>
        </tpls>
      </query>
      <query mdx="[demand_forecasting_data1].[Date].&amp;[2019-02-01T00:00:00]">
        <tpls c="1">
          <tpl fld="4" item="29"/>
        </tpls>
      </query>
      <query mdx="[demand_forecasting_data1].[Date].&amp;[2019-01-31T00:00:00]">
        <tpls c="1">
          <tpl fld="4" item="30"/>
        </tpls>
      </query>
      <query mdx="[demand_forecasting_data1].[Date].&amp;[2019-02-04T00:00:00]">
        <tpls c="1">
          <tpl fld="4" item="31"/>
        </tpls>
      </query>
      <query mdx="[demand_forecasting_data1].[Date].&amp;[2019-02-03T00:00:00]">
        <tpls c="1">
          <tpl fld="4" item="32"/>
        </tpls>
      </query>
      <query mdx="[demand_forecasting_data1].[Date].&amp;[2019-01-29T00:00:00]">
        <tpls c="1">
          <tpl fld="4" item="33"/>
        </tpls>
      </query>
      <query mdx="[demand_forecasting_data1].[Date].&amp;[2019-01-30T00:00:00]">
        <tpls c="1">
          <tpl fld="4" item="34"/>
        </tpls>
      </query>
      <query mdx="[demand_forecasting_data1].[Date].&amp;[2019-02-02T00:00:00]">
        <tpls c="1">
          <tpl fld="4" item="35"/>
        </tpls>
      </query>
      <query mdx="[demand_forecasting_data1].[Date].&amp;[2019-02-11T00:00:00]">
        <tpls c="1">
          <tpl fld="4" item="36"/>
        </tpls>
      </query>
      <query mdx="[demand_forecasting_data1].[Date].&amp;[2019-02-09T00:00:00]">
        <tpls c="1">
          <tpl fld="4" item="37"/>
        </tpls>
      </query>
      <query mdx="[demand_forecasting_data1].[Date].&amp;[2019-02-07T00:00:00]">
        <tpls c="1">
          <tpl fld="4" item="38"/>
        </tpls>
      </query>
      <query mdx="[demand_forecasting_data1].[Date].&amp;[2019-02-05T00:00:00]">
        <tpls c="1">
          <tpl fld="4" item="39"/>
        </tpls>
      </query>
      <query mdx="[demand_forecasting_data1].[Date].&amp;[2019-02-06T00:00:00]">
        <tpls c="1">
          <tpl fld="4" item="40"/>
        </tpls>
      </query>
      <query mdx="[demand_forecasting_data1].[Date].&amp;[2019-02-10T00:00:00]">
        <tpls c="1">
          <tpl fld="4" item="41"/>
        </tpls>
      </query>
      <query mdx="[demand_forecasting_data1].[Date].&amp;[2019-02-08T00:00:00]">
        <tpls c="1">
          <tpl fld="4" item="42"/>
        </tpls>
      </query>
      <query mdx="[demand_forecasting_data1].[Date].&amp;[2019-02-16T00:00:00]">
        <tpls c="1">
          <tpl fld="4" item="43"/>
        </tpls>
      </query>
      <query mdx="[demand_forecasting_data1].[Date].&amp;[2019-02-18T00:00:00]">
        <tpls c="1">
          <tpl fld="4" item="44"/>
        </tpls>
      </query>
      <query mdx="[demand_forecasting_data1].[Date].&amp;[2019-02-14T00:00:00]">
        <tpls c="1">
          <tpl fld="4" item="45"/>
        </tpls>
      </query>
      <query mdx="[demand_forecasting_data1].[Date].&amp;[2019-02-12T00:00:00]">
        <tpls c="1">
          <tpl fld="4" item="46"/>
        </tpls>
      </query>
      <query mdx="[demand_forecasting_data1].[Date].&amp;[2019-02-17T00:00:00]">
        <tpls c="1">
          <tpl fld="4" item="47"/>
        </tpls>
      </query>
      <query mdx="[demand_forecasting_data1].[Date].&amp;[2019-02-13T00:00:00]">
        <tpls c="1">
          <tpl fld="4" item="48"/>
        </tpls>
      </query>
      <query mdx="[demand_forecasting_data1].[Date].&amp;[2019-02-15T00:00:00]">
        <tpls c="1">
          <tpl fld="4" item="49"/>
        </tpls>
      </query>
      <query mdx="[demand_forecasting_data1].[Date].&amp;[2019-02-22T00:00:00]">
        <tpls c="1">
          <tpl fld="4" item="50"/>
        </tpls>
      </query>
      <query mdx="[demand_forecasting_data1].[Date].&amp;[2019-02-21T00:00:00]">
        <tpls c="1">
          <tpl fld="4" item="51"/>
        </tpls>
      </query>
      <query mdx="[demand_forecasting_data1].[Date].&amp;[2019-02-19T00:00:00]">
        <tpls c="1">
          <tpl fld="4" item="52"/>
        </tpls>
      </query>
      <query mdx="[demand_forecasting_data1].[Date].&amp;[2019-02-24T00:00:00]">
        <tpls c="1">
          <tpl fld="4" item="53"/>
        </tpls>
      </query>
      <query mdx="[demand_forecasting_data1].[Date].&amp;[2019-02-25T00:00:00]">
        <tpls c="1">
          <tpl fld="4" item="54"/>
        </tpls>
      </query>
      <query mdx="[demand_forecasting_data1].[Date].&amp;[2019-02-20T00:00:00]">
        <tpls c="1">
          <tpl fld="4" item="55"/>
        </tpls>
      </query>
      <query mdx="[demand_forecasting_data1].[Date].&amp;[2019-02-23T00:00:00]">
        <tpls c="1">
          <tpl fld="4" item="56"/>
        </tpls>
      </query>
      <query mdx="[demand_forecasting_data1].[Date].&amp;[2019-02-26T00:00:00]">
        <tpls c="1">
          <tpl fld="4" item="57"/>
        </tpls>
      </query>
      <query mdx="[demand_forecasting_data1].[Date].&amp;[2019-03-04T00:00:00]">
        <tpls c="1">
          <tpl fld="4" item="58"/>
        </tpls>
      </query>
      <query mdx="[demand_forecasting_data1].[Date].&amp;[2019-03-02T00:00:00]">
        <tpls c="1">
          <tpl fld="4" item="59"/>
        </tpls>
      </query>
      <query mdx="[demand_forecasting_data1].[Date].&amp;[2019-03-01T00:00:00]">
        <tpls c="1">
          <tpl fld="4" item="60"/>
        </tpls>
      </query>
      <query mdx="[demand_forecasting_data1].[Date].&amp;[2019-02-28T00:00:00]">
        <tpls c="1">
          <tpl fld="4" item="61"/>
        </tpls>
      </query>
      <query mdx="[demand_forecasting_data1].[Date].&amp;[2019-03-03T00:00:00]">
        <tpls c="1">
          <tpl fld="4" item="62"/>
        </tpls>
      </query>
      <query mdx="[demand_forecasting_data1].[Date].&amp;[2019-02-27T00:00:00]">
        <tpls c="1">
          <tpl fld="4" item="63"/>
        </tpls>
      </query>
      <query mdx="[demand_forecasting_data1].[Date].&amp;[2019-03-09T00:00:00]">
        <tpls c="1">
          <tpl fld="4" item="64"/>
        </tpls>
      </query>
      <query mdx="[demand_forecasting_data1].[Date].&amp;[2019-03-08T00:00:00]">
        <tpls c="1">
          <tpl fld="4" item="65"/>
        </tpls>
      </query>
      <query mdx="[demand_forecasting_data1].[Date].&amp;[2019-03-05T00:00:00]">
        <tpls c="1">
          <tpl fld="4" item="66"/>
        </tpls>
      </query>
      <query mdx="[demand_forecasting_data1].[Date].&amp;[2019-03-11T00:00:00]">
        <tpls c="1">
          <tpl fld="4" item="67"/>
        </tpls>
      </query>
      <query mdx="[demand_forecasting_data1].[Date].&amp;[2019-03-10T00:00:00]">
        <tpls c="1">
          <tpl fld="4" item="68"/>
        </tpls>
      </query>
      <query mdx="[demand_forecasting_data1].[Date].&amp;[2019-03-07T00:00:00]">
        <tpls c="1">
          <tpl fld="4" item="69"/>
        </tpls>
      </query>
      <query mdx="[demand_forecasting_data1].[Date].&amp;[2019-03-06T00:00:00]">
        <tpls c="1">
          <tpl fld="4" item="70"/>
        </tpls>
      </query>
      <query mdx="[demand_forecasting_data1].[Date].&amp;[2019-03-15T00:00:00]">
        <tpls c="1">
          <tpl fld="4" item="71"/>
        </tpls>
      </query>
      <query mdx="[demand_forecasting_data1].[Date].&amp;[2019-03-18T00:00:00]">
        <tpls c="1">
          <tpl fld="4" item="72"/>
        </tpls>
      </query>
      <query mdx="[demand_forecasting_data1].[Date].&amp;[2019-03-13T00:00:00]">
        <tpls c="1">
          <tpl fld="4" item="73"/>
        </tpls>
      </query>
      <query mdx="[demand_forecasting_data1].[Date].&amp;[2019-03-16T00:00:00]">
        <tpls c="1">
          <tpl fld="4" item="74"/>
        </tpls>
      </query>
      <query mdx="[demand_forecasting_data1].[Date].&amp;[2019-03-12T00:00:00]">
        <tpls c="1">
          <tpl fld="4" item="75"/>
        </tpls>
      </query>
      <query mdx="[demand_forecasting_data1].[Date].&amp;[2019-03-14T00:00:00]">
        <tpls c="1">
          <tpl fld="4" item="76"/>
        </tpls>
      </query>
      <query mdx="[demand_forecasting_data1].[Date].&amp;[2019-03-17T00:00:00]">
        <tpls c="1">
          <tpl fld="4" item="77"/>
        </tpls>
      </query>
      <query mdx="[demand_forecasting_data1].[Date].&amp;[2019-03-19T00:00:00]">
        <tpls c="1">
          <tpl fld="4" item="78"/>
        </tpls>
      </query>
      <query mdx="[demand_forecasting_data1].[Date].&amp;[2019-03-22T00:00:00]">
        <tpls c="1">
          <tpl fld="4" item="79"/>
        </tpls>
      </query>
      <query mdx="[demand_forecasting_data1].[Date].&amp;[2019-03-20T00:00:00]">
        <tpls c="1">
          <tpl fld="4" item="80"/>
        </tpls>
      </query>
      <query mdx="[demand_forecasting_data1].[Date].&amp;[2019-03-24T00:00:00]">
        <tpls c="1">
          <tpl fld="4" item="81"/>
        </tpls>
      </query>
      <query mdx="[demand_forecasting_data1].[Date].&amp;[2019-03-21T00:00:00]">
        <tpls c="1">
          <tpl fld="4" item="82"/>
        </tpls>
      </query>
      <query mdx="[demand_forecasting_data1].[Date].&amp;[2019-03-25T00:00:00]">
        <tpls c="1">
          <tpl fld="4" item="83"/>
        </tpls>
      </query>
      <query mdx="[demand_forecasting_data1].[Date].&amp;[2019-03-23T00:00:00]">
        <tpls c="1">
          <tpl fld="4" item="84"/>
        </tpls>
      </query>
      <query mdx="[demand_forecasting_data1].[Date].&amp;[2019-03-26T00:00:00]">
        <tpls c="1">
          <tpl fld="4" item="85"/>
        </tpls>
      </query>
      <query mdx="[demand_forecasting_data1].[Date].&amp;[2019-03-28T00:00:00]">
        <tpls c="1">
          <tpl fld="4" item="86"/>
        </tpls>
      </query>
      <query mdx="[demand_forecasting_data1].[Date].&amp;[2019-04-01T00:00:00]">
        <tpls c="1">
          <tpl fld="4" item="87"/>
        </tpls>
      </query>
      <query mdx="[demand_forecasting_data1].[Date].&amp;[2019-03-29T00:00:00]">
        <tpls c="1">
          <tpl fld="4" item="88"/>
        </tpls>
      </query>
      <query mdx="[demand_forecasting_data1].[Date].&amp;[2019-03-31T00:00:00]">
        <tpls c="1">
          <tpl fld="4" item="89"/>
        </tpls>
      </query>
      <query mdx="[demand_forecasting_data1].[Date].&amp;[2019-03-27T00:00:00]">
        <tpls c="1">
          <tpl fld="4" item="90"/>
        </tpls>
      </query>
      <query mdx="[demand_forecasting_data1].[Date].&amp;[2019-03-30T00:00:00]">
        <tpls c="1">
          <tpl fld="4" item="91"/>
        </tpls>
      </query>
      <query mdx="[demand_forecasting_data1].[Date].&amp;[2019-04-07T00:00:00]">
        <tpls c="1">
          <tpl fld="4" item="92"/>
        </tpls>
      </query>
      <query mdx="[demand_forecasting_data1].[Date].&amp;[2019-04-06T00:00:00]">
        <tpls c="1">
          <tpl fld="4" item="93"/>
        </tpls>
      </query>
      <query mdx="[demand_forecasting_data1].[Date].&amp;[2019-04-08T00:00:00]">
        <tpls c="1">
          <tpl fld="4" item="94"/>
        </tpls>
      </query>
      <query mdx="[demand_forecasting_data1].[Date].&amp;[2019-04-02T00:00:00]">
        <tpls c="1">
          <tpl fld="4" item="95"/>
        </tpls>
      </query>
      <query mdx="[demand_forecasting_data1].[Date].&amp;[2019-04-05T00:00:00]">
        <tpls c="1">
          <tpl fld="4" item="96"/>
        </tpls>
      </query>
      <query mdx="[demand_forecasting_data1].[Date].&amp;[2019-04-03T00:00:00]">
        <tpls c="1">
          <tpl fld="4" item="97"/>
        </tpls>
      </query>
      <query mdx="[demand_forecasting_data1].[Date].&amp;[2019-04-04T00:00:00]">
        <tpls c="1">
          <tpl fld="4" item="98"/>
        </tpls>
      </query>
      <query mdx="[demand_forecasting_data1].[Date].&amp;[2019-04-11T00:00:00]">
        <tpls c="1">
          <tpl fld="4" item="99"/>
        </tpls>
      </query>
      <query mdx="[demand_forecasting_data1].[Date].&amp;[2019-04-13T00:00:00]">
        <tpls c="1">
          <tpl fld="4" item="100"/>
        </tpls>
      </query>
      <query mdx="[demand_forecasting_data1].[Date].&amp;[2019-04-10T00:00:00]">
        <tpls c="1">
          <tpl fld="4" item="101"/>
        </tpls>
      </query>
      <query mdx="[demand_forecasting_data1].[Date].&amp;[2019-04-14T00:00:00]">
        <tpls c="1">
          <tpl fld="4" item="102"/>
        </tpls>
      </query>
      <query mdx="[demand_forecasting_data1].[Date].&amp;[2019-04-12T00:00:00]">
        <tpls c="1">
          <tpl fld="4" item="103"/>
        </tpls>
      </query>
      <query mdx="[demand_forecasting_data1].[Date].&amp;[2019-04-09T00:00:00]">
        <tpls c="1">
          <tpl fld="4" item="104"/>
        </tpls>
      </query>
      <query mdx="[demand_forecasting_data1].[Date].&amp;[2019-04-15T00:00:00]">
        <tpls c="1">
          <tpl fld="4" item="105"/>
        </tpls>
      </query>
      <query mdx="[demand_forecasting_data1].[Date].&amp;[2019-04-18T00:00:00]">
        <tpls c="1">
          <tpl fld="4" item="106"/>
        </tpls>
      </query>
      <query mdx="[demand_forecasting_data1].[Date].&amp;[2019-04-21T00:00:00]">
        <tpls c="1">
          <tpl fld="4" item="107"/>
        </tpls>
      </query>
      <query mdx="[demand_forecasting_data1].[Date].&amp;[2019-04-19T00:00:00]">
        <tpls c="1">
          <tpl fld="4" item="108"/>
        </tpls>
      </query>
      <query mdx="[demand_forecasting_data1].[Date].&amp;[2019-04-22T00:00:00]">
        <tpls c="1">
          <tpl fld="4" item="109"/>
        </tpls>
      </query>
      <query mdx="[demand_forecasting_data1].[Date].&amp;[2019-04-20T00:00:00]">
        <tpls c="1">
          <tpl fld="4" item="110"/>
        </tpls>
      </query>
      <query mdx="[demand_forecasting_data1].[Date].&amp;[2019-04-17T00:00:00]">
        <tpls c="1">
          <tpl fld="4" item="111"/>
        </tpls>
      </query>
      <query mdx="[demand_forecasting_data1].[Date].&amp;[2019-04-16T00:00:00]">
        <tpls c="1">
          <tpl fld="4" item="112"/>
        </tpls>
      </query>
      <query mdx="[demand_forecasting_data1].[Date].&amp;[2019-04-27T00:00:00]">
        <tpls c="1">
          <tpl fld="4" item="113"/>
        </tpls>
      </query>
      <query mdx="[demand_forecasting_data1].[Date].&amp;[2019-04-25T00:00:00]">
        <tpls c="1">
          <tpl fld="4" item="114"/>
        </tpls>
      </query>
      <query mdx="[demand_forecasting_data1].[Date].&amp;[2019-04-24T00:00:00]">
        <tpls c="1">
          <tpl fld="4" item="115"/>
        </tpls>
      </query>
      <query mdx="[demand_forecasting_data1].[Date].&amp;[2019-04-28T00:00:00]">
        <tpls c="1">
          <tpl fld="4" item="116"/>
        </tpls>
      </query>
      <query mdx="[demand_forecasting_data1].[Date].&amp;[2019-04-26T00:00:00]">
        <tpls c="1">
          <tpl fld="4" item="117"/>
        </tpls>
      </query>
      <query mdx="[demand_forecasting_data1].[Date].&amp;[2019-04-23T00:00:00]">
        <tpls c="1">
          <tpl fld="4" item="118"/>
        </tpls>
      </query>
      <query mdx="[demand_forecasting_data1].[Date].&amp;[2019-04-29T00:00:00]">
        <tpls c="1">
          <tpl fld="4" item="119"/>
        </tpls>
      </query>
      <query mdx="[demand_forecasting_data1].[Date].&amp;[2019-05-06T00:00:00]">
        <tpls c="1">
          <tpl fld="4" item="120"/>
        </tpls>
      </query>
      <query mdx="[demand_forecasting_data1].[Date].&amp;[2019-04-30T00:00:00]">
        <tpls c="1">
          <tpl fld="4" item="121"/>
        </tpls>
      </query>
      <query mdx="[demand_forecasting_data1].[Date].&amp;[2019-05-04T00:00:00]">
        <tpls c="1">
          <tpl fld="4" item="122"/>
        </tpls>
      </query>
      <query mdx="[demand_forecasting_data1].[Date].&amp;[2019-05-01T00:00:00]">
        <tpls c="1">
          <tpl fld="4" item="123"/>
        </tpls>
      </query>
      <query mdx="[demand_forecasting_data1].[Date].&amp;[2019-05-05T00:00:00]">
        <tpls c="1">
          <tpl fld="4" item="124"/>
        </tpls>
      </query>
      <query mdx="[demand_forecasting_data1].[Date].&amp;[2019-05-03T00:00:00]">
        <tpls c="1">
          <tpl fld="4" item="125"/>
        </tpls>
      </query>
      <query mdx="[demand_forecasting_data1].[Date].&amp;[2019-05-02T00:00:00]">
        <tpls c="1">
          <tpl fld="4" item="126"/>
        </tpls>
      </query>
      <query mdx="[demand_forecasting_data1].[Date].&amp;[2019-05-13T00:00:00]">
        <tpls c="1">
          <tpl fld="4" item="127"/>
        </tpls>
      </query>
      <query mdx="[demand_forecasting_data1].[Date].&amp;[2019-05-07T00:00:00]">
        <tpls c="1">
          <tpl fld="4" item="128"/>
        </tpls>
      </query>
      <query mdx="[demand_forecasting_data1].[Date].&amp;[2019-05-08T00:00:00]">
        <tpls c="1">
          <tpl fld="4" item="129"/>
        </tpls>
      </query>
      <query mdx="[demand_forecasting_data1].[Date].&amp;[2019-05-10T00:00:00]">
        <tpls c="1">
          <tpl fld="4" item="130"/>
        </tpls>
      </query>
      <query mdx="[demand_forecasting_data1].[Date].&amp;[2019-05-11T00:00:00]">
        <tpls c="1">
          <tpl fld="4" item="131"/>
        </tpls>
      </query>
      <query mdx="[demand_forecasting_data1].[Date].&amp;[2019-05-09T00:00:00]">
        <tpls c="1">
          <tpl fld="4" item="132"/>
        </tpls>
      </query>
      <query mdx="[demand_forecasting_data1].[Date].&amp;[2019-05-12T00:00:00]">
        <tpls c="1">
          <tpl fld="4" item="133"/>
        </tpls>
      </query>
      <query mdx="[demand_forecasting_data1].[Date].&amp;[2019-05-17T00:00:00]">
        <tpls c="1">
          <tpl fld="4" item="134"/>
        </tpls>
      </query>
      <query mdx="[demand_forecasting_data1].[Date].&amp;[2019-05-18T00:00:00]">
        <tpls c="1">
          <tpl fld="4" item="135"/>
        </tpls>
      </query>
      <query mdx="[demand_forecasting_data1].[Date].&amp;[2019-05-20T00:00:00]">
        <tpls c="1">
          <tpl fld="4" item="136"/>
        </tpls>
      </query>
      <query mdx="[demand_forecasting_data1].[Date].&amp;[2019-05-19T00:00:00]">
        <tpls c="1">
          <tpl fld="4" item="137"/>
        </tpls>
      </query>
      <query mdx="[demand_forecasting_data1].[Date].&amp;[2019-05-15T00:00:00]">
        <tpls c="1">
          <tpl fld="4" item="138"/>
        </tpls>
      </query>
      <query mdx="[demand_forecasting_data1].[Date].&amp;[2019-05-16T00:00:00]">
        <tpls c="1">
          <tpl fld="4" item="139"/>
        </tpls>
      </query>
      <query mdx="[demand_forecasting_data1].[Date].&amp;[2019-05-14T00:00:00]">
        <tpls c="1">
          <tpl fld="4" item="140"/>
        </tpls>
      </query>
      <query mdx="[demand_forecasting_data1].[Date].&amp;[2019-05-23T00:00:00]">
        <tpls c="1">
          <tpl fld="4" item="141"/>
        </tpls>
      </query>
      <query mdx="[demand_forecasting_data1].[Date].&amp;[2019-05-22T00:00:00]">
        <tpls c="1">
          <tpl fld="4" item="142"/>
        </tpls>
      </query>
      <query mdx="[demand_forecasting_data1].[Date].&amp;[2019-05-27T00:00:00]">
        <tpls c="1">
          <tpl fld="4" item="143"/>
        </tpls>
      </query>
      <query mdx="[demand_forecasting_data1].[Date].&amp;[2019-05-26T00:00:00]">
        <tpls c="1">
          <tpl fld="4" item="144"/>
        </tpls>
      </query>
      <query mdx="[demand_forecasting_data1].[Date].&amp;[2019-05-25T00:00:00]">
        <tpls c="1">
          <tpl fld="4" item="145"/>
        </tpls>
      </query>
      <query mdx="[demand_forecasting_data1].[Date].&amp;[2019-05-21T00:00:00]">
        <tpls c="1">
          <tpl fld="4" item="146"/>
        </tpls>
      </query>
      <query mdx="[demand_forecasting_data1].[Date].&amp;[2019-05-24T00:00:00]">
        <tpls c="1">
          <tpl fld="4" item="147"/>
        </tpls>
      </query>
      <query mdx="[demand_forecasting_data1].[Date].&amp;[2019-06-02T00:00:00]">
        <tpls c="1">
          <tpl fld="4" item="148"/>
        </tpls>
      </query>
      <query mdx="[demand_forecasting_data1].[Date].&amp;[2019-05-29T00:00:00]">
        <tpls c="1">
          <tpl fld="4" item="149"/>
        </tpls>
      </query>
      <query mdx="[demand_forecasting_data1].[Date].&amp;[2019-06-03T00:00:00]">
        <tpls c="1">
          <tpl fld="4" item="150"/>
        </tpls>
      </query>
      <query mdx="[demand_forecasting_data1].[Date].&amp;[2019-05-31T00:00:00]">
        <tpls c="1">
          <tpl fld="4" item="151"/>
        </tpls>
      </query>
      <query mdx="[demand_forecasting_data1].[Date].&amp;[2019-05-28T00:00:00]">
        <tpls c="1">
          <tpl fld="4" item="152"/>
        </tpls>
      </query>
      <query mdx="[demand_forecasting_data1].[Date].&amp;[2019-05-30T00:00:00]">
        <tpls c="1">
          <tpl fld="4" item="153"/>
        </tpls>
      </query>
      <query mdx="[demand_forecasting_data1].[Date].&amp;[2019-06-01T00:00:00]">
        <tpls c="1">
          <tpl fld="4" item="154"/>
        </tpls>
      </query>
      <query mdx="[demand_forecasting_data1].[Date].&amp;[2019-06-06T00:00:00]">
        <tpls c="1">
          <tpl fld="4" item="155"/>
        </tpls>
      </query>
      <query mdx="[demand_forecasting_data1].[Date].&amp;[2019-06-05T00:00:00]">
        <tpls c="1">
          <tpl fld="4" item="156"/>
        </tpls>
      </query>
      <query mdx="[demand_forecasting_data1].[Date].&amp;[2019-06-04T00:00:00]">
        <tpls c="1">
          <tpl fld="4" item="157"/>
        </tpls>
      </query>
      <query mdx="[demand_forecasting_data1].[Date].&amp;[2019-06-07T00:00:00]">
        <tpls c="1">
          <tpl fld="4" item="158"/>
        </tpls>
      </query>
      <query mdx="[demand_forecasting_data1].[Date].&amp;[2019-06-08T00:00:00]">
        <tpls c="1">
          <tpl fld="4" item="159"/>
        </tpls>
      </query>
      <query mdx="[demand_forecasting_data1].[Date].&amp;[2019-06-09T00:00:00]">
        <tpls c="1">
          <tpl fld="4" item="160"/>
        </tpls>
      </query>
      <query mdx="[demand_forecasting_data1].[Date].&amp;[2019-06-10T00:00:00]">
        <tpls c="1">
          <tpl fld="4" item="161"/>
        </tpls>
      </query>
      <query mdx="[demand_forecasting_data1].[Date].&amp;[2019-06-15T00:00:00]">
        <tpls c="1">
          <tpl fld="4" item="162"/>
        </tpls>
      </query>
      <query mdx="[demand_forecasting_data1].[Date].&amp;[2019-06-14T00:00:00]">
        <tpls c="1">
          <tpl fld="4" item="163"/>
        </tpls>
      </query>
      <query mdx="[demand_forecasting_data1].[Date].&amp;[2019-06-17T00:00:00]">
        <tpls c="1">
          <tpl fld="4" item="164"/>
        </tpls>
      </query>
      <query mdx="[demand_forecasting_data1].[Date].&amp;[2019-06-16T00:00:00]">
        <tpls c="1">
          <tpl fld="4" item="165"/>
        </tpls>
      </query>
      <query mdx="[demand_forecasting_data1].[Date].&amp;[2019-06-11T00:00:00]">
        <tpls c="1">
          <tpl fld="4" item="166"/>
        </tpls>
      </query>
      <query mdx="[demand_forecasting_data1].[Date].&amp;[2019-06-13T00:00:00]">
        <tpls c="1">
          <tpl fld="4" item="167"/>
        </tpls>
      </query>
      <query mdx="[demand_forecasting_data1].[Date].&amp;[2019-06-12T00:00:00]">
        <tpls c="1">
          <tpl fld="4" item="168"/>
        </tpls>
      </query>
      <query mdx="[demand_forecasting_data1].[Date].&amp;[2019-06-21T00:00:00]">
        <tpls c="1">
          <tpl fld="4" item="169"/>
        </tpls>
      </query>
      <query mdx="[demand_forecasting_data1].[Date].&amp;[2019-06-24T00:00:00]">
        <tpls c="1">
          <tpl fld="4" item="170"/>
        </tpls>
      </query>
      <query mdx="[demand_forecasting_data1].[Date].&amp;[2019-06-19T00:00:00]">
        <tpls c="1">
          <tpl fld="4" item="171"/>
        </tpls>
      </query>
      <query mdx="[demand_forecasting_data1].[Date].&amp;[2019-06-23T00:00:00]">
        <tpls c="1">
          <tpl fld="4" item="172"/>
        </tpls>
      </query>
      <query mdx="[demand_forecasting_data1].[Date].&amp;[2019-06-18T00:00:00]">
        <tpls c="1">
          <tpl fld="4" item="173"/>
        </tpls>
      </query>
      <query mdx="[demand_forecasting_data1].[Date].&amp;[2019-06-22T00:00:00]">
        <tpls c="1">
          <tpl fld="4" item="174"/>
        </tpls>
      </query>
      <query mdx="[demand_forecasting_data1].[Date].&amp;[2019-06-20T00:00:00]">
        <tpls c="1">
          <tpl fld="4" item="175"/>
        </tpls>
      </query>
      <query mdx="[demand_forecasting_data1].[Date].&amp;[2019-06-25T00:00:00]">
        <tpls c="1">
          <tpl fld="4" item="176"/>
        </tpls>
      </query>
      <query mdx="[demand_forecasting_data1].[Date].&amp;[2019-06-27T00:00:00]">
        <tpls c="1">
          <tpl fld="4" item="177"/>
        </tpls>
      </query>
      <query mdx="[demand_forecasting_data1].[Date].&amp;[2019-06-26T00:00:00]">
        <tpls c="1">
          <tpl fld="4" item="178"/>
        </tpls>
      </query>
      <query mdx="[demand_forecasting_data1].[Date].&amp;[2019-06-29T00:00:00]">
        <tpls c="1">
          <tpl fld="4" item="179"/>
        </tpls>
      </query>
      <query mdx="[demand_forecasting_data1].[Date].&amp;[2019-06-28T00:00:00]">
        <tpls c="1">
          <tpl fld="4" item="180"/>
        </tpls>
      </query>
      <query mdx="[demand_forecasting_data1].[Date].&amp;[2019-07-01T00:00:00]">
        <tpls c="1">
          <tpl fld="4" item="181"/>
        </tpls>
      </query>
      <query mdx="[demand_forecasting_data1].[Date].&amp;[2019-06-30T00:00:00]">
        <tpls c="1">
          <tpl fld="4" item="182"/>
        </tpls>
      </query>
      <query mdx="[demand_forecasting_data1].[Date].&amp;[2019-07-03T00:00:00]">
        <tpls c="1">
          <tpl fld="4" item="183"/>
        </tpls>
      </query>
      <query mdx="[demand_forecasting_data1].[Date].&amp;[2019-07-04T00:00:00]">
        <tpls c="1">
          <tpl fld="4" item="184"/>
        </tpls>
      </query>
      <query mdx="[demand_forecasting_data1].[Date].&amp;[2019-07-07T00:00:00]">
        <tpls c="1">
          <tpl fld="4" item="185"/>
        </tpls>
      </query>
      <query mdx="[demand_forecasting_data1].[Date].&amp;[2019-07-08T00:00:00]">
        <tpls c="1">
          <tpl fld="4" item="186"/>
        </tpls>
      </query>
      <query mdx="[demand_forecasting_data1].[Date].&amp;[2019-07-05T00:00:00]">
        <tpls c="1">
          <tpl fld="4" item="187"/>
        </tpls>
      </query>
      <query mdx="[demand_forecasting_data1].[Date].&amp;[2019-07-06T00:00:00]">
        <tpls c="1">
          <tpl fld="4" item="188"/>
        </tpls>
      </query>
      <query mdx="[demand_forecasting_data1].[Date].&amp;[2019-07-02T00:00:00]">
        <tpls c="1">
          <tpl fld="4" item="189"/>
        </tpls>
      </query>
      <query mdx="[demand_forecasting_data1].[Date].&amp;[2019-07-09T00:00:00]">
        <tpls c="1">
          <tpl fld="4" item="190"/>
        </tpls>
      </query>
      <query mdx="[demand_forecasting_data1].[Date].&amp;[2019-07-15T00:00:00]">
        <tpls c="1">
          <tpl fld="4" item="191"/>
        </tpls>
      </query>
      <query mdx="[demand_forecasting_data1].[Date].&amp;[2019-07-10T00:00:00]">
        <tpls c="1">
          <tpl fld="4" item="192"/>
        </tpls>
      </query>
      <query mdx="[demand_forecasting_data1].[Date].&amp;[2019-07-12T00:00:00]">
        <tpls c="1">
          <tpl fld="4" item="193"/>
        </tpls>
      </query>
      <query mdx="[demand_forecasting_data1].[Date].&amp;[2019-07-11T00:00:00]">
        <tpls c="1">
          <tpl fld="4" item="194"/>
        </tpls>
      </query>
      <query mdx="[demand_forecasting_data1].[Date].&amp;[2019-07-14T00:00:00]">
        <tpls c="1">
          <tpl fld="4" item="195"/>
        </tpls>
      </query>
      <query mdx="[demand_forecasting_data1].[Date].&amp;[2019-07-13T00:00:00]">
        <tpls c="1">
          <tpl fld="4" item="196"/>
        </tpls>
      </query>
      <query mdx="[demand_forecasting_data1].[Date].&amp;[2019-07-16T00:00:00]">
        <tpls c="1">
          <tpl fld="4" item="197"/>
        </tpls>
      </query>
      <query mdx="[demand_forecasting_data1].[Date].&amp;[2019-07-20T00:00:00]">
        <tpls c="1">
          <tpl fld="4" item="198"/>
        </tpls>
      </query>
      <query mdx="[demand_forecasting_data1].[Date].&amp;[2019-07-19T00:00:00]">
        <tpls c="1">
          <tpl fld="4" item="199"/>
        </tpls>
      </query>
      <query mdx="[demand_forecasting_data1].[Date].&amp;[2019-07-17T00:00:00]">
        <tpls c="1">
          <tpl fld="4" item="200"/>
        </tpls>
      </query>
      <query mdx="[demand_forecasting_data1].[Date].&amp;[2019-07-22T00:00:00]">
        <tpls c="1">
          <tpl fld="4" item="201"/>
        </tpls>
      </query>
      <query mdx="[demand_forecasting_data1].[Date].&amp;[2019-07-18T00:00:00]">
        <tpls c="1">
          <tpl fld="4" item="202"/>
        </tpls>
      </query>
      <query mdx="[demand_forecasting_data1].[Date].&amp;[2019-07-21T00:00:00]">
        <tpls c="1">
          <tpl fld="4" item="203"/>
        </tpls>
      </query>
      <query mdx="[demand_forecasting_data1].[Date].&amp;[2019-07-28T00:00:00]">
        <tpls c="1">
          <tpl fld="4" item="204"/>
        </tpls>
      </query>
      <query mdx="[demand_forecasting_data1].[Date].&amp;[2019-07-27T00:00:00]">
        <tpls c="1">
          <tpl fld="4" item="205"/>
        </tpls>
      </query>
      <query mdx="[demand_forecasting_data1].[Date].&amp;[2019-07-24T00:00:00]">
        <tpls c="1">
          <tpl fld="4" item="206"/>
        </tpls>
      </query>
      <query mdx="[demand_forecasting_data1].[Date].&amp;[2019-07-29T00:00:00]">
        <tpls c="1">
          <tpl fld="4" item="207"/>
        </tpls>
      </query>
      <query mdx="[demand_forecasting_data1].[Date].&amp;[2019-07-25T00:00:00]">
        <tpls c="1">
          <tpl fld="4" item="208"/>
        </tpls>
      </query>
      <query mdx="[demand_forecasting_data1].[Date].&amp;[2019-07-26T00:00:00]">
        <tpls c="1">
          <tpl fld="4" item="209"/>
        </tpls>
      </query>
      <query mdx="[demand_forecasting_data1].[Date].&amp;[2019-07-23T00:00:00]">
        <tpls c="1">
          <tpl fld="4" item="210"/>
        </tpls>
      </query>
      <query mdx="[demand_forecasting_data1].[Date].&amp;[2019-07-31T00:00:00]">
        <tpls c="1">
          <tpl fld="4" item="211"/>
        </tpls>
      </query>
      <query mdx="[demand_forecasting_data1].[Date].&amp;[2019-08-02T00:00:00]">
        <tpls c="1">
          <tpl fld="4" item="212"/>
        </tpls>
      </query>
      <query mdx="[demand_forecasting_data1].[Date].&amp;[2019-08-01T00:00:00]">
        <tpls c="1">
          <tpl fld="4" item="213"/>
        </tpls>
      </query>
      <query mdx="[demand_forecasting_data1].[Date].&amp;[2019-08-05T00:00:00]">
        <tpls c="1">
          <tpl fld="4" item="214"/>
        </tpls>
      </query>
      <query mdx="[demand_forecasting_data1].[Date].&amp;[2019-08-03T00:00:00]">
        <tpls c="1">
          <tpl fld="4" item="215"/>
        </tpls>
      </query>
      <query mdx="[demand_forecasting_data1].[Date].&amp;[2019-08-04T00:00:00]">
        <tpls c="1">
          <tpl fld="4" item="216"/>
        </tpls>
      </query>
      <query mdx="[demand_forecasting_data1].[Date].&amp;[2019-07-30T00:00:00]">
        <tpls c="1">
          <tpl fld="4" item="217"/>
        </tpls>
      </query>
      <query mdx="[demand_forecasting_data1].[Date].&amp;[2019-08-07T00:00:00]">
        <tpls c="1">
          <tpl fld="4" item="218"/>
        </tpls>
      </query>
      <query mdx="[demand_forecasting_data1].[Date].&amp;[2019-08-08T00:00:00]">
        <tpls c="1">
          <tpl fld="4" item="219"/>
        </tpls>
      </query>
      <query mdx="[demand_forecasting_data1].[Date].&amp;[2019-08-12T00:00:00]">
        <tpls c="1">
          <tpl fld="4" item="220"/>
        </tpls>
      </query>
      <query mdx="[demand_forecasting_data1].[Date].&amp;[2019-08-09T00:00:00]">
        <tpls c="1">
          <tpl fld="4" item="221"/>
        </tpls>
      </query>
      <query mdx="[demand_forecasting_data1].[Date].&amp;[2019-08-11T00:00:00]">
        <tpls c="1">
          <tpl fld="4" item="222"/>
        </tpls>
      </query>
      <query mdx="[demand_forecasting_data1].[Date].&amp;[2019-08-10T00:00:00]">
        <tpls c="1">
          <tpl fld="4" item="223"/>
        </tpls>
      </query>
      <query mdx="[demand_forecasting_data1].[Date].&amp;[2019-08-06T00:00:00]">
        <tpls c="1">
          <tpl fld="4" item="224"/>
        </tpls>
      </query>
      <query mdx="[demand_forecasting_data1].[Date].&amp;[2019-08-16T00:00:00]">
        <tpls c="1">
          <tpl fld="4" item="225"/>
        </tpls>
      </query>
      <query mdx="[demand_forecasting_data1].[Date].&amp;[2019-08-15T00:00:00]">
        <tpls c="1">
          <tpl fld="4" item="226"/>
        </tpls>
      </query>
      <query mdx="[demand_forecasting_data1].[Date].&amp;[2019-08-18T00:00:00]">
        <tpls c="1">
          <tpl fld="4" item="227"/>
        </tpls>
      </query>
      <query mdx="[demand_forecasting_data1].[Date].&amp;[2019-08-14T00:00:00]">
        <tpls c="1">
          <tpl fld="4" item="228"/>
        </tpls>
      </query>
      <query mdx="[demand_forecasting_data1].[Date].&amp;[2019-08-17T00:00:00]">
        <tpls c="1">
          <tpl fld="4" item="229"/>
        </tpls>
      </query>
      <query mdx="[demand_forecasting_data1].[Date].&amp;[2019-08-13T00:00:00]">
        <tpls c="1">
          <tpl fld="4" item="230"/>
        </tpls>
      </query>
      <query mdx="[demand_forecasting_data1].[Date].&amp;[2019-08-19T00:00:00]">
        <tpls c="1">
          <tpl fld="4" item="231"/>
        </tpls>
      </query>
      <query mdx="[demand_forecasting_data1].[Date].&amp;[2019-08-20T00:00:00]">
        <tpls c="1">
          <tpl fld="4" item="232"/>
        </tpls>
      </query>
      <query mdx="[demand_forecasting_data1].[Date].&amp;[2019-08-21T00:00:00]">
        <tpls c="1">
          <tpl fld="4" item="233"/>
        </tpls>
      </query>
      <query mdx="[demand_forecasting_data1].[Date].&amp;[2019-08-22T00:00:00]">
        <tpls c="1">
          <tpl fld="4" item="234"/>
        </tpls>
      </query>
      <query mdx="[demand_forecasting_data1].[Date].&amp;[2019-08-25T00:00:00]">
        <tpls c="1">
          <tpl fld="4" item="235"/>
        </tpls>
      </query>
      <query mdx="[demand_forecasting_data1].[Date].&amp;[2019-08-24T00:00:00]">
        <tpls c="1">
          <tpl fld="4" item="236"/>
        </tpls>
      </query>
      <query mdx="[demand_forecasting_data1].[Date].&amp;[2019-08-26T00:00:00]">
        <tpls c="1">
          <tpl fld="4" item="237"/>
        </tpls>
      </query>
      <query mdx="[demand_forecasting_data1].[Date].&amp;[2019-08-23T00:00:00]">
        <tpls c="1">
          <tpl fld="4" item="238"/>
        </tpls>
      </query>
      <query mdx="[demand_forecasting_data1].[Date].&amp;[2019-08-29T00:00:00]">
        <tpls c="1">
          <tpl fld="4" item="239"/>
        </tpls>
      </query>
      <query mdx="[demand_forecasting_data1].[Date].&amp;[2019-08-30T00:00:00]">
        <tpls c="1">
          <tpl fld="4" item="240"/>
        </tpls>
      </query>
      <query mdx="[demand_forecasting_data1].[Date].&amp;[2019-09-02T00:00:00]">
        <tpls c="1">
          <tpl fld="4" item="241"/>
        </tpls>
      </query>
      <query mdx="[demand_forecasting_data1].[Date].&amp;[2019-08-27T00:00:00]">
        <tpls c="1">
          <tpl fld="4" item="242"/>
        </tpls>
      </query>
      <query mdx="[demand_forecasting_data1].[Date].&amp;[2019-08-28T00:00:00]">
        <tpls c="1">
          <tpl fld="4" item="243"/>
        </tpls>
      </query>
      <query mdx="[demand_forecasting_data1].[Date].&amp;[2019-08-31T00:00:00]">
        <tpls c="1">
          <tpl fld="4" item="244"/>
        </tpls>
      </query>
      <query mdx="[demand_forecasting_data1].[Date].&amp;[2019-09-01T00:00:00]">
        <tpls c="1">
          <tpl fld="4" item="245"/>
        </tpls>
      </query>
      <query mdx="[demand_forecasting_data1].[Date].&amp;[2019-09-09T00:00:00]">
        <tpls c="1">
          <tpl fld="4" item="246"/>
        </tpls>
      </query>
      <query mdx="[demand_forecasting_data1].[Date].&amp;[2019-09-03T00:00:00]">
        <tpls c="1">
          <tpl fld="4" item="247"/>
        </tpls>
      </query>
      <query mdx="[demand_forecasting_data1].[Date].&amp;[2019-09-04T00:00:00]">
        <tpls c="1">
          <tpl fld="4" item="248"/>
        </tpls>
      </query>
      <query mdx="[demand_forecasting_data1].[Date].&amp;[2019-09-06T00:00:00]">
        <tpls c="1">
          <tpl fld="4" item="249"/>
        </tpls>
      </query>
      <query mdx="[demand_forecasting_data1].[Date].&amp;[2019-09-05T00:00:00]">
        <tpls c="1">
          <tpl fld="4" item="250"/>
        </tpls>
      </query>
      <query mdx="[demand_forecasting_data1].[Date].&amp;[2019-09-08T00:00:00]">
        <tpls c="1">
          <tpl fld="4" item="251"/>
        </tpls>
      </query>
      <query mdx="[demand_forecasting_data1].[Date].&amp;[2019-09-07T00:00:00]">
        <tpls c="1">
          <tpl fld="4" item="252"/>
        </tpls>
      </query>
      <query mdx="[demand_forecasting_data1].[Date].&amp;[2019-09-12T00:00:00]">
        <tpls c="1">
          <tpl fld="4" item="253"/>
        </tpls>
      </query>
      <query mdx="[demand_forecasting_data1].[Date].&amp;[2019-09-16T00:00:00]">
        <tpls c="1">
          <tpl fld="4" item="254"/>
        </tpls>
      </query>
      <query mdx="[demand_forecasting_data1].[Date].&amp;[2019-09-15T00:00:00]">
        <tpls c="1">
          <tpl fld="4" item="255"/>
        </tpls>
      </query>
      <query mdx="[demand_forecasting_data1].[Date].&amp;[2019-09-10T00:00:00]">
        <tpls c="1">
          <tpl fld="4" item="256"/>
        </tpls>
      </query>
      <query mdx="[demand_forecasting_data1].[Date].&amp;[2019-09-14T00:00:00]">
        <tpls c="1">
          <tpl fld="4" item="257"/>
        </tpls>
      </query>
      <query mdx="[demand_forecasting_data1].[Date].&amp;[2019-09-11T00:00:00]">
        <tpls c="1">
          <tpl fld="4" item="258"/>
        </tpls>
      </query>
      <query mdx="[demand_forecasting_data1].[Date].&amp;[2019-09-13T00:00:00]">
        <tpls c="1">
          <tpl fld="4" item="259"/>
        </tpls>
      </query>
      <query mdx="[demand_forecasting_data1].[Date].&amp;[2019-09-19T00:00:00]">
        <tpls c="1">
          <tpl fld="4" item="260"/>
        </tpls>
      </query>
      <query mdx="[demand_forecasting_data1].[Date].&amp;[2019-09-22T00:00:00]">
        <tpls c="1">
          <tpl fld="4" item="261"/>
        </tpls>
      </query>
      <query mdx="[demand_forecasting_data1].[Date].&amp;[2019-09-23T00:00:00]">
        <tpls c="1">
          <tpl fld="4" item="262"/>
        </tpls>
      </query>
      <query mdx="[demand_forecasting_data1].[Date].&amp;[2019-09-21T00:00:00]">
        <tpls c="1">
          <tpl fld="4" item="263"/>
        </tpls>
      </query>
      <query mdx="[demand_forecasting_data1].[Date].&amp;[2019-09-17T00:00:00]">
        <tpls c="1">
          <tpl fld="4" item="264"/>
        </tpls>
      </query>
      <query mdx="[demand_forecasting_data1].[Date].&amp;[2019-09-18T00:00:00]">
        <tpls c="1">
          <tpl fld="4" item="265"/>
        </tpls>
      </query>
      <query mdx="[demand_forecasting_data1].[Date].&amp;[2019-09-20T00:00:00]">
        <tpls c="1">
          <tpl fld="4" item="266"/>
        </tpls>
      </query>
      <query mdx="[demand_forecasting_data1].[Date].&amp;[2019-09-25T00:00:00]">
        <tpls c="1">
          <tpl fld="4" item="267"/>
        </tpls>
      </query>
      <query mdx="[demand_forecasting_data1].[Date].&amp;[2019-09-30T00:00:00]">
        <tpls c="1">
          <tpl fld="4" item="268"/>
        </tpls>
      </query>
      <query mdx="[demand_forecasting_data1].[Date].&amp;[2019-09-26T00:00:00]">
        <tpls c="1">
          <tpl fld="4" item="269"/>
        </tpls>
      </query>
      <query mdx="[demand_forecasting_data1].[Date].&amp;[2019-09-29T00:00:00]">
        <tpls c="1">
          <tpl fld="4" item="270"/>
        </tpls>
      </query>
      <query mdx="[demand_forecasting_data1].[Date].&amp;[2019-09-28T00:00:00]">
        <tpls c="1">
          <tpl fld="4" item="271"/>
        </tpls>
      </query>
      <query mdx="[demand_forecasting_data1].[Date].&amp;[2019-09-24T00:00:00]">
        <tpls c="1">
          <tpl fld="4" item="272"/>
        </tpls>
      </query>
      <query mdx="[demand_forecasting_data1].[Date].&amp;[2019-09-27T00:00:00]">
        <tpls c="1">
          <tpl fld="4" item="273"/>
        </tpls>
      </query>
      <query mdx="[demand_forecasting_data1].[Date].&amp;[2019-10-01T00:00:00]">
        <tpls c="1">
          <tpl fld="4" item="274"/>
        </tpls>
      </query>
      <query mdx="[demand_forecasting_data1].[Date].&amp;[2019-10-03T00:00:00]">
        <tpls c="1">
          <tpl fld="4" item="275"/>
        </tpls>
      </query>
      <query mdx="[demand_forecasting_data1].[Date].&amp;[2019-10-06T00:00:00]">
        <tpls c="1">
          <tpl fld="4" item="276"/>
        </tpls>
      </query>
      <query mdx="[demand_forecasting_data1].[Date].&amp;[2019-10-05T00:00:00]">
        <tpls c="1">
          <tpl fld="4" item="277"/>
        </tpls>
      </query>
      <query mdx="[demand_forecasting_data1].[Date].&amp;[2019-10-02T00:00:00]">
        <tpls c="1">
          <tpl fld="4" item="278"/>
        </tpls>
      </query>
      <query mdx="[demand_forecasting_data1].[Date].&amp;[2019-10-04T00:00:00]">
        <tpls c="1">
          <tpl fld="4" item="279"/>
        </tpls>
      </query>
      <query mdx="[demand_forecasting_data1].[Date].&amp;[2019-10-07T00:00:00]">
        <tpls c="1">
          <tpl fld="4" item="280"/>
        </tpls>
      </query>
      <query mdx="[demand_forecasting_data1].[Date].&amp;[2019-10-10T00:00:00]">
        <tpls c="1">
          <tpl fld="4" item="281"/>
        </tpls>
      </query>
      <query mdx="[demand_forecasting_data1].[Date].&amp;[2019-10-09T00:00:00]">
        <tpls c="1">
          <tpl fld="4" item="282"/>
        </tpls>
      </query>
      <query mdx="[demand_forecasting_data1].[Date].&amp;[2019-10-08T00:00:00]">
        <tpls c="1">
          <tpl fld="4" item="283"/>
        </tpls>
      </query>
      <query mdx="[demand_forecasting_data1].[Date].&amp;[2019-10-12T00:00:00]">
        <tpls c="1">
          <tpl fld="4" item="284"/>
        </tpls>
      </query>
      <query mdx="[demand_forecasting_data1].[Date].&amp;[2019-10-11T00:00:00]">
        <tpls c="1">
          <tpl fld="4" item="285"/>
        </tpls>
      </query>
      <query mdx="[demand_forecasting_data1].[Date].&amp;[2019-10-13T00:00:00]">
        <tpls c="1">
          <tpl fld="4" item="286"/>
        </tpls>
      </query>
      <query mdx="[demand_forecasting_data1].[Date].&amp;[2019-10-14T00:00:00]">
        <tpls c="1">
          <tpl fld="4" item="287"/>
        </tpls>
      </query>
      <query mdx="[demand_forecasting_data1].[Date].&amp;[2019-10-19T00:00:00]">
        <tpls c="1">
          <tpl fld="4" item="288"/>
        </tpls>
      </query>
      <query mdx="[demand_forecasting_data1].[Date].&amp;[2019-10-21T00:00:00]">
        <tpls c="1">
          <tpl fld="4" item="289"/>
        </tpls>
      </query>
      <query mdx="[demand_forecasting_data1].[Date].&amp;[2019-10-20T00:00:00]">
        <tpls c="1">
          <tpl fld="4" item="290"/>
        </tpls>
      </query>
      <query mdx="[demand_forecasting_data1].[Date].&amp;[2019-10-16T00:00:00]">
        <tpls c="1">
          <tpl fld="4" item="291"/>
        </tpls>
      </query>
      <query mdx="[demand_forecasting_data1].[Date].&amp;[2019-10-18T00:00:00]">
        <tpls c="1">
          <tpl fld="4" item="292"/>
        </tpls>
      </query>
      <query mdx="[demand_forecasting_data1].[Date].&amp;[2019-10-17T00:00:00]">
        <tpls c="1">
          <tpl fld="4" item="293"/>
        </tpls>
      </query>
      <query mdx="[demand_forecasting_data1].[Date].&amp;[2019-10-15T00:00:00]">
        <tpls c="1">
          <tpl fld="4" item="294"/>
        </tpls>
      </query>
      <query mdx="[demand_forecasting_data1].[Date].&amp;[2019-10-25T00:00:00]">
        <tpls c="1">
          <tpl fld="4" item="295"/>
        </tpls>
      </query>
      <query mdx="[demand_forecasting_data1].[Date].&amp;[2019-10-26T00:00:00]">
        <tpls c="1">
          <tpl fld="4" item="296"/>
        </tpls>
      </query>
      <query mdx="[demand_forecasting_data1].[Date].&amp;[2019-10-28T00:00:00]">
        <tpls c="1">
          <tpl fld="4" item="297"/>
        </tpls>
      </query>
      <query mdx="[demand_forecasting_data1].[Date].&amp;[2019-10-23T00:00:00]">
        <tpls c="1">
          <tpl fld="4" item="298"/>
        </tpls>
      </query>
      <query mdx="[demand_forecasting_data1].[Date].&amp;[2019-10-22T00:00:00]">
        <tpls c="1">
          <tpl fld="4" item="299"/>
        </tpls>
      </query>
      <query mdx="[demand_forecasting_data1].[Date].&amp;[2019-10-24T00:00:00]">
        <tpls c="1">
          <tpl fld="4" item="300"/>
        </tpls>
      </query>
      <query mdx="[demand_forecasting_data1].[Date].&amp;[2019-10-27T00:00:00]">
        <tpls c="1">
          <tpl fld="4" item="301"/>
        </tpls>
      </query>
      <query mdx="[demand_forecasting_data1].[Date].&amp;[2019-11-01T00:00:00]">
        <tpls c="1">
          <tpl fld="4" item="302"/>
        </tpls>
      </query>
      <query mdx="[demand_forecasting_data1].[Date].&amp;[2019-10-31T00:00:00]">
        <tpls c="1">
          <tpl fld="4" item="303"/>
        </tpls>
      </query>
      <query mdx="[demand_forecasting_data1].[Date].&amp;[2019-10-30T00:00:00]">
        <tpls c="1">
          <tpl fld="4" item="304"/>
        </tpls>
      </query>
      <query mdx="[demand_forecasting_data1].[Date].&amp;[2019-11-03T00:00:00]">
        <tpls c="1">
          <tpl fld="4" item="305"/>
        </tpls>
      </query>
      <query mdx="[demand_forecasting_data1].[Date].&amp;[2019-11-02T00:00:00]">
        <tpls c="1">
          <tpl fld="4" item="306"/>
        </tpls>
      </query>
      <query mdx="[demand_forecasting_data1].[Date].&amp;[2019-10-29T00:00:00]">
        <tpls c="1">
          <tpl fld="4" item="307"/>
        </tpls>
      </query>
      <query mdx="[demand_forecasting_data1].[Date].&amp;[2019-11-04T00:00:00]">
        <tpls c="1">
          <tpl fld="4" item="308"/>
        </tpls>
      </query>
      <query mdx="[demand_forecasting_data1].[Date].&amp;[2019-11-05T00:00:00]">
        <tpls c="1">
          <tpl fld="4" item="309"/>
        </tpls>
      </query>
      <query mdx="[demand_forecasting_data1].[Date].&amp;[2019-11-09T00:00:00]">
        <tpls c="1">
          <tpl fld="4" item="310"/>
        </tpls>
      </query>
      <query mdx="[demand_forecasting_data1].[Date].&amp;[2019-11-06T00:00:00]">
        <tpls c="1">
          <tpl fld="4" item="311"/>
        </tpls>
      </query>
      <query mdx="[demand_forecasting_data1].[Date].&amp;[2019-11-08T00:00:00]">
        <tpls c="1">
          <tpl fld="4" item="312"/>
        </tpls>
      </query>
      <query mdx="[demand_forecasting_data1].[Date].&amp;[2019-11-10T00:00:00]">
        <tpls c="1">
          <tpl fld="4" item="313"/>
        </tpls>
      </query>
      <query mdx="[demand_forecasting_data1].[Date].&amp;[2019-11-07T00:00:00]">
        <tpls c="1">
          <tpl fld="4" item="314"/>
        </tpls>
      </query>
      <query mdx="[demand_forecasting_data1].[Date].&amp;[2019-11-11T00:00:00]">
        <tpls c="1">
          <tpl fld="4" item="315"/>
        </tpls>
      </query>
      <query mdx="[demand_forecasting_data1].[Date].&amp;[2019-11-17T00:00:00]">
        <tpls c="1">
          <tpl fld="4" item="316"/>
        </tpls>
      </query>
      <query mdx="[demand_forecasting_data1].[Date].&amp;[2019-11-14T00:00:00]">
        <tpls c="1">
          <tpl fld="4" item="317"/>
        </tpls>
      </query>
      <query mdx="[demand_forecasting_data1].[Date].&amp;[2019-11-13T00:00:00]">
        <tpls c="1">
          <tpl fld="4" item="318"/>
        </tpls>
      </query>
      <query mdx="[demand_forecasting_data1].[Date].&amp;[2019-11-16T00:00:00]">
        <tpls c="1">
          <tpl fld="4" item="319"/>
        </tpls>
      </query>
      <query mdx="[demand_forecasting_data1].[Date].&amp;[2019-11-12T00:00:00]">
        <tpls c="1">
          <tpl fld="4" item="320"/>
        </tpls>
      </query>
      <query mdx="[demand_forecasting_data1].[Date].&amp;[2019-11-18T00:00:00]">
        <tpls c="1">
          <tpl fld="4" item="321"/>
        </tpls>
      </query>
      <query mdx="[demand_forecasting_data1].[Date].&amp;[2019-11-15T00:00:00]">
        <tpls c="1">
          <tpl fld="4" item="322"/>
        </tpls>
      </query>
      <query mdx="[demand_forecasting_data1].[Date].&amp;[2019-11-24T00:00:00]">
        <tpls c="1">
          <tpl fld="4" item="323"/>
        </tpls>
      </query>
      <query mdx="[demand_forecasting_data1].[Date].&amp;[2019-11-22T00:00:00]">
        <tpls c="1">
          <tpl fld="4" item="324"/>
        </tpls>
      </query>
      <query mdx="[demand_forecasting_data1].[Date].&amp;[2019-11-25T00:00:00]">
        <tpls c="1">
          <tpl fld="4" item="325"/>
        </tpls>
      </query>
      <query mdx="[demand_forecasting_data1].[Date].&amp;[2019-11-21T00:00:00]">
        <tpls c="1">
          <tpl fld="4" item="326"/>
        </tpls>
      </query>
      <query mdx="[demand_forecasting_data1].[Date].&amp;[2019-11-20T00:00:00]">
        <tpls c="1">
          <tpl fld="4" item="327"/>
        </tpls>
      </query>
      <query mdx="[demand_forecasting_data1].[Date].&amp;[2019-11-19T00:00:00]">
        <tpls c="1">
          <tpl fld="4" item="328"/>
        </tpls>
      </query>
      <query mdx="[demand_forecasting_data1].[Date].&amp;[2019-11-23T00:00:00]">
        <tpls c="1">
          <tpl fld="4" item="329"/>
        </tpls>
      </query>
      <query mdx="[demand_forecasting_data1].[Date].&amp;[2019-12-01T00:00:00]">
        <tpls c="1">
          <tpl fld="4" item="330"/>
        </tpls>
      </query>
      <query mdx="[demand_forecasting_data1].[Date].&amp;[2019-11-27T00:00:00]">
        <tpls c="1">
          <tpl fld="4" item="331"/>
        </tpls>
      </query>
      <query mdx="[demand_forecasting_data1].[Date].&amp;[2019-11-28T00:00:00]">
        <tpls c="1">
          <tpl fld="4" item="332"/>
        </tpls>
      </query>
      <query mdx="[demand_forecasting_data1].[Date].&amp;[2019-11-29T00:00:00]">
        <tpls c="1">
          <tpl fld="4" item="333"/>
        </tpls>
      </query>
      <query mdx="[demand_forecasting_data1].[Date].&amp;[2019-11-26T00:00:00]">
        <tpls c="1">
          <tpl fld="4" item="334"/>
        </tpls>
      </query>
      <query mdx="[demand_forecasting_data1].[Date].&amp;[2019-11-30T00:00:00]">
        <tpls c="1">
          <tpl fld="4" item="335"/>
        </tpls>
      </query>
      <query mdx="[demand_forecasting_data1].[Date].&amp;[2019-12-02T00:00:00]">
        <tpls c="1">
          <tpl fld="4" item="336"/>
        </tpls>
      </query>
      <query mdx="[demand_forecasting_data1].[Date].&amp;[2019-12-08T00:00:00]">
        <tpls c="1">
          <tpl fld="4" item="337"/>
        </tpls>
      </query>
      <query mdx="[demand_forecasting_data1].[Date].&amp;[2019-12-03T00:00:00]">
        <tpls c="1">
          <tpl fld="4" item="338"/>
        </tpls>
      </query>
      <query mdx="[demand_forecasting_data1].[Date].&amp;[2019-12-05T00:00:00]">
        <tpls c="1">
          <tpl fld="4" item="339"/>
        </tpls>
      </query>
      <query mdx="[demand_forecasting_data1].[Date].&amp;[2019-12-06T00:00:00]">
        <tpls c="1">
          <tpl fld="4" item="340"/>
        </tpls>
      </query>
      <query mdx="[demand_forecasting_data1].[Date].&amp;[2019-12-07T00:00:00]">
        <tpls c="1">
          <tpl fld="4" item="341"/>
        </tpls>
      </query>
      <query mdx="[demand_forecasting_data1].[Date].&amp;[2019-12-04T00:00:00]">
        <tpls c="1">
          <tpl fld="4" item="342"/>
        </tpls>
      </query>
      <query mdx="[demand_forecasting_data1].[Date].&amp;[2019-12-09T00:00:00]">
        <tpls c="1">
          <tpl fld="4" item="343"/>
        </tpls>
      </query>
      <query mdx="[demand_forecasting_data1].[Date].&amp;[2019-12-14T00:00:00]">
        <tpls c="1">
          <tpl fld="4" item="344"/>
        </tpls>
      </query>
      <query mdx="[demand_forecasting_data1].[Date].&amp;[2019-12-15T00:00:00]">
        <tpls c="1">
          <tpl fld="4" item="345"/>
        </tpls>
      </query>
      <query mdx="[demand_forecasting_data1].[Date].&amp;[2019-12-10T00:00:00]">
        <tpls c="1">
          <tpl fld="4" item="346"/>
        </tpls>
      </query>
      <query mdx="[demand_forecasting_data1].[Date].&amp;[2019-12-12T00:00:00]">
        <tpls c="1">
          <tpl fld="4" item="347"/>
        </tpls>
      </query>
      <query mdx="[demand_forecasting_data1].[Date].&amp;[2019-12-13T00:00:00]">
        <tpls c="1">
          <tpl fld="4" item="348"/>
        </tpls>
      </query>
      <query mdx="[demand_forecasting_data1].[Date].&amp;[2019-12-16T00:00:00]">
        <tpls c="1">
          <tpl fld="4" item="349"/>
        </tpls>
      </query>
      <query mdx="[demand_forecasting_data1].[Date].&amp;[2019-12-11T00:00:00]">
        <tpls c="1">
          <tpl fld="4" item="350"/>
        </tpls>
      </query>
      <query mdx="[demand_forecasting_data1].[Date].&amp;[2019-12-17T00:00:00]">
        <tpls c="1">
          <tpl fld="4" item="351"/>
        </tpls>
      </query>
      <query mdx="[demand_forecasting_data1].[Date].&amp;[2019-12-21T00:00:00]">
        <tpls c="1">
          <tpl fld="4" item="352"/>
        </tpls>
      </query>
      <query mdx="[demand_forecasting_data1].[Date].&amp;[2019-12-22T00:00:00]">
        <tpls c="1">
          <tpl fld="4" item="353"/>
        </tpls>
      </query>
      <query mdx="[demand_forecasting_data1].[Date].&amp;[2019-12-19T00:00:00]">
        <tpls c="1">
          <tpl fld="4" item="354"/>
        </tpls>
      </query>
      <query mdx="[demand_forecasting_data1].[Date].&amp;[2019-12-18T00:00:00]">
        <tpls c="1">
          <tpl fld="4" item="355"/>
        </tpls>
      </query>
      <query mdx="[demand_forecasting_data1].[Date].&amp;[2019-12-20T00:00:00]">
        <tpls c="1">
          <tpl fld="4" item="356"/>
        </tpls>
      </query>
      <query mdx="[demand_forecasting_data1].[Date].&amp;[2019-12-23T00:00:00]">
        <tpls c="1">
          <tpl fld="4" item="357"/>
        </tpls>
      </query>
      <query mdx="[demand_forecasting_data1].[Date].&amp;[2019-12-28T00:00:00]">
        <tpls c="1">
          <tpl fld="4" item="358"/>
        </tpls>
      </query>
      <query mdx="[demand_forecasting_data1].[Date].&amp;[2019-12-30T00:00:00]">
        <tpls c="1">
          <tpl fld="4" item="359"/>
        </tpls>
      </query>
      <query mdx="[demand_forecasting_data1].[Date].&amp;[2019-12-25T00:00:00]">
        <tpls c="1">
          <tpl fld="4" item="360"/>
        </tpls>
      </query>
      <query mdx="[demand_forecasting_data1].[Date].&amp;[2019-12-26T00:00:00]">
        <tpls c="1">
          <tpl fld="4" item="361"/>
        </tpls>
      </query>
      <query mdx="[demand_forecasting_data1].[Date].&amp;[2019-12-29T00:00:00]">
        <tpls c="1">
          <tpl fld="4" item="362"/>
        </tpls>
      </query>
      <query mdx="[demand_forecasting_data1].[Date].&amp;[2019-12-24T00:00:00]">
        <tpls c="1">
          <tpl fld="4" item="363"/>
        </tpls>
      </query>
      <query mdx="[demand_forecasting_data1].[Date].&amp;[2019-12-27T00:00:00]">
        <tpls c="1">
          <tpl fld="4" item="364"/>
        </tpls>
      </query>
      <query mdx="[demand_forecasting_data1].[Date].&amp;[2020-01-01T00:00:00]">
        <tpls c="1">
          <tpl fld="4" item="365"/>
        </tpls>
      </query>
      <query mdx="[demand_forecasting_data1].[Date].&amp;[2019-12-31T00:00:00]">
        <tpls c="1">
          <tpl fld="4" item="366"/>
        </tpls>
      </query>
      <query mdx="[demand_forecasting_data1].[Date].&amp;[2020-01-05T00:00:00]">
        <tpls c="1">
          <tpl fld="4" item="367"/>
        </tpls>
      </query>
      <query mdx="[demand_forecasting_data1].[Date].&amp;[2020-01-06T00:00:00]">
        <tpls c="1">
          <tpl fld="4" item="368"/>
        </tpls>
      </query>
      <query mdx="[demand_forecasting_data1].[Date].&amp;[2020-01-02T00:00:00]">
        <tpls c="1">
          <tpl fld="4" item="369"/>
        </tpls>
      </query>
      <query mdx="[demand_forecasting_data1].[Date].&amp;[2020-01-03T00:00:00]">
        <tpls c="1">
          <tpl fld="4" item="370"/>
        </tpls>
      </query>
      <query mdx="[demand_forecasting_data1].[Date].&amp;[2020-01-04T00:00:00]">
        <tpls c="1">
          <tpl fld="4" item="371"/>
        </tpls>
      </query>
      <query mdx="[demand_forecasting_data1].[Date].&amp;[2020-01-12T00:00:00]">
        <tpls c="1">
          <tpl fld="4" item="372"/>
        </tpls>
      </query>
      <query mdx="[demand_forecasting_data1].[Date].&amp;[2020-01-11T00:00:00]">
        <tpls c="1">
          <tpl fld="4" item="373"/>
        </tpls>
      </query>
      <query mdx="[demand_forecasting_data1].[Date].&amp;[2020-01-13T00:00:00]">
        <tpls c="1">
          <tpl fld="4" item="374"/>
        </tpls>
      </query>
      <query mdx="[demand_forecasting_data1].[Date].&amp;[2020-01-07T00:00:00]">
        <tpls c="1">
          <tpl fld="4" item="375"/>
        </tpls>
      </query>
      <query mdx="[demand_forecasting_data1].[Date].&amp;[2020-01-10T00:00:00]">
        <tpls c="1">
          <tpl fld="4" item="376"/>
        </tpls>
      </query>
      <query mdx="[demand_forecasting_data1].[Date].&amp;[2020-01-09T00:00:00]">
        <tpls c="1">
          <tpl fld="4" item="377"/>
        </tpls>
      </query>
      <query mdx="[demand_forecasting_data1].[Date].&amp;[2020-01-08T00:00:00]">
        <tpls c="1">
          <tpl fld="4" item="378"/>
        </tpls>
      </query>
      <query mdx="[demand_forecasting_data1].[Date].&amp;[2020-01-15T00:00:00]">
        <tpls c="1">
          <tpl fld="4" item="379"/>
        </tpls>
      </query>
      <query mdx="[demand_forecasting_data1].[Date].&amp;[2020-01-20T00:00:00]">
        <tpls c="1">
          <tpl fld="4" item="380"/>
        </tpls>
      </query>
      <query mdx="[demand_forecasting_data1].[Date].&amp;[2020-01-14T00:00:00]">
        <tpls c="1">
          <tpl fld="4" item="381"/>
        </tpls>
      </query>
      <query mdx="[demand_forecasting_data1].[Date].&amp;[2020-01-18T00:00:00]">
        <tpls c="1">
          <tpl fld="4" item="382"/>
        </tpls>
      </query>
      <query mdx="[demand_forecasting_data1].[Date].&amp;[2020-01-17T00:00:00]">
        <tpls c="1">
          <tpl fld="4" item="383"/>
        </tpls>
      </query>
      <query mdx="[demand_forecasting_data1].[Date].&amp;[2020-01-16T00:00:00]">
        <tpls c="1">
          <tpl fld="4" item="384"/>
        </tpls>
      </query>
      <query mdx="[demand_forecasting_data1].[Date].&amp;[2020-01-19T00:00:00]">
        <tpls c="1">
          <tpl fld="4" item="385"/>
        </tpls>
      </query>
      <query mdx="[demand_forecasting_data1].[Date].&amp;[2020-01-23T00:00:00]">
        <tpls c="1">
          <tpl fld="4" item="386"/>
        </tpls>
      </query>
      <query mdx="[demand_forecasting_data1].[Date].&amp;[2020-01-22T00:00:00]">
        <tpls c="1">
          <tpl fld="4" item="387"/>
        </tpls>
      </query>
      <query mdx="[demand_forecasting_data1].[Date].&amp;[2020-01-21T00:00:00]">
        <tpls c="1">
          <tpl fld="4" item="388"/>
        </tpls>
      </query>
      <query mdx="[demand_forecasting_data1].[Date].&amp;[2020-01-26T00:00:00]">
        <tpls c="1">
          <tpl fld="4" item="389"/>
        </tpls>
      </query>
      <query mdx="[demand_forecasting_data1].[Date].&amp;[2020-01-25T00:00:00]">
        <tpls c="1">
          <tpl fld="4" item="390"/>
        </tpls>
      </query>
      <query mdx="[demand_forecasting_data1].[Date].&amp;[2020-01-24T00:00:00]">
        <tpls c="1">
          <tpl fld="4" item="391"/>
        </tpls>
      </query>
      <query mdx="[demand_forecasting_data1].[Date].&amp;[2020-01-27T00:00:00]">
        <tpls c="1">
          <tpl fld="4" item="392"/>
        </tpls>
      </query>
      <query mdx="[demand_forecasting_data1].[Date].&amp;[2020-02-01T00:00:00]">
        <tpls c="1">
          <tpl fld="4" item="393"/>
        </tpls>
      </query>
      <query mdx="[demand_forecasting_data1].[Date].&amp;[2020-01-31T00:00:00]">
        <tpls c="1">
          <tpl fld="4" item="394"/>
        </tpls>
      </query>
      <query mdx="[demand_forecasting_data1].[Date].&amp;[2020-02-03T00:00:00]">
        <tpls c="1">
          <tpl fld="4" item="395"/>
        </tpls>
      </query>
      <query mdx="[demand_forecasting_data1].[Date].&amp;[2020-02-02T00:00:00]">
        <tpls c="1">
          <tpl fld="4" item="396"/>
        </tpls>
      </query>
      <query mdx="[demand_forecasting_data1].[Date].&amp;[2020-01-29T00:00:00]">
        <tpls c="1">
          <tpl fld="4" item="397"/>
        </tpls>
      </query>
      <query mdx="[demand_forecasting_data1].[Date].&amp;[2020-01-30T00:00:00]">
        <tpls c="1">
          <tpl fld="4" item="398"/>
        </tpls>
      </query>
      <query mdx="[demand_forecasting_data1].[Date].&amp;[2020-01-28T00:00:00]">
        <tpls c="1">
          <tpl fld="4" item="399"/>
        </tpls>
      </query>
      <query mdx="[demand_forecasting_data1].[Date].&amp;[2020-02-07T00:00:00]">
        <tpls c="1">
          <tpl fld="4" item="400"/>
        </tpls>
      </query>
      <query mdx="[demand_forecasting_data1].[Date].&amp;[2020-02-06T00:00:00]">
        <tpls c="1">
          <tpl fld="4" item="401"/>
        </tpls>
      </query>
      <query mdx="[demand_forecasting_data1].[Date].&amp;[2020-02-05T00:00:00]">
        <tpls c="1">
          <tpl fld="4" item="402"/>
        </tpls>
      </query>
      <query mdx="[demand_forecasting_data1].[Date].&amp;[2020-02-08T00:00:00]">
        <tpls c="1">
          <tpl fld="4" item="403"/>
        </tpls>
      </query>
      <query mdx="[demand_forecasting_data1].[Date].&amp;[2020-02-10T00:00:00]">
        <tpls c="1">
          <tpl fld="4" item="404"/>
        </tpls>
      </query>
      <query mdx="[demand_forecasting_data1].[Date].&amp;[2020-02-09T00:00:00]">
        <tpls c="1">
          <tpl fld="4" item="405"/>
        </tpls>
      </query>
      <query mdx="[demand_forecasting_data1].[Date].&amp;[2020-02-04T00:00:00]">
        <tpls c="1">
          <tpl fld="4" item="406"/>
        </tpls>
      </query>
      <query mdx="[demand_forecasting_data1].[Date].&amp;[2020-02-17T00:00:00]">
        <tpls c="1">
          <tpl fld="4" item="407"/>
        </tpls>
      </query>
      <query mdx="[demand_forecasting_data1].[Date].&amp;[2020-02-13T00:00:00]">
        <tpls c="1">
          <tpl fld="4" item="408"/>
        </tpls>
      </query>
      <query mdx="[demand_forecasting_data1].[Date].&amp;[2020-02-16T00:00:00]">
        <tpls c="1">
          <tpl fld="4" item="409"/>
        </tpls>
      </query>
      <query mdx="[demand_forecasting_data1].[Date].&amp;[2020-02-12T00:00:00]">
        <tpls c="1">
          <tpl fld="4" item="410"/>
        </tpls>
      </query>
      <query mdx="[demand_forecasting_data1].[Date].&amp;[2020-02-14T00:00:00]">
        <tpls c="1">
          <tpl fld="4" item="411"/>
        </tpls>
      </query>
      <query mdx="[demand_forecasting_data1].[Date].&amp;[2020-02-15T00:00:00]">
        <tpls c="1">
          <tpl fld="4" item="412"/>
        </tpls>
      </query>
      <query mdx="[demand_forecasting_data1].[Date].&amp;[2020-02-11T00:00:00]">
        <tpls c="1">
          <tpl fld="4" item="413"/>
        </tpls>
      </query>
      <query mdx="[demand_forecasting_data1].[Date].&amp;[2020-02-18T00:00:00]">
        <tpls c="1">
          <tpl fld="4" item="414"/>
        </tpls>
      </query>
      <query mdx="[demand_forecasting_data1].[Date].&amp;[2020-02-24T00:00:00]">
        <tpls c="1">
          <tpl fld="4" item="415"/>
        </tpls>
      </query>
      <query mdx="[demand_forecasting_data1].[Date].&amp;[2020-02-22T00:00:00]">
        <tpls c="1">
          <tpl fld="4" item="416"/>
        </tpls>
      </query>
      <query mdx="[demand_forecasting_data1].[Date].&amp;[2020-02-21T00:00:00]">
        <tpls c="1">
          <tpl fld="4" item="417"/>
        </tpls>
      </query>
      <query mdx="[demand_forecasting_data1].[Date].&amp;[2020-02-23T00:00:00]">
        <tpls c="1">
          <tpl fld="4" item="418"/>
        </tpls>
      </query>
      <query mdx="[demand_forecasting_data1].[Date].&amp;[2020-02-20T00:00:00]">
        <tpls c="1">
          <tpl fld="4" item="419"/>
        </tpls>
      </query>
      <query mdx="[demand_forecasting_data1].[Date].&amp;[2020-02-19T00:00:00]">
        <tpls c="1">
          <tpl fld="4" item="420"/>
        </tpls>
      </query>
      <query mdx="[demand_forecasting_data1].[Date].&amp;[2020-03-02T00:00:00]">
        <tpls c="1">
          <tpl fld="4" item="421"/>
        </tpls>
      </query>
      <query mdx="[demand_forecasting_data1].[Date].&amp;[2020-03-01T00:00:00]">
        <tpls c="1">
          <tpl fld="4" item="422"/>
        </tpls>
      </query>
      <query mdx="[demand_forecasting_data1].[Date].&amp;[2020-02-29T00:00:00]">
        <tpls c="1">
          <tpl fld="4" item="423"/>
        </tpls>
      </query>
      <query mdx="[demand_forecasting_data1].[Date].&amp;[2020-02-25T00:00:00]">
        <tpls c="1">
          <tpl fld="4" item="424"/>
        </tpls>
      </query>
      <query mdx="[demand_forecasting_data1].[Date].&amp;[2020-02-27T00:00:00]">
        <tpls c="1">
          <tpl fld="4" item="425"/>
        </tpls>
      </query>
      <query mdx="[demand_forecasting_data1].[Date].&amp;[2020-02-26T00:00:00]">
        <tpls c="1">
          <tpl fld="4" item="426"/>
        </tpls>
      </query>
      <query mdx="[demand_forecasting_data1].[Date].&amp;[2020-02-28T00:00:00]">
        <tpls c="1">
          <tpl fld="4" item="427"/>
        </tpls>
      </query>
      <query mdx="[demand_forecasting_data1].[Date].&amp;[2020-03-07T00:00:00]">
        <tpls c="1">
          <tpl fld="4" item="428"/>
        </tpls>
      </query>
      <query mdx="[demand_forecasting_data1].[Date].&amp;[2020-03-04T00:00:00]">
        <tpls c="1">
          <tpl fld="4" item="429"/>
        </tpls>
      </query>
      <query mdx="[demand_forecasting_data1].[Date].&amp;[2020-03-09T00:00:00]">
        <tpls c="1">
          <tpl fld="4" item="430"/>
        </tpls>
      </query>
      <query mdx="[demand_forecasting_data1].[Date].&amp;[2020-03-05T00:00:00]">
        <tpls c="1">
          <tpl fld="4" item="431"/>
        </tpls>
      </query>
      <query mdx="[demand_forecasting_data1].[Date].&amp;[2020-03-06T00:00:00]">
        <tpls c="1">
          <tpl fld="4" item="432"/>
        </tpls>
      </query>
      <query mdx="[demand_forecasting_data1].[Date].&amp;[2020-03-03T00:00:00]">
        <tpls c="1">
          <tpl fld="4" item="433"/>
        </tpls>
      </query>
      <query mdx="[demand_forecasting_data1].[Date].&amp;[2020-03-08T00:00:00]">
        <tpls c="1">
          <tpl fld="4" item="434"/>
        </tpls>
      </query>
      <query mdx="[demand_forecasting_data1].[Date].&amp;[2020-03-13T00:00:00]">
        <tpls c="1">
          <tpl fld="4" item="435"/>
        </tpls>
      </query>
      <query mdx="[demand_forecasting_data1].[Date].&amp;[2020-03-11T00:00:00]">
        <tpls c="1">
          <tpl fld="4" item="436"/>
        </tpls>
      </query>
      <query mdx="[demand_forecasting_data1].[Date].&amp;[2020-03-10T00:00:00]">
        <tpls c="1">
          <tpl fld="4" item="437"/>
        </tpls>
      </query>
      <query mdx="[demand_forecasting_data1].[Date].&amp;[2020-03-12T00:00:00]">
        <tpls c="1">
          <tpl fld="4" item="438"/>
        </tpls>
      </query>
      <query mdx="[demand_forecasting_data1].[Date].&amp;[2020-03-15T00:00:00]">
        <tpls c="1">
          <tpl fld="4" item="439"/>
        </tpls>
      </query>
      <query mdx="[demand_forecasting_data1].[Date].&amp;[2020-03-16T00:00:00]">
        <tpls c="1">
          <tpl fld="4" item="440"/>
        </tpls>
      </query>
      <query mdx="[demand_forecasting_data1].[Date].&amp;[2020-03-14T00:00:00]">
        <tpls c="1">
          <tpl fld="4" item="441"/>
        </tpls>
      </query>
      <query mdx="[demand_forecasting_data1].[Date].&amp;[2020-03-19T00:00:00]">
        <tpls c="1">
          <tpl fld="4" item="442"/>
        </tpls>
      </query>
      <query mdx="[demand_forecasting_data1].[Date].&amp;[2020-03-21T00:00:00]">
        <tpls c="1">
          <tpl fld="4" item="443"/>
        </tpls>
      </query>
      <query mdx="[demand_forecasting_data1].[Date].&amp;[2020-03-23T00:00:00]">
        <tpls c="1">
          <tpl fld="4" item="444"/>
        </tpls>
      </query>
      <query mdx="[demand_forecasting_data1].[Date].&amp;[2020-03-18T00:00:00]">
        <tpls c="1">
          <tpl fld="4" item="445"/>
        </tpls>
      </query>
      <query mdx="[demand_forecasting_data1].[Date].&amp;[2020-03-22T00:00:00]">
        <tpls c="1">
          <tpl fld="4" item="446"/>
        </tpls>
      </query>
      <query mdx="[demand_forecasting_data1].[Date].&amp;[2020-03-17T00:00:00]">
        <tpls c="1">
          <tpl fld="4" item="447"/>
        </tpls>
      </query>
      <query mdx="[demand_forecasting_data1].[Date].&amp;[2020-03-20T00:00:00]">
        <tpls c="1">
          <tpl fld="4" item="448"/>
        </tpls>
      </query>
      <query mdx="[demand_forecasting_data1].[Date].&amp;[2020-03-27T00:00:00]">
        <tpls c="1">
          <tpl fld="4" item="449"/>
        </tpls>
      </query>
      <query mdx="[demand_forecasting_data1].[Date].&amp;[2020-03-29T00:00:00]">
        <tpls c="1">
          <tpl fld="4" item="450"/>
        </tpls>
      </query>
      <query mdx="[demand_forecasting_data1].[Date].&amp;[2020-03-24T00:00:00]">
        <tpls c="1">
          <tpl fld="4" item="451"/>
        </tpls>
      </query>
      <query mdx="[demand_forecasting_data1].[Date].&amp;[2020-03-28T00:00:00]">
        <tpls c="1">
          <tpl fld="4" item="452"/>
        </tpls>
      </query>
      <query mdx="[demand_forecasting_data1].[Date].&amp;[2020-03-30T00:00:00]">
        <tpls c="1">
          <tpl fld="4" item="453"/>
        </tpls>
      </query>
      <query mdx="[demand_forecasting_data1].[Date].&amp;[2020-03-26T00:00:00]">
        <tpls c="1">
          <tpl fld="4" item="454"/>
        </tpls>
      </query>
      <query mdx="[demand_forecasting_data1].[Date].&amp;[2020-03-25T00:00:00]">
        <tpls c="1">
          <tpl fld="4" item="455"/>
        </tpls>
      </query>
      <query mdx="[demand_forecasting_data1].[Date].&amp;[2020-04-04T00:00:00]">
        <tpls c="1">
          <tpl fld="4" item="456"/>
        </tpls>
      </query>
      <query mdx="[demand_forecasting_data1].[Date].&amp;[2020-04-02T00:00:00]">
        <tpls c="1">
          <tpl fld="4" item="457"/>
        </tpls>
      </query>
      <query mdx="[demand_forecasting_data1].[Date].&amp;[2020-04-06T00:00:00]">
        <tpls c="1">
          <tpl fld="4" item="458"/>
        </tpls>
      </query>
      <query mdx="[demand_forecasting_data1].[Date].&amp;[2020-03-31T00:00:00]">
        <tpls c="1">
          <tpl fld="4" item="459"/>
        </tpls>
      </query>
      <query mdx="[demand_forecasting_data1].[Date].&amp;[2020-04-05T00:00:00]">
        <tpls c="1">
          <tpl fld="4" item="460"/>
        </tpls>
      </query>
      <query mdx="[demand_forecasting_data1].[Date].&amp;[2020-04-03T00:00:00]">
        <tpls c="1">
          <tpl fld="4" item="461"/>
        </tpls>
      </query>
      <query mdx="[demand_forecasting_data1].[Date].&amp;[2020-04-01T00:00:00]">
        <tpls c="1">
          <tpl fld="4" item="462"/>
        </tpls>
      </query>
      <query mdx="[demand_forecasting_data1].[Date].&amp;[2020-04-13T00:00:00]">
        <tpls c="1">
          <tpl fld="4" item="463"/>
        </tpls>
      </query>
      <query mdx="[demand_forecasting_data1].[Date].&amp;[2020-04-09T00:00:00]">
        <tpls c="1">
          <tpl fld="4" item="464"/>
        </tpls>
      </query>
      <query mdx="[demand_forecasting_data1].[Date].&amp;[2020-04-12T00:00:00]">
        <tpls c="1">
          <tpl fld="4" item="465"/>
        </tpls>
      </query>
      <query mdx="[demand_forecasting_data1].[Date].&amp;[2020-04-10T00:00:00]">
        <tpls c="1">
          <tpl fld="4" item="466"/>
        </tpls>
      </query>
      <query mdx="[demand_forecasting_data1].[Date].&amp;[2020-04-08T00:00:00]">
        <tpls c="1">
          <tpl fld="4" item="467"/>
        </tpls>
      </query>
      <query mdx="[demand_forecasting_data1].[Date].&amp;[2020-04-07T00:00:00]">
        <tpls c="1">
          <tpl fld="4" item="468"/>
        </tpls>
      </query>
      <query mdx="[demand_forecasting_data1].[Date].&amp;[2020-04-11T00:00:00]">
        <tpls c="1">
          <tpl fld="4" item="469"/>
        </tpls>
      </query>
      <query mdx="[demand_forecasting_data1].[Date].&amp;[2020-04-15T00:00:00]">
        <tpls c="1">
          <tpl fld="4" item="470"/>
        </tpls>
      </query>
      <query mdx="[demand_forecasting_data1].[Date].&amp;[2020-04-20T00:00:00]">
        <tpls c="1">
          <tpl fld="4" item="471"/>
        </tpls>
      </query>
      <query mdx="[demand_forecasting_data1].[Date].&amp;[2020-04-17T00:00:00]">
        <tpls c="1">
          <tpl fld="4" item="472"/>
        </tpls>
      </query>
      <query mdx="[demand_forecasting_data1].[Date].&amp;[2020-04-16T00:00:00]">
        <tpls c="1">
          <tpl fld="4" item="473"/>
        </tpls>
      </query>
      <query mdx="[demand_forecasting_data1].[Date].&amp;[2020-04-18T00:00:00]">
        <tpls c="1">
          <tpl fld="4" item="474"/>
        </tpls>
      </query>
      <query mdx="[demand_forecasting_data1].[Date].&amp;[2020-04-19T00:00:00]">
        <tpls c="1">
          <tpl fld="4" item="475"/>
        </tpls>
      </query>
      <query mdx="[demand_forecasting_data1].[Date].&amp;[2020-04-14T00:00:00]">
        <tpls c="1">
          <tpl fld="4" item="476"/>
        </tpls>
      </query>
      <query mdx="[demand_forecasting_data1].[Date].&amp;[2020-04-22T00:00:00]">
        <tpls c="1">
          <tpl fld="4" item="477"/>
        </tpls>
      </query>
      <query mdx="[demand_forecasting_data1].[Date].&amp;[2020-04-27T00:00:00]">
        <tpls c="1">
          <tpl fld="4" item="478"/>
        </tpls>
      </query>
      <query mdx="[demand_forecasting_data1].[Date].&amp;[2020-04-24T00:00:00]">
        <tpls c="1">
          <tpl fld="4" item="479"/>
        </tpls>
      </query>
      <query mdx="[demand_forecasting_data1].[Date].&amp;[2020-04-21T00:00:00]">
        <tpls c="1">
          <tpl fld="4" item="480"/>
        </tpls>
      </query>
      <query mdx="[demand_forecasting_data1].[Date].&amp;[2020-04-26T00:00:00]">
        <tpls c="1">
          <tpl fld="4" item="481"/>
        </tpls>
      </query>
      <query mdx="[demand_forecasting_data1].[Date].&amp;[2020-04-25T00:00:00]">
        <tpls c="1">
          <tpl fld="4" item="482"/>
        </tpls>
      </query>
      <query mdx="[demand_forecasting_data1].[Date].&amp;[2020-04-23T00:00:00]">
        <tpls c="1">
          <tpl fld="4" item="483"/>
        </tpls>
      </query>
      <query mdx="[demand_forecasting_data1].[Date].&amp;[2020-04-30T00:00:00]">
        <tpls c="1">
          <tpl fld="4" item="484"/>
        </tpls>
      </query>
      <query mdx="[demand_forecasting_data1].[Date].&amp;[2020-05-04T00:00:00]">
        <tpls c="1">
          <tpl fld="4" item="485"/>
        </tpls>
      </query>
      <query mdx="[demand_forecasting_data1].[Date].&amp;[2020-04-28T00:00:00]">
        <tpls c="1">
          <tpl fld="4" item="486"/>
        </tpls>
      </query>
      <query mdx="[demand_forecasting_data1].[Date].&amp;[2020-04-29T00:00:00]">
        <tpls c="1">
          <tpl fld="4" item="487"/>
        </tpls>
      </query>
      <query mdx="[demand_forecasting_data1].[Date].&amp;[2020-05-03T00:00:00]">
        <tpls c="1">
          <tpl fld="4" item="488"/>
        </tpls>
      </query>
      <query mdx="[demand_forecasting_data1].[Date].&amp;[2020-05-02T00:00:00]">
        <tpls c="1">
          <tpl fld="4" item="489"/>
        </tpls>
      </query>
      <query mdx="[demand_forecasting_data1].[Date].&amp;[2020-05-01T00:00:00]">
        <tpls c="1">
          <tpl fld="4" item="490"/>
        </tpls>
      </query>
      <query mdx="[demand_forecasting_data1].[Date].&amp;[2020-05-07T00:00:00]">
        <tpls c="1">
          <tpl fld="4" item="491"/>
        </tpls>
      </query>
      <query mdx="[demand_forecasting_data1].[Date].&amp;[2020-05-10T00:00:00]">
        <tpls c="1">
          <tpl fld="4" item="492"/>
        </tpls>
      </query>
      <query mdx="[demand_forecasting_data1].[Date].&amp;[2020-05-11T00:00:00]">
        <tpls c="1">
          <tpl fld="4" item="493"/>
        </tpls>
      </query>
      <query mdx="[demand_forecasting_data1].[Date].&amp;[2020-05-05T00:00:00]">
        <tpls c="1">
          <tpl fld="4" item="494"/>
        </tpls>
      </query>
      <query mdx="[demand_forecasting_data1].[Date].&amp;[2020-05-09T00:00:00]">
        <tpls c="1">
          <tpl fld="4" item="495"/>
        </tpls>
      </query>
      <query mdx="[demand_forecasting_data1].[Date].&amp;[2020-05-08T00:00:00]">
        <tpls c="1">
          <tpl fld="4" item="496"/>
        </tpls>
      </query>
      <query mdx="[demand_forecasting_data1].[Date].&amp;[2020-05-06T00:00:00]">
        <tpls c="1">
          <tpl fld="4" item="497"/>
        </tpls>
      </query>
      <query mdx="[demand_forecasting_data1].[Date].&amp;[2020-05-14T00:00:00]">
        <tpls c="1">
          <tpl fld="4" item="498"/>
        </tpls>
      </query>
      <query mdx="[demand_forecasting_data1].[Date].&amp;[2020-05-16T00:00:00]">
        <tpls c="1">
          <tpl fld="4" item="499"/>
        </tpls>
      </query>
      <query mdx="[demand_forecasting_data1].[Date].&amp;[2020-05-15T00:00:00]">
        <tpls c="1">
          <tpl fld="4" item="500"/>
        </tpls>
      </query>
      <query mdx="[demand_forecasting_data1].[Date].&amp;[2020-05-13T00:00:00]">
        <tpls c="1">
          <tpl fld="4" item="501"/>
        </tpls>
      </query>
      <query mdx="[demand_forecasting_data1].[Date].&amp;[2020-05-12T00:00:00]">
        <tpls c="1">
          <tpl fld="4" item="502"/>
        </tpls>
      </query>
      <query mdx="[demand_forecasting_data1].[Date].&amp;[2020-05-18T00:00:00]">
        <tpls c="1">
          <tpl fld="4" item="503"/>
        </tpls>
      </query>
      <query mdx="[demand_forecasting_data1].[Date].&amp;[2020-05-17T00:00:00]">
        <tpls c="1">
          <tpl fld="4" item="504"/>
        </tpls>
      </query>
      <query mdx="[demand_forecasting_data1].[Date].&amp;[2020-05-23T00:00:00]">
        <tpls c="1">
          <tpl fld="4" item="505"/>
        </tpls>
      </query>
      <query mdx="[demand_forecasting_data1].[Date].&amp;[2020-05-22T00:00:00]">
        <tpls c="1">
          <tpl fld="4" item="506"/>
        </tpls>
      </query>
      <query mdx="[demand_forecasting_data1].[Date].&amp;[2020-05-24T00:00:00]">
        <tpls c="1">
          <tpl fld="4" item="507"/>
        </tpls>
      </query>
      <query mdx="[demand_forecasting_data1].[Date].&amp;[2020-05-25T00:00:00]">
        <tpls c="1">
          <tpl fld="4" item="508"/>
        </tpls>
      </query>
      <query mdx="[demand_forecasting_data1].[Date].&amp;[2020-05-21T00:00:00]">
        <tpls c="1">
          <tpl fld="4" item="509"/>
        </tpls>
      </query>
      <query mdx="[demand_forecasting_data1].[Date].&amp;[2020-05-19T00:00:00]">
        <tpls c="1">
          <tpl fld="4" item="510"/>
        </tpls>
      </query>
      <query mdx="[demand_forecasting_data1].[Date].&amp;[2020-05-20T00:00:00]">
        <tpls c="1">
          <tpl fld="4" item="511"/>
        </tpls>
      </query>
      <query mdx="[demand_forecasting_data1].[Date].&amp;[2020-05-29T00:00:00]">
        <tpls c="1">
          <tpl fld="4" item="512"/>
        </tpls>
      </query>
      <query mdx="[demand_forecasting_data1].[Date].&amp;[2020-05-26T00:00:00]">
        <tpls c="1">
          <tpl fld="4" item="513"/>
        </tpls>
      </query>
      <query mdx="[demand_forecasting_data1].[Date].&amp;[2020-05-30T00:00:00]">
        <tpls c="1">
          <tpl fld="4" item="514"/>
        </tpls>
      </query>
      <query mdx="[demand_forecasting_data1].[Date].&amp;[2020-05-27T00:00:00]">
        <tpls c="1">
          <tpl fld="4" item="515"/>
        </tpls>
      </query>
      <query mdx="[demand_forecasting_data1].[Date].&amp;[2020-06-01T00:00:00]">
        <tpls c="1">
          <tpl fld="4" item="516"/>
        </tpls>
      </query>
      <query mdx="[demand_forecasting_data1].[Date].&amp;[2020-05-28T00:00:00]">
        <tpls c="1">
          <tpl fld="4" item="517"/>
        </tpls>
      </query>
      <query mdx="[demand_forecasting_data1].[Date].&amp;[2020-05-31T00:00:00]">
        <tpls c="1">
          <tpl fld="4" item="518"/>
        </tpls>
      </query>
      <query mdx="[demand_forecasting_data1].[Date].&amp;[2020-06-06T00:00:00]">
        <tpls c="1">
          <tpl fld="4" item="519"/>
        </tpls>
      </query>
      <query mdx="[demand_forecasting_data1].[Date].&amp;[2020-06-02T00:00:00]">
        <tpls c="1">
          <tpl fld="4" item="520"/>
        </tpls>
      </query>
      <query mdx="[demand_forecasting_data1].[Date].&amp;[2020-06-07T00:00:00]">
        <tpls c="1">
          <tpl fld="4" item="521"/>
        </tpls>
      </query>
      <query mdx="[demand_forecasting_data1].[Date].&amp;[2020-06-08T00:00:00]">
        <tpls c="1">
          <tpl fld="4" item="522"/>
        </tpls>
      </query>
      <query mdx="[demand_forecasting_data1].[Date].&amp;[2020-06-04T00:00:00]">
        <tpls c="1">
          <tpl fld="4" item="523"/>
        </tpls>
      </query>
      <query mdx="[demand_forecasting_data1].[Date].&amp;[2020-06-05T00:00:00]">
        <tpls c="1">
          <tpl fld="4" item="524"/>
        </tpls>
      </query>
      <query mdx="[demand_forecasting_data1].[Date].&amp;[2020-06-03T00:00:00]">
        <tpls c="1">
          <tpl fld="4" item="525"/>
        </tpls>
      </query>
      <query mdx="[demand_forecasting_data1].[Date].&amp;[2020-06-10T00:00:00]">
        <tpls c="1">
          <tpl fld="4" item="526"/>
        </tpls>
      </query>
      <query mdx="[demand_forecasting_data1].[Date].&amp;[2020-06-13T00:00:00]">
        <tpls c="1">
          <tpl fld="4" item="527"/>
        </tpls>
      </query>
      <query mdx="[demand_forecasting_data1].[Date].&amp;[2020-06-15T00:00:00]">
        <tpls c="1">
          <tpl fld="4" item="528"/>
        </tpls>
      </query>
      <query mdx="[demand_forecasting_data1].[Date].&amp;[2020-06-09T00:00:00]">
        <tpls c="1">
          <tpl fld="4" item="529"/>
        </tpls>
      </query>
      <query mdx="[demand_forecasting_data1].[Date].&amp;[2020-06-11T00:00:00]">
        <tpls c="1">
          <tpl fld="4" item="530"/>
        </tpls>
      </query>
      <query mdx="[demand_forecasting_data1].[Date].&amp;[2020-06-14T00:00:00]">
        <tpls c="1">
          <tpl fld="4" item="531"/>
        </tpls>
      </query>
      <query mdx="[demand_forecasting_data1].[Date].&amp;[2020-06-12T00:00:00]">
        <tpls c="1">
          <tpl fld="4" item="532"/>
        </tpls>
      </query>
      <query mdx="[demand_forecasting_data1].[Date].&amp;[2020-06-17T00:00:00]">
        <tpls c="1">
          <tpl fld="4" item="533"/>
        </tpls>
      </query>
      <query mdx="[demand_forecasting_data1].[Date].&amp;[2020-06-19T00:00:00]">
        <tpls c="1">
          <tpl fld="4" item="534"/>
        </tpls>
      </query>
      <query mdx="[demand_forecasting_data1].[Date].&amp;[2020-06-20T00:00:00]">
        <tpls c="1">
          <tpl fld="4" item="535"/>
        </tpls>
      </query>
      <query mdx="[demand_forecasting_data1].[Date].&amp;[2020-06-21T00:00:00]">
        <tpls c="1">
          <tpl fld="4" item="536"/>
        </tpls>
      </query>
      <query mdx="[demand_forecasting_data1].[Date].&amp;[2020-06-16T00:00:00]">
        <tpls c="1">
          <tpl fld="4" item="537"/>
        </tpls>
      </query>
      <query mdx="[demand_forecasting_data1].[Date].&amp;[2020-06-22T00:00:00]">
        <tpls c="1">
          <tpl fld="4" item="538"/>
        </tpls>
      </query>
      <query mdx="[demand_forecasting_data1].[Date].&amp;[2020-06-18T00:00:00]">
        <tpls c="1">
          <tpl fld="4" item="539"/>
        </tpls>
      </query>
      <query mdx="[demand_forecasting_data1].[Date].&amp;[2020-06-25T00:00:00]">
        <tpls c="1">
          <tpl fld="4" item="540"/>
        </tpls>
      </query>
      <query mdx="[demand_forecasting_data1].[Date].&amp;[2020-06-28T00:00:00]">
        <tpls c="1">
          <tpl fld="4" item="541"/>
        </tpls>
      </query>
      <query mdx="[demand_forecasting_data1].[Date].&amp;[2020-06-26T00:00:00]">
        <tpls c="1">
          <tpl fld="4" item="542"/>
        </tpls>
      </query>
      <query mdx="[demand_forecasting_data1].[Date].&amp;[2020-06-29T00:00:00]">
        <tpls c="1">
          <tpl fld="4" item="543"/>
        </tpls>
      </query>
      <query mdx="[demand_forecasting_data1].[Date].&amp;[2020-06-27T00:00:00]">
        <tpls c="1">
          <tpl fld="4" item="544"/>
        </tpls>
      </query>
      <query mdx="[demand_forecasting_data1].[Date].&amp;[2020-06-23T00:00:00]">
        <tpls c="1">
          <tpl fld="4" item="545"/>
        </tpls>
      </query>
      <query mdx="[demand_forecasting_data1].[Date].&amp;[2020-06-24T00:00:00]">
        <tpls c="1">
          <tpl fld="4" item="546"/>
        </tpls>
      </query>
      <query mdx="[demand_forecasting_data1].[Date].&amp;[2020-07-05T00:00:00]">
        <tpls c="1">
          <tpl fld="4" item="547"/>
        </tpls>
      </query>
      <query mdx="[demand_forecasting_data1].[Date].&amp;[2020-07-01T00:00:00]">
        <tpls c="1">
          <tpl fld="4" item="548"/>
        </tpls>
      </query>
      <query mdx="[demand_forecasting_data1].[Date].&amp;[2020-07-06T00:00:00]">
        <tpls c="1">
          <tpl fld="4" item="549"/>
        </tpls>
      </query>
      <query mdx="[demand_forecasting_data1].[Date].&amp;[2020-07-04T00:00:00]">
        <tpls c="1">
          <tpl fld="4" item="550"/>
        </tpls>
      </query>
      <query mdx="[demand_forecasting_data1].[Date].&amp;[2020-07-02T00:00:00]">
        <tpls c="1">
          <tpl fld="4" item="551"/>
        </tpls>
      </query>
      <query mdx="[demand_forecasting_data1].[Date].&amp;[2020-07-03T00:00:00]">
        <tpls c="1">
          <tpl fld="4" item="552"/>
        </tpls>
      </query>
      <query mdx="[demand_forecasting_data1].[Date].&amp;[2020-06-30T00:00:00]">
        <tpls c="1">
          <tpl fld="4" item="553"/>
        </tpls>
      </query>
      <query mdx="[demand_forecasting_data1].[Date].&amp;[2020-07-09T00:00:00]">
        <tpls c="1">
          <tpl fld="4" item="554"/>
        </tpls>
      </query>
      <query mdx="[demand_forecasting_data1].[Date].&amp;[2020-07-11T00:00:00]">
        <tpls c="1">
          <tpl fld="4" item="555"/>
        </tpls>
      </query>
      <query mdx="[demand_forecasting_data1].[Date].&amp;[2020-07-13T00:00:00]">
        <tpls c="1">
          <tpl fld="4" item="556"/>
        </tpls>
      </query>
      <query mdx="[demand_forecasting_data1].[Date].&amp;[2020-07-07T00:00:00]">
        <tpls c="1">
          <tpl fld="4" item="557"/>
        </tpls>
      </query>
      <query mdx="[demand_forecasting_data1].[Date].&amp;[2020-07-08T00:00:00]">
        <tpls c="1">
          <tpl fld="4" item="558"/>
        </tpls>
      </query>
      <query mdx="[demand_forecasting_data1].[Date].&amp;[2020-07-12T00:00:00]">
        <tpls c="1">
          <tpl fld="4" item="559"/>
        </tpls>
      </query>
      <query mdx="[demand_forecasting_data1].[Date].&amp;[2020-07-10T00:00:00]">
        <tpls c="1">
          <tpl fld="4" item="560"/>
        </tpls>
      </query>
      <query mdx="[demand_forecasting_data1].[Date].&amp;[2020-07-18T00:00:00]">
        <tpls c="1">
          <tpl fld="4" item="561"/>
        </tpls>
      </query>
      <query mdx="[demand_forecasting_data1].[Date].&amp;[2020-07-20T00:00:00]">
        <tpls c="1">
          <tpl fld="4" item="562"/>
        </tpls>
      </query>
      <query mdx="[demand_forecasting_data1].[Date].&amp;[2020-07-19T00:00:00]">
        <tpls c="1">
          <tpl fld="4" item="563"/>
        </tpls>
      </query>
      <query mdx="[demand_forecasting_data1].[Date].&amp;[2020-07-15T00:00:00]">
        <tpls c="1">
          <tpl fld="4" item="564"/>
        </tpls>
      </query>
      <query mdx="[demand_forecasting_data1].[Date].&amp;[2020-07-17T00:00:00]">
        <tpls c="1">
          <tpl fld="4" item="565"/>
        </tpls>
      </query>
      <query mdx="[demand_forecasting_data1].[Date].&amp;[2020-07-14T00:00:00]">
        <tpls c="1">
          <tpl fld="4" item="566"/>
        </tpls>
      </query>
      <query mdx="[demand_forecasting_data1].[Date].&amp;[2020-07-16T00:00:00]">
        <tpls c="1">
          <tpl fld="4" item="567"/>
        </tpls>
      </query>
      <query mdx="[demand_forecasting_data1].[Date].&amp;[2020-07-26T00:00:00]">
        <tpls c="1">
          <tpl fld="4" item="568"/>
        </tpls>
      </query>
      <query mdx="[demand_forecasting_data1].[Date].&amp;[2020-07-22T00:00:00]">
        <tpls c="1">
          <tpl fld="4" item="569"/>
        </tpls>
      </query>
      <query mdx="[demand_forecasting_data1].[Date].&amp;[2020-07-23T00:00:00]">
        <tpls c="1">
          <tpl fld="4" item="570"/>
        </tpls>
      </query>
      <query mdx="[demand_forecasting_data1].[Date].&amp;[2020-07-21T00:00:00]">
        <tpls c="1">
          <tpl fld="4" item="571"/>
        </tpls>
      </query>
      <query mdx="[demand_forecasting_data1].[Date].&amp;[2020-07-24T00:00:00]">
        <tpls c="1">
          <tpl fld="4" item="572"/>
        </tpls>
      </query>
      <query mdx="[demand_forecasting_data1].[Date].&amp;[2020-07-25T00:00:00]">
        <tpls c="1">
          <tpl fld="4" item="573"/>
        </tpls>
      </query>
      <query mdx="[demand_forecasting_data1].[Date].&amp;[2020-07-27T00:00:00]">
        <tpls c="1">
          <tpl fld="4" item="574"/>
        </tpls>
      </query>
      <query mdx="[demand_forecasting_data1].[Date].&amp;[2020-08-01T00:00:00]">
        <tpls c="1">
          <tpl fld="4" item="575"/>
        </tpls>
      </query>
      <query mdx="[demand_forecasting_data1].[Date].&amp;[2020-07-28T00:00:00]">
        <tpls c="1">
          <tpl fld="4" item="576"/>
        </tpls>
      </query>
      <query mdx="[demand_forecasting_data1].[Date].&amp;[2020-08-02T00:00:00]">
        <tpls c="1">
          <tpl fld="4" item="577"/>
        </tpls>
      </query>
      <query mdx="[demand_forecasting_data1].[Date].&amp;[2020-07-31T00:00:00]">
        <tpls c="1">
          <tpl fld="4" item="578"/>
        </tpls>
      </query>
      <query mdx="[demand_forecasting_data1].[Date].&amp;[2020-07-30T00:00:00]">
        <tpls c="1">
          <tpl fld="4" item="579"/>
        </tpls>
      </query>
      <query mdx="[demand_forecasting_data1].[Date].&amp;[2020-07-29T00:00:00]">
        <tpls c="1">
          <tpl fld="4" item="580"/>
        </tpls>
      </query>
      <query mdx="[demand_forecasting_data1].[Date].&amp;[2020-08-03T00:00:00]">
        <tpls c="1">
          <tpl fld="4" item="581"/>
        </tpls>
      </query>
      <query mdx="[demand_forecasting_data1].[Date].&amp;[2020-08-06T00:00:00]">
        <tpls c="1">
          <tpl fld="4" item="582"/>
        </tpls>
      </query>
      <query mdx="[demand_forecasting_data1].[Date].&amp;[2020-08-07T00:00:00]">
        <tpls c="1">
          <tpl fld="4" item="583"/>
        </tpls>
      </query>
      <query mdx="[demand_forecasting_data1].[Date].&amp;[2020-08-10T00:00:00]">
        <tpls c="1">
          <tpl fld="4" item="584"/>
        </tpls>
      </query>
      <query mdx="[demand_forecasting_data1].[Date].&amp;[2020-08-09T00:00:00]">
        <tpls c="1">
          <tpl fld="4" item="585"/>
        </tpls>
      </query>
      <query mdx="[demand_forecasting_data1].[Date].&amp;[2020-08-08T00:00:00]">
        <tpls c="1">
          <tpl fld="4" item="586"/>
        </tpls>
      </query>
      <query mdx="[demand_forecasting_data1].[Date].&amp;[2020-08-05T00:00:00]">
        <tpls c="1">
          <tpl fld="4" item="587"/>
        </tpls>
      </query>
      <query mdx="[demand_forecasting_data1].[Date].&amp;[2020-08-04T00:00:00]">
        <tpls c="1">
          <tpl fld="4" item="588"/>
        </tpls>
      </query>
      <query mdx="[demand_forecasting_data1].[Date].&amp;[2020-08-14T00:00:00]">
        <tpls c="1">
          <tpl fld="4" item="589"/>
        </tpls>
      </query>
      <query mdx="[demand_forecasting_data1].[Date].&amp;[2020-08-16T00:00:00]">
        <tpls c="1">
          <tpl fld="4" item="590"/>
        </tpls>
      </query>
      <query mdx="[demand_forecasting_data1].[Date].&amp;[2020-08-11T00:00:00]">
        <tpls c="1">
          <tpl fld="4" item="591"/>
        </tpls>
      </query>
      <query mdx="[demand_forecasting_data1].[Date].&amp;[2020-08-17T00:00:00]">
        <tpls c="1">
          <tpl fld="4" item="592"/>
        </tpls>
      </query>
      <query mdx="[demand_forecasting_data1].[Date].&amp;[2020-08-13T00:00:00]">
        <tpls c="1">
          <tpl fld="4" item="593"/>
        </tpls>
      </query>
      <query mdx="[demand_forecasting_data1].[Date].&amp;[2020-08-12T00:00:00]">
        <tpls c="1">
          <tpl fld="4" item="594"/>
        </tpls>
      </query>
      <query mdx="[demand_forecasting_data1].[Date].&amp;[2020-08-15T00:00:00]">
        <tpls c="1">
          <tpl fld="4" item="595"/>
        </tpls>
      </query>
      <query mdx="[demand_forecasting_data1].[Date].&amp;[2020-08-23T00:00:00]">
        <tpls c="1">
          <tpl fld="4" item="596"/>
        </tpls>
      </query>
      <query mdx="[demand_forecasting_data1].[Date].&amp;[2020-08-21T00:00:00]">
        <tpls c="1">
          <tpl fld="4" item="597"/>
        </tpls>
      </query>
      <query mdx="[demand_forecasting_data1].[Date].&amp;[2020-08-24T00:00:00]">
        <tpls c="1">
          <tpl fld="4" item="598"/>
        </tpls>
      </query>
      <query mdx="[demand_forecasting_data1].[Date].&amp;[2020-08-19T00:00:00]">
        <tpls c="1">
          <tpl fld="4" item="599"/>
        </tpls>
      </query>
      <query mdx="[demand_forecasting_data1].[Date].&amp;[2020-08-22T00:00:00]">
        <tpls c="1">
          <tpl fld="4" item="600"/>
        </tpls>
      </query>
      <query mdx="[demand_forecasting_data1].[Date].&amp;[2020-08-20T00:00:00]">
        <tpls c="1">
          <tpl fld="4" item="601"/>
        </tpls>
      </query>
      <query mdx="[demand_forecasting_data1].[Date].&amp;[2020-08-18T00:00:00]">
        <tpls c="1">
          <tpl fld="4" item="602"/>
        </tpls>
      </query>
      <query mdx="[demand_forecasting_data1].[Date].&amp;[2020-08-26T00:00:00]">
        <tpls c="1">
          <tpl fld="4" item="603"/>
        </tpls>
      </query>
      <query mdx="[demand_forecasting_data1].[Date].&amp;[2020-08-31T00:00:00]">
        <tpls c="1">
          <tpl fld="4" item="604"/>
        </tpls>
      </query>
      <query mdx="[demand_forecasting_data1].[Date].&amp;[2020-08-29T00:00:00]">
        <tpls c="1">
          <tpl fld="4" item="605"/>
        </tpls>
      </query>
      <query mdx="[demand_forecasting_data1].[Date].&amp;[2020-08-27T00:00:00]">
        <tpls c="1">
          <tpl fld="4" item="606"/>
        </tpls>
      </query>
      <query mdx="[demand_forecasting_data1].[Date].&amp;[2020-08-28T00:00:00]">
        <tpls c="1">
          <tpl fld="4" item="607"/>
        </tpls>
      </query>
      <query mdx="[demand_forecasting_data1].[Date].&amp;[2020-08-30T00:00:00]">
        <tpls c="1">
          <tpl fld="4" item="608"/>
        </tpls>
      </query>
      <query mdx="[demand_forecasting_data1].[Date].&amp;[2020-08-25T00:00:00]">
        <tpls c="1">
          <tpl fld="4" item="609"/>
        </tpls>
      </query>
      <query mdx="[demand_forecasting_data1].[Date].&amp;[2020-09-02T00:00:00]">
        <tpls c="1">
          <tpl fld="4" item="610"/>
        </tpls>
      </query>
      <query mdx="[demand_forecasting_data1].[Date].&amp;[2020-09-01T00:00:00]">
        <tpls c="1">
          <tpl fld="4" item="611"/>
        </tpls>
      </query>
      <query mdx="[demand_forecasting_data1].[Date].&amp;[2020-09-07T00:00:00]">
        <tpls c="1">
          <tpl fld="4" item="612"/>
        </tpls>
      </query>
      <query mdx="[demand_forecasting_data1].[Date].&amp;[2020-09-05T00:00:00]">
        <tpls c="1">
          <tpl fld="4" item="613"/>
        </tpls>
      </query>
      <query mdx="[demand_forecasting_data1].[Date].&amp;[2020-09-03T00:00:00]">
        <tpls c="1">
          <tpl fld="4" item="614"/>
        </tpls>
      </query>
      <query mdx="[demand_forecasting_data1].[Date].&amp;[2020-09-06T00:00:00]">
        <tpls c="1">
          <tpl fld="4" item="615"/>
        </tpls>
      </query>
      <query mdx="[demand_forecasting_data1].[Date].&amp;[2020-09-04T00:00:00]">
        <tpls c="1">
          <tpl fld="4" item="616"/>
        </tpls>
      </query>
      <query mdx="[demand_forecasting_data1].[Date].&amp;[2020-09-12T00:00:00]">
        <tpls c="1">
          <tpl fld="4" item="617"/>
        </tpls>
      </query>
      <query mdx="[demand_forecasting_data1].[Date].&amp;[2020-09-09T00:00:00]">
        <tpls c="1">
          <tpl fld="4" item="618"/>
        </tpls>
      </query>
      <query mdx="[demand_forecasting_data1].[Date].&amp;[2020-09-08T00:00:00]">
        <tpls c="1">
          <tpl fld="4" item="619"/>
        </tpls>
      </query>
      <query mdx="[demand_forecasting_data1].[Date].&amp;[2020-09-14T00:00:00]">
        <tpls c="1">
          <tpl fld="4" item="620"/>
        </tpls>
      </query>
      <query mdx="[demand_forecasting_data1].[Date].&amp;[2020-09-13T00:00:00]">
        <tpls c="1">
          <tpl fld="4" item="621"/>
        </tpls>
      </query>
      <query mdx="[demand_forecasting_data1].[Date].&amp;[2020-09-10T00:00:00]">
        <tpls c="1">
          <tpl fld="4" item="622"/>
        </tpls>
      </query>
      <query mdx="[demand_forecasting_data1].[Date].&amp;[2020-09-11T00:00:00]">
        <tpls c="1">
          <tpl fld="4" item="623"/>
        </tpls>
      </query>
      <query mdx="[demand_forecasting_data1].[Date].&amp;[2020-09-16T00:00:00]">
        <tpls c="1">
          <tpl fld="4" item="624"/>
        </tpls>
      </query>
      <query mdx="[demand_forecasting_data1].[Date].&amp;[2020-09-19T00:00:00]">
        <tpls c="1">
          <tpl fld="4" item="625"/>
        </tpls>
      </query>
      <query mdx="[demand_forecasting_data1].[Date].&amp;[2020-09-15T00:00:00]">
        <tpls c="1">
          <tpl fld="4" item="626"/>
        </tpls>
      </query>
      <query mdx="[demand_forecasting_data1].[Date].&amp;[2020-09-20T00:00:00]">
        <tpls c="1">
          <tpl fld="4" item="627"/>
        </tpls>
      </query>
      <query mdx="[demand_forecasting_data1].[Date].&amp;[2020-09-18T00:00:00]">
        <tpls c="1">
          <tpl fld="4" item="628"/>
        </tpls>
      </query>
      <query mdx="[demand_forecasting_data1].[Date].&amp;[2020-09-17T00:00:00]">
        <tpls c="1">
          <tpl fld="4" item="629"/>
        </tpls>
      </query>
      <query mdx="[demand_forecasting_data1].[Date].&amp;[2020-09-21T00:00:00]">
        <tpls c="1">
          <tpl fld="4" item="630"/>
        </tpls>
      </query>
      <query mdx="[demand_forecasting_data1].[Date].&amp;[2020-09-23T00:00:00]">
        <tpls c="1">
          <tpl fld="4" item="631"/>
        </tpls>
      </query>
      <query mdx="[demand_forecasting_data1].[Date].&amp;[2020-09-28T00:00:00]">
        <tpls c="1">
          <tpl fld="4" item="632"/>
        </tpls>
      </query>
      <query mdx="[demand_forecasting_data1].[Date].&amp;[2020-09-27T00:00:00]">
        <tpls c="1">
          <tpl fld="4" item="633"/>
        </tpls>
      </query>
      <query mdx="[demand_forecasting_data1].[Date].&amp;[2020-09-25T00:00:00]">
        <tpls c="1">
          <tpl fld="4" item="634"/>
        </tpls>
      </query>
      <query mdx="[demand_forecasting_data1].[Date].&amp;[2020-09-22T00:00:00]">
        <tpls c="1">
          <tpl fld="4" item="635"/>
        </tpls>
      </query>
      <query mdx="[demand_forecasting_data1].[Date].&amp;[2020-09-26T00:00:00]">
        <tpls c="1">
          <tpl fld="4" item="636"/>
        </tpls>
      </query>
      <query mdx="[demand_forecasting_data1].[Date].&amp;[2020-09-24T00:00:00]">
        <tpls c="1">
          <tpl fld="4" item="637"/>
        </tpls>
      </query>
      <query mdx="[demand_forecasting_data1].[Date].&amp;[2020-09-29T00:00:00]">
        <tpls c="1">
          <tpl fld="4" item="638"/>
        </tpls>
      </query>
      <query mdx="[demand_forecasting_data1].[Date].&amp;[2020-09-30T00:00:00]">
        <tpls c="1">
          <tpl fld="4" item="639"/>
        </tpls>
      </query>
      <query mdx="[demand_forecasting_data1].[Date].&amp;[2020-10-05T00:00:00]">
        <tpls c="1">
          <tpl fld="4" item="640"/>
        </tpls>
      </query>
      <query mdx="[demand_forecasting_data1].[Date].&amp;[2020-10-02T00:00:00]">
        <tpls c="1">
          <tpl fld="4" item="641"/>
        </tpls>
      </query>
      <query mdx="[demand_forecasting_data1].[Date].&amp;[2020-10-01T00:00:00]">
        <tpls c="1">
          <tpl fld="4" item="642"/>
        </tpls>
      </query>
      <query mdx="[demand_forecasting_data1].[Date].&amp;[2020-10-04T00:00:00]">
        <tpls c="1">
          <tpl fld="4" item="643"/>
        </tpls>
      </query>
      <query mdx="[demand_forecasting_data1].[Date].&amp;[2020-10-03T00:00:00]">
        <tpls c="1">
          <tpl fld="4" item="644"/>
        </tpls>
      </query>
      <query mdx="[demand_forecasting_data1].[Date].&amp;[2020-10-09T00:00:00]">
        <tpls c="1">
          <tpl fld="4" item="645"/>
        </tpls>
      </query>
      <query mdx="[demand_forecasting_data1].[Date].&amp;[2020-10-08T00:00:00]">
        <tpls c="1">
          <tpl fld="4" item="646"/>
        </tpls>
      </query>
      <query mdx="[demand_forecasting_data1].[Date].&amp;[2020-10-06T00:00:00]">
        <tpls c="1">
          <tpl fld="4" item="647"/>
        </tpls>
      </query>
      <query mdx="[demand_forecasting_data1].[Date].&amp;[2020-10-10T00:00:00]">
        <tpls c="1">
          <tpl fld="4" item="648"/>
        </tpls>
      </query>
      <query mdx="[demand_forecasting_data1].[Date].&amp;[2020-10-12T00:00:00]">
        <tpls c="1">
          <tpl fld="4" item="649"/>
        </tpls>
      </query>
      <query mdx="[demand_forecasting_data1].[Date].&amp;[2020-10-11T00:00:00]">
        <tpls c="1">
          <tpl fld="4" item="650"/>
        </tpls>
      </query>
      <query mdx="[demand_forecasting_data1].[Date].&amp;[2020-10-07T00:00:00]">
        <tpls c="1">
          <tpl fld="4" item="651"/>
        </tpls>
      </query>
      <query mdx="[demand_forecasting_data1].[Date].&amp;[2020-10-15T00:00:00]">
        <tpls c="1">
          <tpl fld="4" item="652"/>
        </tpls>
      </query>
      <query mdx="[demand_forecasting_data1].[Date].&amp;[2020-10-19T00:00:00]">
        <tpls c="1">
          <tpl fld="4" item="653"/>
        </tpls>
      </query>
      <query mdx="[demand_forecasting_data1].[Date].&amp;[2020-10-18T00:00:00]">
        <tpls c="1">
          <tpl fld="4" item="654"/>
        </tpls>
      </query>
      <query mdx="[demand_forecasting_data1].[Date].&amp;[2020-10-16T00:00:00]">
        <tpls c="1">
          <tpl fld="4" item="655"/>
        </tpls>
      </query>
      <query mdx="[demand_forecasting_data1].[Date].&amp;[2020-10-17T00:00:00]">
        <tpls c="1">
          <tpl fld="4" item="656"/>
        </tpls>
      </query>
      <query mdx="[demand_forecasting_data1].[Date].&amp;[2020-10-14T00:00:00]">
        <tpls c="1">
          <tpl fld="4" item="657"/>
        </tpls>
      </query>
      <query mdx="[demand_forecasting_data1].[Date].&amp;[2020-10-13T00:00:00]">
        <tpls c="1">
          <tpl fld="4" item="658"/>
        </tpls>
      </query>
      <query mdx="[demand_forecasting_data1].[Date].&amp;[2020-10-24T00:00:00]">
        <tpls c="1">
          <tpl fld="4" item="659"/>
        </tpls>
      </query>
      <query mdx="[demand_forecasting_data1].[Date].&amp;[2020-10-21T00:00:00]">
        <tpls c="1">
          <tpl fld="4" item="660"/>
        </tpls>
      </query>
      <query mdx="[demand_forecasting_data1].[Date].&amp;[2020-10-25T00:00:00]">
        <tpls c="1">
          <tpl fld="4" item="661"/>
        </tpls>
      </query>
      <query mdx="[demand_forecasting_data1].[Date].&amp;[2020-10-23T00:00:00]">
        <tpls c="1">
          <tpl fld="4" item="662"/>
        </tpls>
      </query>
      <query mdx="[demand_forecasting_data1].[Date].&amp;[2020-10-22T00:00:00]">
        <tpls c="1">
          <tpl fld="4" item="663"/>
        </tpls>
      </query>
      <query mdx="[demand_forecasting_data1].[Date].&amp;[2020-10-20T00:00:00]">
        <tpls c="1">
          <tpl fld="4" item="664"/>
        </tpls>
      </query>
      <query mdx="[demand_forecasting_data1].[Date].&amp;[2020-10-26T00:00:00]">
        <tpls c="1">
          <tpl fld="4" item="665"/>
        </tpls>
      </query>
      <query mdx="[demand_forecasting_data1].[Date].&amp;[2020-10-28T00:00:00]">
        <tpls c="1">
          <tpl fld="4" item="666"/>
        </tpls>
      </query>
      <query mdx="[demand_forecasting_data1].[Date].&amp;[2020-10-30T00:00:00]">
        <tpls c="1">
          <tpl fld="4" item="667"/>
        </tpls>
      </query>
      <query mdx="[demand_forecasting_data1].[Date].&amp;[2020-10-29T00:00:00]">
        <tpls c="1">
          <tpl fld="4" item="668"/>
        </tpls>
      </query>
      <query mdx="[demand_forecasting_data1].[Date].&amp;[2020-10-31T00:00:00]">
        <tpls c="1">
          <tpl fld="4" item="669"/>
        </tpls>
      </query>
      <query mdx="[demand_forecasting_data1].[Date].&amp;[2020-11-02T00:00:00]">
        <tpls c="1">
          <tpl fld="4" item="670"/>
        </tpls>
      </query>
      <query mdx="[demand_forecasting_data1].[Date].&amp;[2020-10-27T00:00:00]">
        <tpls c="1">
          <tpl fld="4" item="671"/>
        </tpls>
      </query>
      <query mdx="[demand_forecasting_data1].[Date].&amp;[2020-11-01T00:00:00]">
        <tpls c="1">
          <tpl fld="4" item="672"/>
        </tpls>
      </query>
      <query mdx="[demand_forecasting_data1].[Date].&amp;[2020-11-04T00:00:00]">
        <tpls c="1">
          <tpl fld="4" item="673"/>
        </tpls>
      </query>
      <query mdx="[demand_forecasting_data1].[Date].&amp;[2020-11-03T00:00:00]">
        <tpls c="1">
          <tpl fld="4" item="674"/>
        </tpls>
      </query>
      <query mdx="[demand_forecasting_data1].[Date].&amp;[2020-11-09T00:00:00]">
        <tpls c="1">
          <tpl fld="4" item="675"/>
        </tpls>
      </query>
      <query mdx="[demand_forecasting_data1].[Date].&amp;[2020-11-06T00:00:00]">
        <tpls c="1">
          <tpl fld="4" item="676"/>
        </tpls>
      </query>
      <query mdx="[demand_forecasting_data1].[Date].&amp;[2020-11-07T00:00:00]">
        <tpls c="1">
          <tpl fld="4" item="677"/>
        </tpls>
      </query>
      <query mdx="[demand_forecasting_data1].[Date].&amp;[2020-11-08T00:00:00]">
        <tpls c="1">
          <tpl fld="4" item="678"/>
        </tpls>
      </query>
      <query mdx="[demand_forecasting_data1].[Date].&amp;[2020-11-05T00:00:00]">
        <tpls c="1">
          <tpl fld="4" item="679"/>
        </tpls>
      </query>
      <query mdx="[demand_forecasting_data1].[Date].&amp;[2020-11-12T00:00:00]">
        <tpls c="1">
          <tpl fld="4" item="680"/>
        </tpls>
      </query>
      <query mdx="[demand_forecasting_data1].[Date].&amp;[2020-11-11T00:00:00]">
        <tpls c="1">
          <tpl fld="4" item="681"/>
        </tpls>
      </query>
      <query mdx="[demand_forecasting_data1].[Date].&amp;[2020-11-16T00:00:00]">
        <tpls c="1">
          <tpl fld="4" item="682"/>
        </tpls>
      </query>
      <query mdx="[demand_forecasting_data1].[Date].&amp;[2020-11-15T00:00:00]">
        <tpls c="1">
          <tpl fld="4" item="683"/>
        </tpls>
      </query>
      <query mdx="[demand_forecasting_data1].[Date].&amp;[2020-11-13T00:00:00]">
        <tpls c="1">
          <tpl fld="4" item="684"/>
        </tpls>
      </query>
      <query mdx="[demand_forecasting_data1].[Date].&amp;[2020-11-14T00:00:00]">
        <tpls c="1">
          <tpl fld="4" item="685"/>
        </tpls>
      </query>
      <query mdx="[demand_forecasting_data1].[Date].&amp;[2020-11-10T00:00:00]">
        <tpls c="1">
          <tpl fld="4" item="686"/>
        </tpls>
      </query>
      <query mdx="[demand_forecasting_data1].[Date].&amp;[2020-11-18T00:00:00]">
        <tpls c="1">
          <tpl fld="4" item="687"/>
        </tpls>
      </query>
      <query mdx="[demand_forecasting_data1].[Date].&amp;[2020-11-19T00:00:00]">
        <tpls c="1">
          <tpl fld="4" item="688"/>
        </tpls>
      </query>
      <query mdx="[demand_forecasting_data1].[Date].&amp;[2020-11-22T00:00:00]">
        <tpls c="1">
          <tpl fld="4" item="689"/>
        </tpls>
      </query>
      <query mdx="[demand_forecasting_data1].[Date].&amp;[2020-11-20T00:00:00]">
        <tpls c="1">
          <tpl fld="4" item="690"/>
        </tpls>
      </query>
      <query mdx="[demand_forecasting_data1].[Date].&amp;[2020-11-21T00:00:00]">
        <tpls c="1">
          <tpl fld="4" item="691"/>
        </tpls>
      </query>
      <query mdx="[demand_forecasting_data1].[Date].&amp;[2020-11-23T00:00:00]">
        <tpls c="1">
          <tpl fld="4" item="692"/>
        </tpls>
      </query>
      <query mdx="[demand_forecasting_data1].[Date].&amp;[2020-11-17T00:00:00]">
        <tpls c="1">
          <tpl fld="4" item="693"/>
        </tpls>
      </query>
      <query mdx="[demand_forecasting_data1].[Date].&amp;[2020-11-26T00:00:00]">
        <tpls c="1">
          <tpl fld="4" item="694"/>
        </tpls>
      </query>
      <query mdx="[demand_forecasting_data1].[Date].&amp;[2020-11-24T00:00:00]">
        <tpls c="1">
          <tpl fld="4" item="695"/>
        </tpls>
      </query>
      <query mdx="[demand_forecasting_data1].[Date].&amp;[2020-11-25T00:00:00]">
        <tpls c="1">
          <tpl fld="4" item="696"/>
        </tpls>
      </query>
      <query mdx="[demand_forecasting_data1].[Date].&amp;[2020-11-27T00:00:00]">
        <tpls c="1">
          <tpl fld="4" item="697"/>
        </tpls>
      </query>
      <query mdx="[demand_forecasting_data1].[Date].&amp;[2020-11-28T00:00:00]">
        <tpls c="1">
          <tpl fld="4" item="698"/>
        </tpls>
      </query>
      <query mdx="[demand_forecasting_data1].[Date].&amp;[2020-11-29T00:00:00]">
        <tpls c="1">
          <tpl fld="4" item="699"/>
        </tpls>
      </query>
      <query mdx="[demand_forecasting_data1].[Date].&amp;[2020-11-30T00:00:00]">
        <tpls c="1">
          <tpl fld="4" item="700"/>
        </tpls>
      </query>
      <query mdx="[demand_forecasting_data1].[Date].&amp;[2020-12-04T00:00:00]">
        <tpls c="1">
          <tpl fld="4" item="701"/>
        </tpls>
      </query>
      <query mdx="[demand_forecasting_data1].[Date].&amp;[2020-12-03T00:00:00]">
        <tpls c="1">
          <tpl fld="4" item="702"/>
        </tpls>
      </query>
      <query mdx="[demand_forecasting_data1].[Date].&amp;[2020-12-05T00:00:00]">
        <tpls c="1">
          <tpl fld="4" item="703"/>
        </tpls>
      </query>
      <query mdx="[demand_forecasting_data1].[Date].&amp;[2020-12-02T00:00:00]">
        <tpls c="1">
          <tpl fld="4" item="704"/>
        </tpls>
      </query>
      <query mdx="[demand_forecasting_data1].[Date].&amp;[2020-12-01T00:00:00]">
        <tpls c="1">
          <tpl fld="4" item="705"/>
        </tpls>
      </query>
      <query mdx="[demand_forecasting_data1].[Date].&amp;[2020-12-07T00:00:00]">
        <tpls c="1">
          <tpl fld="4" item="706"/>
        </tpls>
      </query>
      <query mdx="[demand_forecasting_data1].[Date].&amp;[2020-12-06T00:00:00]">
        <tpls c="1">
          <tpl fld="4" item="707"/>
        </tpls>
      </query>
      <query mdx="[demand_forecasting_data1].[Date].&amp;[2020-12-11T00:00:00]">
        <tpls c="1">
          <tpl fld="4" item="708"/>
        </tpls>
      </query>
      <query mdx="[demand_forecasting_data1].[Date].&amp;[2020-12-09T00:00:00]">
        <tpls c="1">
          <tpl fld="4" item="709"/>
        </tpls>
      </query>
      <query mdx="[demand_forecasting_data1].[Date].&amp;[2020-12-14T00:00:00]">
        <tpls c="1">
          <tpl fld="4" item="710"/>
        </tpls>
      </query>
      <query mdx="[demand_forecasting_data1].[Date].&amp;[2020-12-10T00:00:00]">
        <tpls c="1">
          <tpl fld="4" item="711"/>
        </tpls>
      </query>
      <query mdx="[demand_forecasting_data1].[Date].&amp;[2020-12-12T00:00:00]">
        <tpls c="1">
          <tpl fld="4" item="712"/>
        </tpls>
      </query>
      <query mdx="[demand_forecasting_data1].[Date].&amp;[2020-12-08T00:00:00]">
        <tpls c="1">
          <tpl fld="4" item="713"/>
        </tpls>
      </query>
      <query mdx="[demand_forecasting_data1].[Date].&amp;[2020-12-13T00:00:00]">
        <tpls c="1">
          <tpl fld="4" item="714"/>
        </tpls>
      </query>
      <query mdx="[demand_forecasting_data1].[Date].&amp;[2020-12-17T00:00:00]">
        <tpls c="1">
          <tpl fld="4" item="715"/>
        </tpls>
      </query>
      <query mdx="[demand_forecasting_data1].[Date].&amp;[2020-12-18T00:00:00]">
        <tpls c="1">
          <tpl fld="4" item="716"/>
        </tpls>
      </query>
      <query mdx="[demand_forecasting_data1].[Date].&amp;[2020-12-15T00:00:00]">
        <tpls c="1">
          <tpl fld="4" item="717"/>
        </tpls>
      </query>
      <query mdx="[demand_forecasting_data1].[Date].&amp;[2020-12-19T00:00:00]">
        <tpls c="1">
          <tpl fld="4" item="718"/>
        </tpls>
      </query>
      <query mdx="[demand_forecasting_data1].[Date].&amp;[2020-12-21T00:00:00]">
        <tpls c="1">
          <tpl fld="4" item="719"/>
        </tpls>
      </query>
      <query mdx="[demand_forecasting_data1].[Date].&amp;[2020-12-16T00:00:00]">
        <tpls c="1">
          <tpl fld="4" item="720"/>
        </tpls>
      </query>
      <query mdx="[demand_forecasting_data1].[Date].&amp;[2020-12-20T00:00:00]">
        <tpls c="1">
          <tpl fld="4" item="721"/>
        </tpls>
      </query>
      <query mdx="[demand_forecasting_data1].[Date].&amp;[2020-12-23T00:00:00]">
        <tpls c="1">
          <tpl fld="4" item="722"/>
        </tpls>
      </query>
      <query mdx="[demand_forecasting_data1].[Date].&amp;[2020-12-28T00:00:00]">
        <tpls c="1">
          <tpl fld="4" item="723"/>
        </tpls>
      </query>
      <query mdx="[demand_forecasting_data1].[Date].&amp;[2020-12-26T00:00:00]">
        <tpls c="1">
          <tpl fld="4" item="724"/>
        </tpls>
      </query>
      <query mdx="[demand_forecasting_data1].[Date].&amp;[2020-12-22T00:00:00]">
        <tpls c="1">
          <tpl fld="4" item="725"/>
        </tpls>
      </query>
      <query mdx="[demand_forecasting_data1].[Date].&amp;[2020-12-24T00:00:00]">
        <tpls c="1">
          <tpl fld="4" item="726"/>
        </tpls>
      </query>
      <query mdx="[demand_forecasting_data1].[Date].&amp;[2020-12-25T00:00:00]">
        <tpls c="1">
          <tpl fld="4" item="727"/>
        </tpls>
      </query>
      <query mdx="[demand_forecasting_data1].[Date].&amp;[2020-12-27T00:00:00]">
        <tpls c="1">
          <tpl fld="4" item="728"/>
        </tpls>
      </query>
      <query mdx="[demand_forecasting_data1].[Date].&amp;[2021-01-02T00:00:00]">
        <tpls c="1">
          <tpl fld="4" item="729"/>
        </tpls>
      </query>
      <query mdx="[demand_forecasting_data1].[Date].&amp;[2021-01-01T00:00:00]">
        <tpls c="1">
          <tpl fld="4" item="730"/>
        </tpls>
      </query>
      <query mdx="[demand_forecasting_data1].[Date].&amp;[2020-12-29T00:00:00]">
        <tpls c="1">
          <tpl fld="4" item="731"/>
        </tpls>
      </query>
      <query mdx="[demand_forecasting_data1].[Date].&amp;[2021-01-04T00:00:00]">
        <tpls c="1">
          <tpl fld="4" item="732"/>
        </tpls>
      </query>
      <query mdx="[demand_forecasting_data1].[Date].&amp;[2020-12-31T00:00:00]">
        <tpls c="1">
          <tpl fld="4" item="733"/>
        </tpls>
      </query>
      <query mdx="[demand_forecasting_data1].[Date].&amp;[2020-12-30T00:00:00]">
        <tpls c="1">
          <tpl fld="4" item="734"/>
        </tpls>
      </query>
      <query mdx="[demand_forecasting_data1].[Date].&amp;[2021-01-03T00:00:00]">
        <tpls c="1">
          <tpl fld="4" item="735"/>
        </tpls>
      </query>
      <query mdx="[demand_forecasting_data1].[Date].&amp;[2021-01-09T00:00:00]">
        <tpls c="1">
          <tpl fld="4" item="736"/>
        </tpls>
      </query>
      <query mdx="[demand_forecasting_data1].[Date].&amp;[2021-01-05T00:00:00]">
        <tpls c="1">
          <tpl fld="4" item="737"/>
        </tpls>
      </query>
      <query mdx="[demand_forecasting_data1].[Date].&amp;[2021-01-07T00:00:00]">
        <tpls c="1">
          <tpl fld="4" item="738"/>
        </tpls>
      </query>
      <query mdx="[demand_forecasting_data1].[Date].&amp;[2021-01-06T00:00:00]">
        <tpls c="1">
          <tpl fld="4" item="739"/>
        </tpls>
      </query>
      <query mdx="[demand_forecasting_data1].[Date].&amp;[2021-01-10T00:00:00]">
        <tpls c="1">
          <tpl fld="4" item="740"/>
        </tpls>
      </query>
      <query mdx="[demand_forecasting_data1].[Date].&amp;[2021-01-08T00:00:00]">
        <tpls c="1">
          <tpl fld="4" item="741"/>
        </tpls>
      </query>
      <query mdx="[demand_forecasting_data1].[Date].&amp;[2021-01-11T00:00:00]">
        <tpls c="1">
          <tpl fld="4" item="742"/>
        </tpls>
      </query>
      <query mdx="[demand_forecasting_data1].[Date].&amp;[2021-01-14T00:00:00]">
        <tpls c="1">
          <tpl fld="4" item="743"/>
        </tpls>
      </query>
      <query mdx="[demand_forecasting_data1].[Date].&amp;[2021-01-12T00:00:00]">
        <tpls c="1">
          <tpl fld="4" item="744"/>
        </tpls>
      </query>
      <query mdx="[demand_forecasting_data1].[Date].&amp;[2021-01-17T00:00:00]">
        <tpls c="1">
          <tpl fld="4" item="745"/>
        </tpls>
      </query>
      <query mdx="[demand_forecasting_data1].[Date].&amp;[2021-01-18T00:00:00]">
        <tpls c="1">
          <tpl fld="4" item="746"/>
        </tpls>
      </query>
      <query mdx="[demand_forecasting_data1].[Date].&amp;[2021-01-15T00:00:00]">
        <tpls c="1">
          <tpl fld="4" item="747"/>
        </tpls>
      </query>
      <query mdx="[demand_forecasting_data1].[Date].&amp;[2021-01-13T00:00:00]">
        <tpls c="1">
          <tpl fld="4" item="748"/>
        </tpls>
      </query>
      <query mdx="[demand_forecasting_data1].[Date].&amp;[2021-01-16T00:00:00]">
        <tpls c="1">
          <tpl fld="4" item="749"/>
        </tpls>
      </query>
      <query mdx="[demand_forecasting_data1].[Date].&amp;[2021-01-25T00:00:00]">
        <tpls c="1">
          <tpl fld="4" item="750"/>
        </tpls>
      </query>
      <query mdx="[demand_forecasting_data1].[Date].&amp;[2021-01-24T00:00:00]">
        <tpls c="1">
          <tpl fld="4" item="751"/>
        </tpls>
      </query>
      <query mdx="[demand_forecasting_data1].[Date].&amp;[2021-01-20T00:00:00]">
        <tpls c="1">
          <tpl fld="4" item="752"/>
        </tpls>
      </query>
      <query mdx="[demand_forecasting_data1].[Date].&amp;[2021-01-21T00:00:00]">
        <tpls c="1">
          <tpl fld="4" item="753"/>
        </tpls>
      </query>
      <query mdx="[demand_forecasting_data1].[Date].&amp;[2021-01-19T00:00:00]">
        <tpls c="1">
          <tpl fld="4" item="754"/>
        </tpls>
      </query>
      <query mdx="[demand_forecasting_data1].[Date].&amp;[2021-01-22T00:00:00]">
        <tpls c="1">
          <tpl fld="4" item="755"/>
        </tpls>
      </query>
      <query mdx="[demand_forecasting_data1].[Date].&amp;[2021-01-23T00:00:00]">
        <tpls c="1">
          <tpl fld="4" item="756"/>
        </tpls>
      </query>
      <query mdx="[demand_forecasting_data1].[Date].&amp;[2021-01-28T00:00:00]">
        <tpls c="1">
          <tpl fld="4" item="757"/>
        </tpls>
      </query>
      <query mdx="[demand_forecasting_data1].[Date].&amp;[2021-01-29T00:00:00]">
        <tpls c="1">
          <tpl fld="4" item="758"/>
        </tpls>
      </query>
      <query mdx="[demand_forecasting_data1].[Date].&amp;[2021-01-30T00:00:00]">
        <tpls c="1">
          <tpl fld="4" item="759"/>
        </tpls>
      </query>
      <query mdx="[demand_forecasting_data1].[Date].&amp;[2021-02-01T00:00:00]">
        <tpls c="1">
          <tpl fld="4" item="760"/>
        </tpls>
      </query>
      <query mdx="[demand_forecasting_data1].[Date].&amp;[2021-01-31T00:00:00]">
        <tpls c="1">
          <tpl fld="4" item="761"/>
        </tpls>
      </query>
      <query mdx="[demand_forecasting_data1].[Date].&amp;[2021-01-27T00:00:00]">
        <tpls c="1">
          <tpl fld="4" item="762"/>
        </tpls>
      </query>
      <query mdx="[demand_forecasting_data1].[Date].&amp;[2021-01-26T00:00:00]">
        <tpls c="1">
          <tpl fld="4" item="763"/>
        </tpls>
      </query>
      <query mdx="[demand_forecasting_data1].[Date].&amp;[2021-02-04T00:00:00]">
        <tpls c="1">
          <tpl fld="4" item="764"/>
        </tpls>
      </query>
      <query mdx="[demand_forecasting_data1].[Date].&amp;[2021-02-07T00:00:00]">
        <tpls c="1">
          <tpl fld="4" item="765"/>
        </tpls>
      </query>
      <query mdx="[demand_forecasting_data1].[Date].&amp;[2021-02-08T00:00:00]">
        <tpls c="1">
          <tpl fld="4" item="766"/>
        </tpls>
      </query>
      <query mdx="[demand_forecasting_data1].[Date].&amp;[2021-02-06T00:00:00]">
        <tpls c="1">
          <tpl fld="4" item="767"/>
        </tpls>
      </query>
      <query mdx="[demand_forecasting_data1].[Date].&amp;[2021-02-05T00:00:00]">
        <tpls c="1">
          <tpl fld="4" item="768"/>
        </tpls>
      </query>
      <query mdx="[demand_forecasting_data1].[Date].&amp;[2021-02-03T00:00:00]">
        <tpls c="1">
          <tpl fld="4" item="769"/>
        </tpls>
      </query>
      <query mdx="[demand_forecasting_data1].[Date].&amp;[2021-02-02T00:00:00]">
        <tpls c="1">
          <tpl fld="4" item="770"/>
        </tpls>
      </query>
      <query mdx="[demand_forecasting_data1].[Date].&amp;[2021-02-11T00:00:00]">
        <tpls c="1">
          <tpl fld="4" item="771"/>
        </tpls>
      </query>
      <query mdx="[demand_forecasting_data1].[Date].&amp;[2021-02-12T00:00:00]">
        <tpls c="1">
          <tpl fld="4" item="772"/>
        </tpls>
      </query>
      <query mdx="[demand_forecasting_data1].[Date].&amp;[2021-02-15T00:00:00]">
        <tpls c="1">
          <tpl fld="4" item="773"/>
        </tpls>
      </query>
      <query mdx="[demand_forecasting_data1].[Date].&amp;[2021-02-13T00:00:00]">
        <tpls c="1">
          <tpl fld="4" item="774"/>
        </tpls>
      </query>
      <query mdx="[demand_forecasting_data1].[Date].&amp;[2021-02-14T00:00:00]">
        <tpls c="1">
          <tpl fld="4" item="775"/>
        </tpls>
      </query>
      <query mdx="[demand_forecasting_data1].[Date].&amp;[2021-02-09T00:00:00]">
        <tpls c="1">
          <tpl fld="4" item="776"/>
        </tpls>
      </query>
      <query mdx="[demand_forecasting_data1].[Date].&amp;[2021-02-10T00:00:00]">
        <tpls c="1">
          <tpl fld="4" item="777"/>
        </tpls>
      </query>
      <query mdx="[demand_forecasting_data1].[Date].&amp;[2021-02-18T00:00:00]">
        <tpls c="1">
          <tpl fld="4" item="778"/>
        </tpls>
      </query>
      <query mdx="[demand_forecasting_data1].[Date].&amp;[2021-02-17T00:00:00]">
        <tpls c="1">
          <tpl fld="4" item="779"/>
        </tpls>
      </query>
      <query mdx="[demand_forecasting_data1].[Date].&amp;[2021-02-22T00:00:00]">
        <tpls c="1">
          <tpl fld="4" item="780"/>
        </tpls>
      </query>
      <query mdx="[demand_forecasting_data1].[Date].&amp;[2021-02-19T00:00:00]">
        <tpls c="1">
          <tpl fld="4" item="781"/>
        </tpls>
      </query>
      <query mdx="[demand_forecasting_data1].[Date].&amp;[2021-02-20T00:00:00]">
        <tpls c="1">
          <tpl fld="4" item="782"/>
        </tpls>
      </query>
      <query mdx="[demand_forecasting_data1].[Date].&amp;[2021-02-16T00:00:00]">
        <tpls c="1">
          <tpl fld="4" item="783"/>
        </tpls>
      </query>
      <query mdx="[demand_forecasting_data1].[Date].&amp;[2021-02-21T00:00:00]">
        <tpls c="1">
          <tpl fld="4" item="784"/>
        </tpls>
      </query>
      <query mdx="[demand_forecasting_data1].[Date].&amp;[2021-02-27T00:00:00]">
        <tpls c="1">
          <tpl fld="4" item="785"/>
        </tpls>
      </query>
      <query mdx="[demand_forecasting_data1].[Date].&amp;[2021-02-24T00:00:00]">
        <tpls c="1">
          <tpl fld="4" item="786"/>
        </tpls>
      </query>
      <query mdx="[demand_forecasting_data1].[Date].&amp;[2021-02-26T00:00:00]">
        <tpls c="1">
          <tpl fld="4" item="787"/>
        </tpls>
      </query>
      <query mdx="[demand_forecasting_data1].[Date].&amp;[2021-03-01T00:00:00]">
        <tpls c="1">
          <tpl fld="4" item="788"/>
        </tpls>
      </query>
      <query mdx="[demand_forecasting_data1].[Date].&amp;[2021-02-25T00:00:00]">
        <tpls c="1">
          <tpl fld="4" item="789"/>
        </tpls>
      </query>
      <query mdx="[demand_forecasting_data1].[Date].&amp;[2021-02-28T00:00:00]">
        <tpls c="1">
          <tpl fld="4" item="790"/>
        </tpls>
      </query>
      <query mdx="[demand_forecasting_data1].[Date].&amp;[2021-02-23T00:00:00]">
        <tpls c="1">
          <tpl fld="4" item="791"/>
        </tpls>
      </query>
      <query mdx="[demand_forecasting_data1].[Date].&amp;[2021-03-02T00:00:00]">
        <tpls c="1">
          <tpl fld="4" item="792"/>
        </tpls>
      </query>
      <query mdx="[demand_forecasting_data1].[Date].&amp;[2021-03-04T00:00:00]">
        <tpls c="1">
          <tpl fld="4" item="793"/>
        </tpls>
      </query>
      <query mdx="[demand_forecasting_data1].[Date].&amp;[2021-03-07T00:00:00]">
        <tpls c="1">
          <tpl fld="4" item="794"/>
        </tpls>
      </query>
      <query mdx="[demand_forecasting_data1].[Date].&amp;[2021-03-05T00:00:00]">
        <tpls c="1">
          <tpl fld="4" item="795"/>
        </tpls>
      </query>
      <query mdx="[demand_forecasting_data1].[Date].&amp;[2021-03-03T00:00:00]">
        <tpls c="1">
          <tpl fld="4" item="796"/>
        </tpls>
      </query>
      <query mdx="[demand_forecasting_data1].[Date].&amp;[2021-03-06T00:00:00]">
        <tpls c="1">
          <tpl fld="4" item="797"/>
        </tpls>
      </query>
      <query mdx="[demand_forecasting_data1].[Date].&amp;[2021-03-08T00:00:00]">
        <tpls c="1">
          <tpl fld="4" item="798"/>
        </tpls>
      </query>
      <query mdx="[demand_forecasting_data1].[Date].&amp;[2021-03-10T00:00:00]">
        <tpls c="1">
          <tpl fld="4" item="799"/>
        </tpls>
      </query>
      <query mdx="[demand_forecasting_data1].[Date].&amp;[2021-03-11T00:00:00]">
        <tpls c="1">
          <tpl fld="4" item="800"/>
        </tpls>
      </query>
      <query mdx="[demand_forecasting_data1].[Date].&amp;[2021-03-15T00:00:00]">
        <tpls c="1">
          <tpl fld="4" item="801"/>
        </tpls>
      </query>
      <query mdx="[demand_forecasting_data1].[Date].&amp;[2021-03-13T00:00:00]">
        <tpls c="1">
          <tpl fld="4" item="802"/>
        </tpls>
      </query>
      <query mdx="[demand_forecasting_data1].[Date].&amp;[2021-03-09T00:00:00]">
        <tpls c="1">
          <tpl fld="4" item="803"/>
        </tpls>
      </query>
      <query mdx="[demand_forecasting_data1].[Date].&amp;[2021-03-12T00:00:00]">
        <tpls c="1">
          <tpl fld="4" item="804"/>
        </tpls>
      </query>
      <query mdx="[demand_forecasting_data1].[Date].&amp;[2021-03-14T00:00:00]">
        <tpls c="1">
          <tpl fld="4" item="805"/>
        </tpls>
      </query>
      <query mdx="[demand_forecasting_data1].[Date].&amp;[2021-03-18T00:00:00]">
        <tpls c="1">
          <tpl fld="4" item="806"/>
        </tpls>
      </query>
      <query mdx="[demand_forecasting_data1].[Date].&amp;[2021-03-22T00:00:00]">
        <tpls c="1">
          <tpl fld="4" item="807"/>
        </tpls>
      </query>
      <query mdx="[demand_forecasting_data1].[Date].&amp;[2021-03-19T00:00:00]">
        <tpls c="1">
          <tpl fld="4" item="808"/>
        </tpls>
      </query>
      <query mdx="[demand_forecasting_data1].[Date].&amp;[2021-03-20T00:00:00]">
        <tpls c="1">
          <tpl fld="4" item="809"/>
        </tpls>
      </query>
      <query mdx="[demand_forecasting_data1].[Date].&amp;[2021-03-21T00:00:00]">
        <tpls c="1">
          <tpl fld="4" item="810"/>
        </tpls>
      </query>
      <query mdx="[demand_forecasting_data1].[Date].&amp;[2021-03-17T00:00:00]">
        <tpls c="1">
          <tpl fld="4" item="811"/>
        </tpls>
      </query>
      <query mdx="[demand_forecasting_data1].[Date].&amp;[2021-03-16T00:00:00]">
        <tpls c="1">
          <tpl fld="4" item="812"/>
        </tpls>
      </query>
      <query mdx="[demand_forecasting_data1].[Date].&amp;[2021-03-26T00:00:00]">
        <tpls c="1">
          <tpl fld="4" item="813"/>
        </tpls>
      </query>
      <query mdx="[demand_forecasting_data1].[Date].&amp;[2021-03-28T00:00:00]">
        <tpls c="1">
          <tpl fld="4" item="814"/>
        </tpls>
      </query>
      <query mdx="[demand_forecasting_data1].[Date].&amp;[2021-03-25T00:00:00]">
        <tpls c="1">
          <tpl fld="4" item="815"/>
        </tpls>
      </query>
      <query mdx="[demand_forecasting_data1].[Date].&amp;[2021-03-27T00:00:00]">
        <tpls c="1">
          <tpl fld="4" item="816"/>
        </tpls>
      </query>
      <query mdx="[demand_forecasting_data1].[Date].&amp;[2021-03-29T00:00:00]">
        <tpls c="1">
          <tpl fld="4" item="817"/>
        </tpls>
      </query>
      <query mdx="[demand_forecasting_data1].[Date].&amp;[2021-03-24T00:00:00]">
        <tpls c="1">
          <tpl fld="4" item="818"/>
        </tpls>
      </query>
      <query mdx="[demand_forecasting_data1].[Date].&amp;[2021-03-23T00:00:00]">
        <tpls c="1">
          <tpl fld="4" item="819"/>
        </tpls>
      </query>
      <query mdx="[demand_forecasting_data1].[Date].&amp;[2021-04-04T00:00:00]">
        <tpls c="1">
          <tpl fld="4" item="820"/>
        </tpls>
      </query>
      <query mdx="[demand_forecasting_data1].[Date].&amp;[2021-04-02T00:00:00]">
        <tpls c="1">
          <tpl fld="4" item="821"/>
        </tpls>
      </query>
      <query mdx="[demand_forecasting_data1].[Date].&amp;[2021-03-31T00:00:00]">
        <tpls c="1">
          <tpl fld="4" item="822"/>
        </tpls>
      </query>
      <query mdx="[demand_forecasting_data1].[Date].&amp;[2021-04-03T00:00:00]">
        <tpls c="1">
          <tpl fld="4" item="823"/>
        </tpls>
      </query>
      <query mdx="[demand_forecasting_data1].[Date].&amp;[2021-03-30T00:00:00]">
        <tpls c="1">
          <tpl fld="4" item="824"/>
        </tpls>
      </query>
      <query mdx="[demand_forecasting_data1].[Date].&amp;[2021-04-05T00:00:00]">
        <tpls c="1">
          <tpl fld="4" item="825"/>
        </tpls>
      </query>
      <query mdx="[demand_forecasting_data1].[Date].&amp;[2021-04-01T00:00:00]">
        <tpls c="1">
          <tpl fld="4" item="826"/>
        </tpls>
      </query>
      <query mdx="[demand_forecasting_data1].[Date].&amp;[2021-04-08T00:00:00]">
        <tpls c="1">
          <tpl fld="4" item="827"/>
        </tpls>
      </query>
      <query mdx="[demand_forecasting_data1].[Date].&amp;[2021-04-12T00:00:00]">
        <tpls c="1">
          <tpl fld="4" item="828"/>
        </tpls>
      </query>
      <query mdx="[demand_forecasting_data1].[Date].&amp;[2021-04-11T00:00:00]">
        <tpls c="1">
          <tpl fld="4" item="829"/>
        </tpls>
      </query>
      <query mdx="[demand_forecasting_data1].[Date].&amp;[2021-04-09T00:00:00]">
        <tpls c="1">
          <tpl fld="4" item="830"/>
        </tpls>
      </query>
      <query mdx="[demand_forecasting_data1].[Date].&amp;[2021-04-07T00:00:00]">
        <tpls c="1">
          <tpl fld="4" item="831"/>
        </tpls>
      </query>
      <query mdx="[demand_forecasting_data1].[Date].&amp;[2021-04-10T00:00:00]">
        <tpls c="1">
          <tpl fld="4" item="832"/>
        </tpls>
      </query>
      <query mdx="[demand_forecasting_data1].[Date].&amp;[2021-04-06T00:00:00]">
        <tpls c="1">
          <tpl fld="4" item="833"/>
        </tpls>
      </query>
      <query mdx="[demand_forecasting_data1].[Date].&amp;[2021-04-17T00:00:00]">
        <tpls c="1">
          <tpl fld="4" item="834"/>
        </tpls>
      </query>
      <query mdx="[demand_forecasting_data1].[Date].&amp;[2021-04-19T00:00:00]">
        <tpls c="1">
          <tpl fld="4" item="835"/>
        </tpls>
      </query>
      <query mdx="[demand_forecasting_data1].[Date].&amp;[2021-04-14T00:00:00]">
        <tpls c="1">
          <tpl fld="4" item="836"/>
        </tpls>
      </query>
      <query mdx="[demand_forecasting_data1].[Date].&amp;[2021-04-15T00:00:00]">
        <tpls c="1">
          <tpl fld="4" item="837"/>
        </tpls>
      </query>
      <query mdx="[demand_forecasting_data1].[Date].&amp;[2021-04-13T00:00:00]">
        <tpls c="1">
          <tpl fld="4" item="838"/>
        </tpls>
      </query>
      <query mdx="[demand_forecasting_data1].[Date].&amp;[2021-04-18T00:00:00]">
        <tpls c="1">
          <tpl fld="4" item="839"/>
        </tpls>
      </query>
      <query mdx="[demand_forecasting_data1].[Date].&amp;[2021-04-16T00:00:00]">
        <tpls c="1">
          <tpl fld="4" item="840"/>
        </tpls>
      </query>
      <query mdx="[demand_forecasting_data1].[Date].&amp;[2021-04-22T00:00:00]">
        <tpls c="1">
          <tpl fld="4" item="841"/>
        </tpls>
      </query>
      <query mdx="[demand_forecasting_data1].[Date].&amp;[2021-04-26T00:00:00]">
        <tpls c="1">
          <tpl fld="4" item="842"/>
        </tpls>
      </query>
      <query mdx="[demand_forecasting_data1].[Date].&amp;[2021-04-25T00:00:00]">
        <tpls c="1">
          <tpl fld="4" item="843"/>
        </tpls>
      </query>
      <query mdx="[demand_forecasting_data1].[Date].&amp;[2021-04-21T00:00:00]">
        <tpls c="1">
          <tpl fld="4" item="844"/>
        </tpls>
      </query>
      <query mdx="[demand_forecasting_data1].[Date].&amp;[2021-04-23T00:00:00]">
        <tpls c="1">
          <tpl fld="4" item="845"/>
        </tpls>
      </query>
      <query mdx="[demand_forecasting_data1].[Date].&amp;[2021-04-24T00:00:00]">
        <tpls c="1">
          <tpl fld="4" item="846"/>
        </tpls>
      </query>
      <query mdx="[demand_forecasting_data1].[Date].&amp;[2021-04-20T00:00:00]">
        <tpls c="1">
          <tpl fld="4" item="847"/>
        </tpls>
      </query>
      <query mdx="[demand_forecasting_data1].[Date].&amp;[2021-04-30T00:00:00]">
        <tpls c="1">
          <tpl fld="4" item="848"/>
        </tpls>
      </query>
      <query mdx="[demand_forecasting_data1].[Date].&amp;[2021-05-01T00:00:00]">
        <tpls c="1">
          <tpl fld="4" item="849"/>
        </tpls>
      </query>
      <query mdx="[demand_forecasting_data1].[Date].&amp;[2021-05-03T00:00:00]">
        <tpls c="1">
          <tpl fld="4" item="850"/>
        </tpls>
      </query>
      <query mdx="[demand_forecasting_data1].[Date].&amp;[2021-04-27T00:00:00]">
        <tpls c="1">
          <tpl fld="4" item="851"/>
        </tpls>
      </query>
      <query mdx="[demand_forecasting_data1].[Date].&amp;[2021-05-02T00:00:00]">
        <tpls c="1">
          <tpl fld="4" item="852"/>
        </tpls>
      </query>
      <query mdx="[demand_forecasting_data1].[Date].&amp;[2021-04-28T00:00:00]">
        <tpls c="1">
          <tpl fld="4" item="853"/>
        </tpls>
      </query>
      <query mdx="[demand_forecasting_data1].[Date].&amp;[2021-04-29T00:00:00]">
        <tpls c="1">
          <tpl fld="4" item="854"/>
        </tpls>
      </query>
      <query mdx="[demand_forecasting_data1].[Date].&amp;[2021-05-08T00:00:00]">
        <tpls c="1">
          <tpl fld="4" item="855"/>
        </tpls>
      </query>
      <query mdx="[demand_forecasting_data1].[Date].&amp;[2021-05-09T00:00:00]">
        <tpls c="1">
          <tpl fld="4" item="856"/>
        </tpls>
      </query>
      <query mdx="[demand_forecasting_data1].[Date].&amp;[2021-05-04T00:00:00]">
        <tpls c="1">
          <tpl fld="4" item="857"/>
        </tpls>
      </query>
      <query mdx="[demand_forecasting_data1].[Date].&amp;[2021-05-06T00:00:00]">
        <tpls c="1">
          <tpl fld="4" item="858"/>
        </tpls>
      </query>
      <query mdx="[demand_forecasting_data1].[Date].&amp;[2021-05-05T00:00:00]">
        <tpls c="1">
          <tpl fld="4" item="859"/>
        </tpls>
      </query>
      <query mdx="[demand_forecasting_data1].[Date].&amp;[2021-05-07T00:00:00]">
        <tpls c="1">
          <tpl fld="4" item="860"/>
        </tpls>
      </query>
      <query mdx="[demand_forecasting_data1].[Date].&amp;[2021-05-10T00:00:00]">
        <tpls c="1">
          <tpl fld="4" item="861"/>
        </tpls>
      </query>
      <query mdx="[demand_forecasting_data1].[Date].&amp;[2021-05-13T00:00:00]">
        <tpls c="1">
          <tpl fld="4" item="862"/>
        </tpls>
      </query>
      <query mdx="[demand_forecasting_data1].[Date].&amp;[2021-05-17T00:00:00]">
        <tpls c="1">
          <tpl fld="4" item="863"/>
        </tpls>
      </query>
      <query mdx="[demand_forecasting_data1].[Date].&amp;[2021-05-15T00:00:00]">
        <tpls c="1">
          <tpl fld="4" item="864"/>
        </tpls>
      </query>
      <query mdx="[demand_forecasting_data1].[Date].&amp;[2021-05-11T00:00:00]">
        <tpls c="1">
          <tpl fld="4" item="865"/>
        </tpls>
      </query>
      <query mdx="[demand_forecasting_data1].[Date].&amp;[2021-05-12T00:00:00]">
        <tpls c="1">
          <tpl fld="4" item="866"/>
        </tpls>
      </query>
      <query mdx="[demand_forecasting_data1].[Date].&amp;[2021-05-14T00:00:00]">
        <tpls c="1">
          <tpl fld="4" item="867"/>
        </tpls>
      </query>
      <query mdx="[demand_forecasting_data1].[Date].&amp;[2021-05-16T00:00:00]">
        <tpls c="1">
          <tpl fld="4" item="868"/>
        </tpls>
      </query>
      <query mdx="[demand_forecasting_data1].[Date].&amp;[2021-05-20T00:00:00]">
        <tpls c="1">
          <tpl fld="4" item="869"/>
        </tpls>
      </query>
      <query mdx="[demand_forecasting_data1].[Date].&amp;[2021-05-21T00:00:00]">
        <tpls c="1">
          <tpl fld="4" item="870"/>
        </tpls>
      </query>
      <query mdx="[demand_forecasting_data1].[Date].&amp;[2021-05-24T00:00:00]">
        <tpls c="1">
          <tpl fld="4" item="871"/>
        </tpls>
      </query>
      <query mdx="[demand_forecasting_data1].[Date].&amp;[2021-05-23T00:00:00]">
        <tpls c="1">
          <tpl fld="4" item="872"/>
        </tpls>
      </query>
      <query mdx="[demand_forecasting_data1].[Date].&amp;[2021-05-18T00:00:00]">
        <tpls c="1">
          <tpl fld="4" item="873"/>
        </tpls>
      </query>
      <query mdx="[demand_forecasting_data1].[Date].&amp;[2021-05-22T00:00:00]">
        <tpls c="1">
          <tpl fld="4" item="874"/>
        </tpls>
      </query>
      <query mdx="[demand_forecasting_data1].[Date].&amp;[2021-05-19T00:00:00]">
        <tpls c="1">
          <tpl fld="4" item="875"/>
        </tpls>
      </query>
      <query mdx="[demand_forecasting_data1].[Date].&amp;[2021-05-27T00:00:00]">
        <tpls c="1">
          <tpl fld="4" item="876"/>
        </tpls>
      </query>
      <query mdx="[demand_forecasting_data1].[Date].&amp;[2021-05-30T00:00:00]">
        <tpls c="1">
          <tpl fld="4" item="877"/>
        </tpls>
      </query>
      <query mdx="[demand_forecasting_data1].[Date].&amp;[2021-05-31T00:00:00]">
        <tpls c="1">
          <tpl fld="4" item="878"/>
        </tpls>
      </query>
      <query mdx="[demand_forecasting_data1].[Date].&amp;[2021-05-29T00:00:00]">
        <tpls c="1">
          <tpl fld="4" item="879"/>
        </tpls>
      </query>
      <query mdx="[demand_forecasting_data1].[Date].&amp;[2021-05-25T00:00:00]">
        <tpls c="1">
          <tpl fld="4" item="880"/>
        </tpls>
      </query>
      <query mdx="[demand_forecasting_data1].[Date].&amp;[2021-05-28T00:00:00]">
        <tpls c="1">
          <tpl fld="4" item="881"/>
        </tpls>
      </query>
      <query mdx="[demand_forecasting_data1].[Date].&amp;[2021-05-26T00:00:00]">
        <tpls c="1">
          <tpl fld="4" item="882"/>
        </tpls>
      </query>
      <query mdx="[demand_forecasting_data1].[Date].&amp;[2021-06-03T00:00:00]">
        <tpls c="1">
          <tpl fld="4" item="883"/>
        </tpls>
      </query>
      <query mdx="[demand_forecasting_data1].[Date].&amp;[2021-06-07T00:00:00]">
        <tpls c="1">
          <tpl fld="4" item="884"/>
        </tpls>
      </query>
      <query mdx="[demand_forecasting_data1].[Date].&amp;[2021-06-02T00:00:00]">
        <tpls c="1">
          <tpl fld="4" item="885"/>
        </tpls>
      </query>
      <query mdx="[demand_forecasting_data1].[Date].&amp;[2021-06-06T00:00:00]">
        <tpls c="1">
          <tpl fld="4" item="886"/>
        </tpls>
      </query>
      <query mdx="[demand_forecasting_data1].[Date].&amp;[2021-06-05T00:00:00]">
        <tpls c="1">
          <tpl fld="4" item="887"/>
        </tpls>
      </query>
      <query mdx="[demand_forecasting_data1].[Date].&amp;[2021-06-04T00:00:00]">
        <tpls c="1">
          <tpl fld="4" item="888"/>
        </tpls>
      </query>
      <query mdx="[demand_forecasting_data1].[Date].&amp;[2021-06-01T00:00:00]">
        <tpls c="1">
          <tpl fld="4" item="889"/>
        </tpls>
      </query>
      <query mdx="[demand_forecasting_data1].[Date].&amp;[2021-06-10T00:00:00]">
        <tpls c="1">
          <tpl fld="4" item="890"/>
        </tpls>
      </query>
      <query mdx="[demand_forecasting_data1].[Date].&amp;[2021-06-08T00:00:00]">
        <tpls c="1">
          <tpl fld="4" item="891"/>
        </tpls>
      </query>
      <query mdx="[demand_forecasting_data1].[Date].&amp;[2021-06-14T00:00:00]">
        <tpls c="1">
          <tpl fld="4" item="892"/>
        </tpls>
      </query>
      <query mdx="[demand_forecasting_data1].[Date].&amp;[2021-06-09T00:00:00]">
        <tpls c="1">
          <tpl fld="4" item="893"/>
        </tpls>
      </query>
      <query mdx="[demand_forecasting_data1].[Date].&amp;[2021-06-13T00:00:00]">
        <tpls c="1">
          <tpl fld="4" item="894"/>
        </tpls>
      </query>
      <query mdx="[demand_forecasting_data1].[Date].&amp;[2021-06-11T00:00:00]">
        <tpls c="1">
          <tpl fld="4" item="895"/>
        </tpls>
      </query>
      <query mdx="[demand_forecasting_data1].[Date].&amp;[2021-06-12T00:00:00]">
        <tpls c="1">
          <tpl fld="4" item="896"/>
        </tpls>
      </query>
      <query mdx="[demand_forecasting_data1].[Date].&amp;[2021-06-18T00:00:00]">
        <tpls c="1">
          <tpl fld="4" item="897"/>
        </tpls>
      </query>
      <query mdx="[demand_forecasting_data1].[Date].&amp;[2021-06-19T00:00:00]">
        <tpls c="1">
          <tpl fld="4" item="898"/>
        </tpls>
      </query>
      <query mdx="[demand_forecasting_data1].[Date].&amp;[2021-06-20T00:00:00]">
        <tpls c="1">
          <tpl fld="4" item="899"/>
        </tpls>
      </query>
      <query mdx="[demand_forecasting_data1].[Date].&amp;[2021-06-21T00:00:00]">
        <tpls c="1">
          <tpl fld="4" item="900"/>
        </tpls>
      </query>
      <query mdx="[demand_forecasting_data1].[Date].&amp;[2021-06-16T00:00:00]">
        <tpls c="1">
          <tpl fld="4" item="901"/>
        </tpls>
      </query>
      <query mdx="[demand_forecasting_data1].[Date].&amp;[2021-06-17T00:00:00]">
        <tpls c="1">
          <tpl fld="4" item="902"/>
        </tpls>
      </query>
      <query mdx="[demand_forecasting_data1].[Date].&amp;[2021-06-15T00:00:00]">
        <tpls c="1">
          <tpl fld="4" item="903"/>
        </tpls>
      </query>
      <query mdx="[demand_forecasting_data1].[Date].&amp;[2021-06-26T00:00:00]">
        <tpls c="1">
          <tpl fld="4" item="904"/>
        </tpls>
      </query>
      <query mdx="[demand_forecasting_data1].[Date].&amp;[2021-06-28T00:00:00]">
        <tpls c="1">
          <tpl fld="4" item="905"/>
        </tpls>
      </query>
      <query mdx="[demand_forecasting_data1].[Date].&amp;[2021-06-22T00:00:00]">
        <tpls c="1">
          <tpl fld="4" item="906"/>
        </tpls>
      </query>
      <query mdx="[demand_forecasting_data1].[Date].&amp;[2021-06-23T00:00:00]">
        <tpls c="1">
          <tpl fld="4" item="907"/>
        </tpls>
      </query>
      <query mdx="[demand_forecasting_data1].[Date].&amp;[2021-06-25T00:00:00]">
        <tpls c="1">
          <tpl fld="4" item="908"/>
        </tpls>
      </query>
      <query mdx="[demand_forecasting_data1].[Date].&amp;[2021-06-27T00:00:00]">
        <tpls c="1">
          <tpl fld="4" item="909"/>
        </tpls>
      </query>
      <query mdx="[demand_forecasting_data1].[Date].&amp;[2021-06-24T00:00:00]">
        <tpls c="1">
          <tpl fld="4" item="910"/>
        </tpls>
      </query>
      <query mdx="[demand_forecasting_data1].[Date].&amp;[2021-06-29T00:00:00]">
        <tpls c="1">
          <tpl fld="4" item="911"/>
        </tpls>
      </query>
      <query mdx="[demand_forecasting_data1].[Date].&amp;[2021-07-03T00:00:00]">
        <tpls c="1">
          <tpl fld="4" item="912"/>
        </tpls>
      </query>
      <query mdx="[demand_forecasting_data1].[Date].&amp;[2021-07-04T00:00:00]">
        <tpls c="1">
          <tpl fld="4" item="913"/>
        </tpls>
      </query>
      <query mdx="[demand_forecasting_data1].[Date].&amp;[2021-06-30T00:00:00]">
        <tpls c="1">
          <tpl fld="4" item="914"/>
        </tpls>
      </query>
      <query mdx="[demand_forecasting_data1].[Date].&amp;[2021-07-01T00:00:00]">
        <tpls c="1">
          <tpl fld="4" item="915"/>
        </tpls>
      </query>
      <query mdx="[demand_forecasting_data1].[Date].&amp;[2021-07-05T00:00:00]">
        <tpls c="1">
          <tpl fld="4" item="916"/>
        </tpls>
      </query>
      <query mdx="[demand_forecasting_data1].[Date].&amp;[2021-07-02T00:00:00]">
        <tpls c="1">
          <tpl fld="4" item="917"/>
        </tpls>
      </query>
      <query mdx="[demand_forecasting_data1].[Date].&amp;[2021-07-07T00:00:00]">
        <tpls c="1">
          <tpl fld="4" item="918"/>
        </tpls>
      </query>
      <query mdx="[demand_forecasting_data1].[Date].&amp;[2021-07-12T00:00:00]">
        <tpls c="1">
          <tpl fld="4" item="919"/>
        </tpls>
      </query>
      <query mdx="[demand_forecasting_data1].[Date].&amp;[2021-07-09T00:00:00]">
        <tpls c="1">
          <tpl fld="4" item="920"/>
        </tpls>
      </query>
      <query mdx="[demand_forecasting_data1].[Date].&amp;[2021-07-08T00:00:00]">
        <tpls c="1">
          <tpl fld="4" item="921"/>
        </tpls>
      </query>
      <query mdx="[demand_forecasting_data1].[Date].&amp;[2021-07-06T00:00:00]">
        <tpls c="1">
          <tpl fld="4" item="922"/>
        </tpls>
      </query>
      <query mdx="[demand_forecasting_data1].[Date].&amp;[2021-07-11T00:00:00]">
        <tpls c="1">
          <tpl fld="4" item="923"/>
        </tpls>
      </query>
      <query mdx="[demand_forecasting_data1].[Date].&amp;[2021-07-10T00:00:00]">
        <tpls c="1">
          <tpl fld="4" item="924"/>
        </tpls>
      </query>
      <query mdx="[demand_forecasting_data1].[Date].&amp;[2021-07-14T00:00:00]">
        <tpls c="1">
          <tpl fld="4" item="925"/>
        </tpls>
      </query>
      <query mdx="[demand_forecasting_data1].[Date].&amp;[2021-07-15T00:00:00]">
        <tpls c="1">
          <tpl fld="4" item="926"/>
        </tpls>
      </query>
      <query mdx="[demand_forecasting_data1].[Date].&amp;[2021-07-13T00:00:00]">
        <tpls c="1">
          <tpl fld="4" item="927"/>
        </tpls>
      </query>
      <query mdx="[demand_forecasting_data1].[Date].&amp;[2021-07-19T00:00:00]">
        <tpls c="1">
          <tpl fld="4" item="928"/>
        </tpls>
      </query>
      <query mdx="[demand_forecasting_data1].[Date].&amp;[2021-07-16T00:00:00]">
        <tpls c="1">
          <tpl fld="4" item="929"/>
        </tpls>
      </query>
      <query mdx="[demand_forecasting_data1].[Date].&amp;[2021-07-17T00:00:00]">
        <tpls c="1">
          <tpl fld="4" item="930"/>
        </tpls>
      </query>
      <query mdx="[demand_forecasting_data1].[Date].&amp;[2021-07-18T00:00:00]">
        <tpls c="1">
          <tpl fld="4" item="931"/>
        </tpls>
      </query>
      <query mdx="[demand_forecasting_data1].[Date].&amp;[2021-07-26T00:00:00]">
        <tpls c="1">
          <tpl fld="4" item="932"/>
        </tpls>
      </query>
      <query mdx="[demand_forecasting_data1].[Date].&amp;[2021-07-22T00:00:00]">
        <tpls c="1">
          <tpl fld="4" item="933"/>
        </tpls>
      </query>
      <query mdx="[demand_forecasting_data1].[Date].&amp;[2021-07-24T00:00:00]">
        <tpls c="1">
          <tpl fld="4" item="934"/>
        </tpls>
      </query>
      <query mdx="[demand_forecasting_data1].[Date].&amp;[2021-07-23T00:00:00]">
        <tpls c="1">
          <tpl fld="4" item="935"/>
        </tpls>
      </query>
      <query mdx="[demand_forecasting_data1].[Date].&amp;[2021-07-25T00:00:00]">
        <tpls c="1">
          <tpl fld="4" item="936"/>
        </tpls>
      </query>
      <query mdx="[demand_forecasting_data1].[Date].&amp;[2021-07-21T00:00:00]">
        <tpls c="1">
          <tpl fld="4" item="937"/>
        </tpls>
      </query>
      <query mdx="[demand_forecasting_data1].[Date].&amp;[2021-07-20T00:00:00]">
        <tpls c="1">
          <tpl fld="4" item="938"/>
        </tpls>
      </query>
      <query mdx="[demand_forecasting_data1].[Date].&amp;[2021-08-01T00:00:00]">
        <tpls c="1">
          <tpl fld="4" item="939"/>
        </tpls>
      </query>
      <query mdx="[demand_forecasting_data1].[Date].&amp;[2021-07-28T00:00:00]">
        <tpls c="1">
          <tpl fld="4" item="940"/>
        </tpls>
      </query>
      <query mdx="[demand_forecasting_data1].[Date].&amp;[2021-07-29T00:00:00]">
        <tpls c="1">
          <tpl fld="4" item="941"/>
        </tpls>
      </query>
      <query mdx="[demand_forecasting_data1].[Date].&amp;[2021-07-31T00:00:00]">
        <tpls c="1">
          <tpl fld="4" item="942"/>
        </tpls>
      </query>
      <query mdx="[demand_forecasting_data1].[Date].&amp;[2021-07-27T00:00:00]">
        <tpls c="1">
          <tpl fld="4" item="943"/>
        </tpls>
      </query>
      <query mdx="[demand_forecasting_data1].[Date].&amp;[2021-08-02T00:00:00]">
        <tpls c="1">
          <tpl fld="4" item="944"/>
        </tpls>
      </query>
      <query mdx="[demand_forecasting_data1].[Date].&amp;[2021-07-30T00:00:00]">
        <tpls c="1">
          <tpl fld="4" item="945"/>
        </tpls>
      </query>
      <query mdx="[demand_forecasting_data1].[Date].&amp;[2021-08-06T00:00:00]">
        <tpls c="1">
          <tpl fld="4" item="946"/>
        </tpls>
      </query>
      <query mdx="[demand_forecasting_data1].[Date].&amp;[2021-08-04T00:00:00]">
        <tpls c="1">
          <tpl fld="4" item="947"/>
        </tpls>
      </query>
      <query mdx="[demand_forecasting_data1].[Date].&amp;[2021-08-07T00:00:00]">
        <tpls c="1">
          <tpl fld="4" item="948"/>
        </tpls>
      </query>
      <query mdx="[demand_forecasting_data1].[Date].&amp;[2021-08-03T00:00:00]">
        <tpls c="1">
          <tpl fld="4" item="949"/>
        </tpls>
      </query>
      <query mdx="[demand_forecasting_data1].[Date].&amp;[2021-08-08T00:00:00]">
        <tpls c="1">
          <tpl fld="4" item="950"/>
        </tpls>
      </query>
      <query mdx="[demand_forecasting_data1].[Date].&amp;[2021-08-09T00:00:00]">
        <tpls c="1">
          <tpl fld="4" item="951"/>
        </tpls>
      </query>
      <query mdx="[demand_forecasting_data1].[Date].&amp;[2021-08-05T00:00:00]">
        <tpls c="1">
          <tpl fld="4" item="952"/>
        </tpls>
      </query>
      <query mdx="[demand_forecasting_data1].[Date].&amp;[2021-08-16T00:00:00]">
        <tpls c="1">
          <tpl fld="4" item="953"/>
        </tpls>
      </query>
      <query mdx="[demand_forecasting_data1].[Date].&amp;[2021-08-12T00:00:00]">
        <tpls c="1">
          <tpl fld="4" item="954"/>
        </tpls>
      </query>
      <query mdx="[demand_forecasting_data1].[Date].&amp;[2021-08-13T00:00:00]">
        <tpls c="1">
          <tpl fld="4" item="955"/>
        </tpls>
      </query>
      <query mdx="[demand_forecasting_data1].[Date].&amp;[2021-08-15T00:00:00]">
        <tpls c="1">
          <tpl fld="4" item="956"/>
        </tpls>
      </query>
      <query mdx="[demand_forecasting_data1].[Date].&amp;[2021-08-11T00:00:00]">
        <tpls c="1">
          <tpl fld="4" item="957"/>
        </tpls>
      </query>
      <query mdx="[demand_forecasting_data1].[Date].&amp;[2021-08-10T00:00:00]">
        <tpls c="1">
          <tpl fld="4" item="958"/>
        </tpls>
      </query>
      <query mdx="[demand_forecasting_data1].[Date].&amp;[2021-08-14T00:00:00]">
        <tpls c="1">
          <tpl fld="4" item="959"/>
        </tpls>
      </query>
      <query mdx="[demand_forecasting_data1].[Date].&amp;[2021-08-20T00:00:00]">
        <tpls c="1">
          <tpl fld="4" item="960"/>
        </tpls>
      </query>
      <query mdx="[demand_forecasting_data1].[Date].&amp;[2021-08-23T00:00:00]">
        <tpls c="1">
          <tpl fld="4" item="961"/>
        </tpls>
      </query>
      <query mdx="[demand_forecasting_data1].[Date].&amp;[2021-08-19T00:00:00]">
        <tpls c="1">
          <tpl fld="4" item="962"/>
        </tpls>
      </query>
      <query mdx="[demand_forecasting_data1].[Date].&amp;[2021-08-21T00:00:00]">
        <tpls c="1">
          <tpl fld="4" item="963"/>
        </tpls>
      </query>
      <query mdx="[demand_forecasting_data1].[Date].&amp;[2021-08-22T00:00:00]">
        <tpls c="1">
          <tpl fld="4" item="964"/>
        </tpls>
      </query>
      <query mdx="[demand_forecasting_data1].[Date].&amp;[2021-08-18T00:00:00]">
        <tpls c="1">
          <tpl fld="4" item="965"/>
        </tpls>
      </query>
      <query mdx="[demand_forecasting_data1].[Date].&amp;[2021-08-26T00:00:00]">
        <tpls c="1">
          <tpl fld="4" item="966"/>
        </tpls>
      </query>
      <query mdx="[demand_forecasting_data1].[Date].&amp;[2021-08-29T00:00:00]">
        <tpls c="1">
          <tpl fld="4" item="967"/>
        </tpls>
      </query>
      <query mdx="[demand_forecasting_data1].[Date].&amp;[2021-08-24T00:00:00]">
        <tpls c="1">
          <tpl fld="4" item="968"/>
        </tpls>
      </query>
      <query mdx="[demand_forecasting_data1].[Date].&amp;[2021-08-30T00:00:00]">
        <tpls c="1">
          <tpl fld="4" item="969"/>
        </tpls>
      </query>
      <query mdx="[demand_forecasting_data1].[Date].&amp;[2021-08-25T00:00:00]">
        <tpls c="1">
          <tpl fld="4" item="970"/>
        </tpls>
      </query>
      <query mdx="[demand_forecasting_data1].[Date].&amp;[2021-08-28T00:00:00]">
        <tpls c="1">
          <tpl fld="4" item="971"/>
        </tpls>
      </query>
      <query mdx="[demand_forecasting_data1].[Date].&amp;[2021-08-27T00:00:00]">
        <tpls c="1">
          <tpl fld="4" item="972"/>
        </tpls>
      </query>
      <query mdx="[demand_forecasting_data1].[Date].&amp;[2021-09-04T00:00:00]">
        <tpls c="1">
          <tpl fld="4" item="973"/>
        </tpls>
      </query>
      <query mdx="[demand_forecasting_data1].[Date].&amp;[2021-09-03T00:00:00]">
        <tpls c="1">
          <tpl fld="4" item="974"/>
        </tpls>
      </query>
      <query mdx="[demand_forecasting_data1].[Date].&amp;[2021-08-31T00:00:00]">
        <tpls c="1">
          <tpl fld="4" item="975"/>
        </tpls>
      </query>
      <query mdx="[demand_forecasting_data1].[Date].&amp;[2021-09-05T00:00:00]">
        <tpls c="1">
          <tpl fld="4" item="976"/>
        </tpls>
      </query>
      <query mdx="[demand_forecasting_data1].[Date].&amp;[2021-09-02T00:00:00]">
        <tpls c="1">
          <tpl fld="4" item="977"/>
        </tpls>
      </query>
      <query mdx="[demand_forecasting_data1].[Date].&amp;[2021-09-01T00:00:00]">
        <tpls c="1">
          <tpl fld="4" item="978"/>
        </tpls>
      </query>
      <query mdx="[demand_forecasting_data1].[Date].&amp;[2021-09-06T00:00:00]">
        <tpls c="1">
          <tpl fld="4" item="979"/>
        </tpls>
      </query>
      <query mdx="[demand_forecasting_data1].[Date].&amp;[2021-09-09T00:00:00]">
        <tpls c="1">
          <tpl fld="4" item="980"/>
        </tpls>
      </query>
      <query mdx="[demand_forecasting_data1].[Date].&amp;[2021-09-10T00:00:00]">
        <tpls c="1">
          <tpl fld="4" item="981"/>
        </tpls>
      </query>
      <query mdx="[demand_forecasting_data1].[Date].&amp;[2021-09-11T00:00:00]">
        <tpls c="1">
          <tpl fld="4" item="982"/>
        </tpls>
      </query>
      <query mdx="[demand_forecasting_data1].[Date].&amp;[2021-09-07T00:00:00]">
        <tpls c="1">
          <tpl fld="4" item="983"/>
        </tpls>
      </query>
      <query mdx="[demand_forecasting_data1].[Date].&amp;[2021-09-08T00:00:00]">
        <tpls c="1">
          <tpl fld="4" item="984"/>
        </tpls>
      </query>
      <query mdx="[demand_forecasting_data1].[Date].&amp;[2021-09-12T00:00:00]">
        <tpls c="1">
          <tpl fld="4" item="985"/>
        </tpls>
      </query>
      <query mdx="[demand_forecasting_data1].[Date].&amp;[2021-09-13T00:00:00]">
        <tpls c="1">
          <tpl fld="4" item="986"/>
        </tpls>
      </query>
      <query mdx="[demand_forecasting_data1].[Date].&amp;[2021-09-19T00:00:00]">
        <tpls c="1">
          <tpl fld="4" item="987"/>
        </tpls>
      </query>
      <query mdx="[demand_forecasting_data1].[Date].&amp;[2021-09-20T00:00:00]">
        <tpls c="1">
          <tpl fld="4" item="988"/>
        </tpls>
      </query>
      <query mdx="[demand_forecasting_data1].[Date].&amp;[2021-09-18T00:00:00]">
        <tpls c="1">
          <tpl fld="4" item="989"/>
        </tpls>
      </query>
      <query mdx="[demand_forecasting_data1].[Date].&amp;[2021-09-17T00:00:00]">
        <tpls c="1">
          <tpl fld="4" item="990"/>
        </tpls>
      </query>
      <query mdx="[demand_forecasting_data1].[Date].&amp;[2021-09-15T00:00:00]">
        <tpls c="1">
          <tpl fld="4" item="991"/>
        </tpls>
      </query>
      <query mdx="[demand_forecasting_data1].[Date].&amp;[2021-09-14T00:00:00]">
        <tpls c="1">
          <tpl fld="4" item="992"/>
        </tpls>
      </query>
      <query mdx="[demand_forecasting_data1].[Date].&amp;[2021-09-16T00:00:00]">
        <tpls c="1">
          <tpl fld="4" item="993"/>
        </tpls>
      </query>
      <query mdx="[demand_forecasting_data1].[Date].&amp;[2021-09-26T00:00:00]">
        <tpls c="1">
          <tpl fld="4" item="994"/>
        </tpls>
      </query>
      <query mdx="[demand_forecasting_data1].[Date].&amp;[2021-09-25T00:00:00]">
        <tpls c="1">
          <tpl fld="4" item="995"/>
        </tpls>
      </query>
      <query mdx="[demand_forecasting_data1].[Date].&amp;[2021-09-23T00:00:00]">
        <tpls c="1">
          <tpl fld="4" item="996"/>
        </tpls>
      </query>
      <query mdx="[demand_forecasting_data1].[Date].&amp;[2021-09-24T00:00:00]">
        <tpls c="1">
          <tpl fld="4" item="997"/>
        </tpls>
      </query>
      <query mdx="[demand_forecasting_data1].[Date].&amp;[2021-09-21T00:00:00]">
        <tpls c="1">
          <tpl fld="4" item="998"/>
        </tpls>
      </query>
      <query mdx="[demand_forecasting_data1].[Date].&amp;[2021-09-27T00:00:00]">
        <tpls c="1">
          <tpl fld="4" item="999"/>
        </tpls>
      </query>
      <query mdx="[demand_forecasting_data1].[Date].&amp;[2021-09-22T00:00:00]">
        <tpls c="1">
          <tpl fld="4" item="1000"/>
        </tpls>
      </query>
      <query mdx="[demand_forecasting_data1].[Date].&amp;[2021-10-01T00:00:00]">
        <tpls c="1">
          <tpl fld="4" item="1001"/>
        </tpls>
      </query>
      <query mdx="[demand_forecasting_data1].[Date].&amp;[2021-10-02T00:00:00]">
        <tpls c="1">
          <tpl fld="4" item="1002"/>
        </tpls>
      </query>
      <query mdx="[demand_forecasting_data1].[Date].&amp;[2021-09-29T00:00:00]">
        <tpls c="1">
          <tpl fld="4" item="1003"/>
        </tpls>
      </query>
      <query mdx="[demand_forecasting_data1].[Date].&amp;[2021-10-04T00:00:00]">
        <tpls c="1">
          <tpl fld="4" item="1004"/>
        </tpls>
      </query>
      <query mdx="[demand_forecasting_data1].[Date].&amp;[2021-10-03T00:00:00]">
        <tpls c="1">
          <tpl fld="4" item="1005"/>
        </tpls>
      </query>
      <query mdx="[demand_forecasting_data1].[Date].&amp;[2021-09-30T00:00:00]">
        <tpls c="1">
          <tpl fld="4" item="1006"/>
        </tpls>
      </query>
      <query mdx="[demand_forecasting_data1].[Date].&amp;[2021-09-28T00:00:00]">
        <tpls c="1">
          <tpl fld="4" item="1007"/>
        </tpls>
      </query>
      <query mdx="[demand_forecasting_data1].[Date].&amp;[2021-10-08T00:00:00]">
        <tpls c="1">
          <tpl fld="4" item="1008"/>
        </tpls>
      </query>
      <query mdx="[demand_forecasting_data1].[Date].&amp;[2021-10-10T00:00:00]">
        <tpls c="1">
          <tpl fld="4" item="1009"/>
        </tpls>
      </query>
      <query mdx="[demand_forecasting_data1].[Date].&amp;[2021-10-07T00:00:00]">
        <tpls c="1">
          <tpl fld="4" item="1010"/>
        </tpls>
      </query>
      <query mdx="[demand_forecasting_data1].[Date].&amp;[2021-10-11T00:00:00]">
        <tpls c="1">
          <tpl fld="4" item="1011"/>
        </tpls>
      </query>
      <query mdx="[demand_forecasting_data1].[Date].&amp;[2021-10-09T00:00:00]">
        <tpls c="1">
          <tpl fld="4" item="1012"/>
        </tpls>
      </query>
      <query mdx="[demand_forecasting_data1].[Date].&amp;[2021-10-06T00:00:00]">
        <tpls c="1">
          <tpl fld="4" item="1013"/>
        </tpls>
      </query>
      <query mdx="[demand_forecasting_data1].[Date].&amp;[2021-10-05T00:00:00]">
        <tpls c="1">
          <tpl fld="4" item="1014"/>
        </tpls>
      </query>
      <query mdx="[demand_forecasting_data1].[Date].&amp;[2021-10-15T00:00:00]">
        <tpls c="1">
          <tpl fld="4" item="1015"/>
        </tpls>
      </query>
      <query mdx="[demand_forecasting_data1].[Date].&amp;[2021-10-18T00:00:00]">
        <tpls c="1">
          <tpl fld="4" item="1016"/>
        </tpls>
      </query>
      <query mdx="[demand_forecasting_data1].[Date].&amp;[2021-10-17T00:00:00]">
        <tpls c="1">
          <tpl fld="4" item="1017"/>
        </tpls>
      </query>
      <query mdx="[demand_forecasting_data1].[Date].&amp;[2021-10-13T00:00:00]">
        <tpls c="1">
          <tpl fld="4" item="1018"/>
        </tpls>
      </query>
      <query mdx="[demand_forecasting_data1].[Date].&amp;[2021-10-16T00:00:00]">
        <tpls c="1">
          <tpl fld="4" item="1019"/>
        </tpls>
      </query>
      <query mdx="[demand_forecasting_data1].[Date].&amp;[2021-10-12T00:00:00]">
        <tpls c="1">
          <tpl fld="4" item="1020"/>
        </tpls>
      </query>
      <query mdx="[demand_forecasting_data1].[Date].&amp;[2021-10-14T00:00:00]">
        <tpls c="1">
          <tpl fld="4" item="1021"/>
        </tpls>
      </query>
      <query mdx="[demand_forecasting_data1].[Date].&amp;[2021-10-25T00:00:00]">
        <tpls c="1">
          <tpl fld="4" item="1022"/>
        </tpls>
      </query>
      <query mdx="[demand_forecasting_data1].[Date].&amp;[2021-10-22T00:00:00]">
        <tpls c="1">
          <tpl fld="4" item="1023"/>
        </tpls>
      </query>
      <query mdx="[demand_forecasting_data1].[Date].&amp;[2021-10-19T00:00:00]">
        <tpls c="1">
          <tpl fld="4" item="1024"/>
        </tpls>
      </query>
      <query mdx="[demand_forecasting_data1].[Date].&amp;[2021-10-20T00:00:00]">
        <tpls c="1">
          <tpl fld="4" item="1025"/>
        </tpls>
      </query>
      <query mdx="[demand_forecasting_data1].[Date].&amp;[2021-10-21T00:00:00]">
        <tpls c="1">
          <tpl fld="4" item="1026"/>
        </tpls>
      </query>
      <query mdx="[demand_forecasting_data1].[Date].&amp;[2021-10-23T00:00:00]">
        <tpls c="1">
          <tpl fld="4" item="1027"/>
        </tpls>
      </query>
      <query mdx="[demand_forecasting_data1].[Date].&amp;[2021-10-24T00:00:00]">
        <tpls c="1">
          <tpl fld="4" item="1028"/>
        </tpls>
      </query>
      <query mdx="[demand_forecasting_data1].[Date].&amp;[2021-10-31T00:00:00]">
        <tpls c="1">
          <tpl fld="4" item="1029"/>
        </tpls>
      </query>
      <query mdx="[demand_forecasting_data1].[Date].&amp;[2021-10-27T00:00:00]">
        <tpls c="1">
          <tpl fld="4" item="1030"/>
        </tpls>
      </query>
      <query mdx="[demand_forecasting_data1].[Date].&amp;[2021-10-29T00:00:00]">
        <tpls c="1">
          <tpl fld="4" item="1031"/>
        </tpls>
      </query>
      <query mdx="[demand_forecasting_data1].[Date].&amp;[2021-10-26T00:00:00]">
        <tpls c="1">
          <tpl fld="4" item="1032"/>
        </tpls>
      </query>
      <query mdx="[demand_forecasting_data1].[Date].&amp;[2021-10-28T00:00:00]">
        <tpls c="1">
          <tpl fld="4" item="1033"/>
        </tpls>
      </query>
      <query mdx="[demand_forecasting_data1].[Date].&amp;[2021-11-01T00:00:00]">
        <tpls c="1">
          <tpl fld="4" item="1034"/>
        </tpls>
      </query>
      <query mdx="[demand_forecasting_data1].[Date].&amp;[2021-10-30T00:00:00]">
        <tpls c="1">
          <tpl fld="4" item="1035"/>
        </tpls>
      </query>
      <query mdx="[demand_forecasting_data1].[Date].&amp;[2021-11-08T00:00:00]">
        <tpls c="1">
          <tpl fld="4" item="1036"/>
        </tpls>
      </query>
      <query mdx="[demand_forecasting_data1].[Date].&amp;[2021-11-06T00:00:00]">
        <tpls c="1">
          <tpl fld="4" item="1037"/>
        </tpls>
      </query>
      <query mdx="[demand_forecasting_data1].[Date].&amp;[2021-11-02T00:00:00]">
        <tpls c="1">
          <tpl fld="4" item="1038"/>
        </tpls>
      </query>
      <query mdx="[demand_forecasting_data1].[Date].&amp;[2021-11-03T00:00:00]">
        <tpls c="1">
          <tpl fld="4" item="1039"/>
        </tpls>
      </query>
      <query mdx="[demand_forecasting_data1].[Date].&amp;[2021-11-07T00:00:00]">
        <tpls c="1">
          <tpl fld="4" item="1040"/>
        </tpls>
      </query>
      <query mdx="[demand_forecasting_data1].[Date].&amp;[2021-11-05T00:00:00]">
        <tpls c="1">
          <tpl fld="4" item="1041"/>
        </tpls>
      </query>
      <query mdx="[demand_forecasting_data1].[Date].&amp;[2021-11-04T00:00:00]">
        <tpls c="1">
          <tpl fld="4" item="1042"/>
        </tpls>
      </query>
      <query mdx="[demand_forecasting_data1].[Date].&amp;[2021-11-11T00:00:00]">
        <tpls c="1">
          <tpl fld="4" item="1043"/>
        </tpls>
      </query>
      <query mdx="[demand_forecasting_data1].[Date].&amp;[2021-11-09T00:00:00]">
        <tpls c="1">
          <tpl fld="4" item="1044"/>
        </tpls>
      </query>
      <query mdx="[demand_forecasting_data1].[Date].&amp;[2021-11-15T00:00:00]">
        <tpls c="1">
          <tpl fld="4" item="1045"/>
        </tpls>
      </query>
      <query mdx="[demand_forecasting_data1].[Date].&amp;[2021-11-13T00:00:00]">
        <tpls c="1">
          <tpl fld="4" item="1046"/>
        </tpls>
      </query>
      <query mdx="[demand_forecasting_data1].[Date].&amp;[2021-11-10T00:00:00]">
        <tpls c="1">
          <tpl fld="4" item="1047"/>
        </tpls>
      </query>
      <query mdx="[demand_forecasting_data1].[Date].&amp;[2021-11-14T00:00:00]">
        <tpls c="1">
          <tpl fld="4" item="1048"/>
        </tpls>
      </query>
      <query mdx="[demand_forecasting_data1].[Date].&amp;[2021-11-12T00:00:00]">
        <tpls c="1">
          <tpl fld="4" item="1049"/>
        </tpls>
      </query>
      <query mdx="[demand_forecasting_data1].[Date].&amp;[2021-11-19T00:00:00]">
        <tpls c="1">
          <tpl fld="4" item="1050"/>
        </tpls>
      </query>
      <query mdx="[demand_forecasting_data1].[Date].&amp;[2021-11-20T00:00:00]">
        <tpls c="1">
          <tpl fld="4" item="1051"/>
        </tpls>
      </query>
      <query mdx="[demand_forecasting_data1].[Date].&amp;[2021-11-16T00:00:00]">
        <tpls c="1">
          <tpl fld="4" item="1052"/>
        </tpls>
      </query>
      <query mdx="[demand_forecasting_data1].[Date].&amp;[2021-11-21T00:00:00]">
        <tpls c="1">
          <tpl fld="4" item="1053"/>
        </tpls>
      </query>
      <query mdx="[demand_forecasting_data1].[Date].&amp;[2021-11-17T00:00:00]">
        <tpls c="1">
          <tpl fld="4" item="1054"/>
        </tpls>
      </query>
      <query mdx="[demand_forecasting_data1].[Date].&amp;[2021-11-22T00:00:00]">
        <tpls c="1">
          <tpl fld="4" item="1055"/>
        </tpls>
      </query>
      <query mdx="[demand_forecasting_data1].[Date].&amp;[2021-11-18T00:00:00]">
        <tpls c="1">
          <tpl fld="4" item="1056"/>
        </tpls>
      </query>
      <query mdx="[demand_forecasting_data1].[Date].&amp;[2021-11-23T00:00:00]">
        <tpls c="1">
          <tpl fld="4" item="1057"/>
        </tpls>
      </query>
      <query mdx="[demand_forecasting_data1].[Date].&amp;[2021-11-27T00:00:00]">
        <tpls c="1">
          <tpl fld="4" item="1058"/>
        </tpls>
      </query>
      <query mdx="[demand_forecasting_data1].[Date].&amp;[2021-11-25T00:00:00]">
        <tpls c="1">
          <tpl fld="4" item="1059"/>
        </tpls>
      </query>
      <query mdx="[demand_forecasting_data1].[Date].&amp;[2021-11-24T00:00:00]">
        <tpls c="1">
          <tpl fld="4" item="1060"/>
        </tpls>
      </query>
      <query mdx="[demand_forecasting_data1].[Date].&amp;[2021-11-28T00:00:00]">
        <tpls c="1">
          <tpl fld="4" item="1061"/>
        </tpls>
      </query>
      <query mdx="[demand_forecasting_data1].[Date].&amp;[2021-11-29T00:00:00]">
        <tpls c="1">
          <tpl fld="4" item="1062"/>
        </tpls>
      </query>
      <query mdx="[demand_forecasting_data1].[Date].&amp;[2021-11-26T00:00:00]">
        <tpls c="1">
          <tpl fld="4" item="1063"/>
        </tpls>
      </query>
      <query mdx="[demand_forecasting_data1].[Date].&amp;[2021-11-30T00:00:00]">
        <tpls c="1">
          <tpl fld="4" item="1064"/>
        </tpls>
      </query>
      <query mdx="[demand_forecasting_data1].[Date].&amp;[2021-12-03T00:00:00]">
        <tpls c="1">
          <tpl fld="4" item="1065"/>
        </tpls>
      </query>
      <query mdx="[demand_forecasting_data1].[Date].&amp;[2021-12-02T00:00:00]">
        <tpls c="1">
          <tpl fld="4" item="1066"/>
        </tpls>
      </query>
      <query mdx="[demand_forecasting_data1].[Date].&amp;[2021-12-06T00:00:00]">
        <tpls c="1">
          <tpl fld="4" item="1067"/>
        </tpls>
      </query>
      <query mdx="[demand_forecasting_data1].[Date].&amp;[2021-12-05T00:00:00]">
        <tpls c="1">
          <tpl fld="4" item="1068"/>
        </tpls>
      </query>
      <query mdx="[demand_forecasting_data1].[Date].&amp;[2021-12-04T00:00:00]">
        <tpls c="1">
          <tpl fld="4" item="1069"/>
        </tpls>
      </query>
      <query mdx="[demand_forecasting_data1].[Date].&amp;[2021-12-01T00:00:00]">
        <tpls c="1">
          <tpl fld="4" item="1070"/>
        </tpls>
      </query>
      <query mdx="[demand_forecasting_data1].[Date].&amp;[2021-12-11T00:00:00]">
        <tpls c="1">
          <tpl fld="4" item="1071"/>
        </tpls>
      </query>
      <query mdx="[demand_forecasting_data1].[Date].&amp;[2021-12-08T00:00:00]">
        <tpls c="1">
          <tpl fld="4" item="1072"/>
        </tpls>
      </query>
      <query mdx="[demand_forecasting_data1].[Date].&amp;[2021-12-12T00:00:00]">
        <tpls c="1">
          <tpl fld="4" item="1073"/>
        </tpls>
      </query>
      <query mdx="[demand_forecasting_data1].[Date].&amp;[2021-12-13T00:00:00]">
        <tpls c="1">
          <tpl fld="4" item="1074"/>
        </tpls>
      </query>
      <query mdx="[demand_forecasting_data1].[Date].&amp;[2021-12-09T00:00:00]">
        <tpls c="1">
          <tpl fld="4" item="1075"/>
        </tpls>
      </query>
      <query mdx="[demand_forecasting_data1].[Date].&amp;[2021-12-07T00:00:00]">
        <tpls c="1">
          <tpl fld="4" item="1076"/>
        </tpls>
      </query>
      <query mdx="[demand_forecasting_data1].[Date].&amp;[2021-12-10T00:00:00]">
        <tpls c="1">
          <tpl fld="4" item="1077"/>
        </tpls>
      </query>
      <query mdx="[demand_forecasting_data1].[Date].&amp;[2021-12-17T00:00:00]">
        <tpls c="1">
          <tpl fld="4" item="1078"/>
        </tpls>
      </query>
      <query mdx="[demand_forecasting_data1].[Date].&amp;[2021-12-18T00:00:00]">
        <tpls c="1">
          <tpl fld="4" item="1079"/>
        </tpls>
      </query>
      <query mdx="[demand_forecasting_data1].[Date].&amp;[2021-12-20T00:00:00]">
        <tpls c="1">
          <tpl fld="4" item="1080"/>
        </tpls>
      </query>
      <query mdx="[demand_forecasting_data1].[Date].&amp;[2021-12-16T00:00:00]">
        <tpls c="1">
          <tpl fld="4" item="1081"/>
        </tpls>
      </query>
      <query mdx="[demand_forecasting_data1].[Date].&amp;[2021-12-15T00:00:00]">
        <tpls c="1">
          <tpl fld="4" item="1082"/>
        </tpls>
      </query>
      <query mdx="[demand_forecasting_data1].[Date].&amp;[2021-12-19T00:00:00]">
        <tpls c="1">
          <tpl fld="4" item="1083"/>
        </tpls>
      </query>
      <query mdx="[demand_forecasting_data1].[Date].&amp;[2021-12-14T00:00:00]">
        <tpls c="1">
          <tpl fld="4" item="1084"/>
        </tpls>
      </query>
      <query mdx="[demand_forecasting_data1].[Date].&amp;[2021-12-25T00:00:00]">
        <tpls c="1">
          <tpl fld="4" item="1085"/>
        </tpls>
      </query>
      <query mdx="[demand_forecasting_data1].[Date].&amp;[2021-12-26T00:00:00]">
        <tpls c="1">
          <tpl fld="4" item="1086"/>
        </tpls>
      </query>
      <query mdx="[demand_forecasting_data1].[Date].&amp;[2021-12-23T00:00:00]">
        <tpls c="1">
          <tpl fld="4" item="1087"/>
        </tpls>
      </query>
      <query mdx="[demand_forecasting_data1].[Date].&amp;[2021-12-22T00:00:00]">
        <tpls c="1">
          <tpl fld="4" item="1088"/>
        </tpls>
      </query>
      <query mdx="[demand_forecasting_data1].[Date].&amp;[2021-12-21T00:00:00]">
        <tpls c="1">
          <tpl fld="4" item="1089"/>
        </tpls>
      </query>
      <query mdx="[demand_forecasting_data1].[Date].&amp;[2021-12-27T00:00:00]">
        <tpls c="1">
          <tpl fld="4" item="1090"/>
        </tpls>
      </query>
      <query mdx="[demand_forecasting_data1].[Date].&amp;[2021-12-24T00:00:00]">
        <tpls c="1">
          <tpl fld="4" item="1091"/>
        </tpls>
      </query>
    </queryCache>
    <serverFormats count="1">
      <serverFormat format="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mit gautam" refreshedDate="45820.347686574074" backgroundQuery="1" createdVersion="8" refreshedVersion="8" minRefreshableVersion="3" recordCount="0" supportSubquery="1" supportAdvancedDrill="1" xr:uid="{747DDB9C-93E9-4169-A775-D9E8C942D317}">
  <cacheSource type="external" connectionId="5"/>
  <cacheFields count="4">
    <cacheField name="[demand_forecasting_data1].[Date (Month)].[Date (Month)]" caption="Date (Month)" numFmtId="0" hierarchy="26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Sum of Demand]" caption="Sum of Demand" numFmtId="0" hierarchy="41" level="32767"/>
    <cacheField name="[demand_forecasting_data1].[Year].[Year]" caption="Year" numFmtId="0" hierarchy="19" level="1">
      <sharedItems containsSemiMixedTypes="0" containsString="0" containsNumber="1" containsInteger="1" minValue="2019" maxValue="2021" count="3"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demand_forecasting_data1].[Year].&amp;[2019]"/>
            <x15:cachedUniqueName index="1" name="[demand_forecasting_data1].[Year].&amp;[2020]"/>
            <x15:cachedUniqueName index="2" name="[demand_forecasting_data1].[Year].&amp;[2021]"/>
          </x15:cachedUniqueNames>
        </ext>
      </extLst>
    </cacheField>
    <cacheField name="[demand_forecasting_data1].[Product_ID].[Product_ID]" caption="Product_ID" numFmtId="0" hierarchy="6" level="1">
      <sharedItems count="1">
        <s v="P001"/>
      </sharedItems>
    </cacheField>
  </cacheFields>
  <cacheHierarchies count="50">
    <cacheHierarchy uniqueName="[delivery_data].[Material]" caption="Material" attribute="1" defaultMemberUniqueName="[delivery_data].[Material].[All]" allUniqueName="[delivery_data].[Material].[All]" dimensionUniqueName="[delivery_data]" displayFolder="" count="0" memberValueDatatype="130" unbalanced="0"/>
    <cacheHierarchy uniqueName="[delivery_data].[Delivery Date]" caption="Delivery Date" attribute="1" time="1" defaultMemberUniqueName="[delivery_data].[Delivery Date].[All]" allUniqueName="[delivery_data].[Delivery Date].[All]" dimensionUniqueName="[delivery_data]" displayFolder="" count="0" memberValueDatatype="7" unbalanced="0"/>
    <cacheHierarchy uniqueName="[delivery_data].[Ship To]" caption="Ship To" attribute="1" defaultMemberUniqueName="[delivery_data].[Ship To].[All]" allUniqueName="[delivery_data].[Ship To].[All]" dimensionUniqueName="[delivery_data]" displayFolder="" count="0" memberValueDatatype="130" unbalanced="0"/>
    <cacheHierarchy uniqueName="[delivery_data].[Delivered Car]" caption="Delivered Car" attribute="1" defaultMemberUniqueName="[delivery_data].[Delivered Car].[All]" allUniqueName="[delivery_data].[Delivered Car].[All]" dimensionUniqueName="[delivery_data]" displayFolder="" count="0" memberValueDatatype="20" unbalanced="0"/>
    <cacheHierarchy uniqueName="[delivery_data].[WC]" caption="WC" attribute="1" defaultMemberUniqueName="[delivery_data].[WC].[All]" allUniqueName="[delivery_data].[WC].[All]" dimensionUniqueName="[delivery_data]" displayFolder="" count="0" memberValueDatatype="130" unbalanced="0"/>
    <cacheHierarchy uniqueName="[demand_forecasting_data1].[Date]" caption="Date" attribute="1" time="1" defaultMemberUniqueName="[demand_forecasting_data1].[Date].[All]" allUniqueName="[demand_forecasting_data1].[Date].[All]" dimensionUniqueName="[demand_forecasting_data1]" displayFolder="" count="2" memberValueDatatype="7" unbalanced="0"/>
    <cacheHierarchy uniqueName="[demand_forecasting_data1].[Product_ID]" caption="Product_ID" attribute="1" defaultMemberUniqueName="[demand_forecasting_data1].[Product_ID].[All]" allUniqueName="[demand_forecasting_data1].[Product_ID].[All]" dimensionUniqueName="[demand_forecasting_data1]" displayFolder="" count="2" memberValueDatatype="130" unbalanced="0">
      <fieldsUsage count="2">
        <fieldUsage x="-1"/>
        <fieldUsage x="3"/>
      </fieldsUsage>
    </cacheHierarchy>
    <cacheHierarchy uniqueName="[demand_forecasting_data1].[Base_Sales]" caption="Base_Sales" attribute="1" defaultMemberUniqueName="[demand_forecasting_data1].[Base_Sales].[All]" allUniqueName="[demand_forecasting_data1].[Base_Sales].[All]" dimensionUniqueName="[demand_forecasting_data1]" displayFolder="" count="0" memberValueDatatype="20" unbalanced="0"/>
    <cacheHierarchy uniqueName="[demand_forecasting_data1].[Marketing_Campaign]" caption="Marketing_Campaign" attribute="1" defaultMemberUniqueName="[demand_forecasting_data1].[Marketing_Campaign].[All]" allUniqueName="[demand_forecasting_data1].[Marketing_Campaign].[All]" dimensionUniqueName="[demand_forecasting_data1]" displayFolder="" count="0" memberValueDatatype="130" unbalanced="0"/>
    <cacheHierarchy uniqueName="[demand_forecasting_data1].[Marketing_Effect]" caption="Marketing_Effect" attribute="1" defaultMemberUniqueName="[demand_forecasting_data1].[Marketing_Effect].[All]" allUniqueName="[demand_forecasting_data1].[Marketing_Effect].[All]" dimensionUniqueName="[demand_forecasting_data1]" displayFolder="" count="0" memberValueDatatype="5" unbalanced="0"/>
    <cacheHierarchy uniqueName="[demand_forecasting_data1].[Seasonal_Trend]" caption="Seasonal_Trend" attribute="1" defaultMemberUniqueName="[demand_forecasting_data1].[Seasonal_Trend].[All]" allUniqueName="[demand_forecasting_data1].[Seasonal_Trend].[All]" dimensionUniqueName="[demand_forecasting_data1]" displayFolder="" count="0" memberValueDatatype="130" unbalanced="0"/>
    <cacheHierarchy uniqueName="[demand_forecasting_data1].[Seasonal_Effect]" caption="Seasonal_Effect" attribute="1" defaultMemberUniqueName="[demand_forecasting_data1].[Seasonal_Effect].[All]" allUniqueName="[demand_forecasting_data1].[Seasonal_Effect].[All]" dimensionUniqueName="[demand_forecasting_data1]" displayFolder="" count="0" memberValueDatatype="5" unbalanced="0"/>
    <cacheHierarchy uniqueName="[demand_forecasting_data1].[Price]" caption="Price" attribute="1" defaultMemberUniqueName="[demand_forecasting_data1].[Price].[All]" allUniqueName="[demand_forecasting_data1].[Price].[All]" dimensionUniqueName="[demand_forecasting_data1]" displayFolder="" count="0" memberValueDatatype="5" unbalanced="0"/>
    <cacheHierarchy uniqueName="[demand_forecasting_data1].[Discount]" caption="Discount" attribute="1" defaultMemberUniqueName="[demand_forecasting_data1].[Discount].[All]" allUniqueName="[demand_forecasting_data1].[Discount].[All]" dimensionUniqueName="[demand_forecasting_data1]" displayFolder="" count="0" memberValueDatatype="5" unbalanced="0"/>
    <cacheHierarchy uniqueName="[demand_forecasting_data1].[Competitor_Price]" caption="Competitor_Price" attribute="1" defaultMemberUniqueName="[demand_forecasting_data1].[Competitor_Price].[All]" allUniqueName="[demand_forecasting_data1].[Competitor_Price].[All]" dimensionUniqueName="[demand_forecasting_data1]" displayFolder="" count="0" memberValueDatatype="5" unbalanced="0"/>
    <cacheHierarchy uniqueName="[demand_forecasting_data1].[Stock_Availability]" caption="Stock_Availability" attribute="1" defaultMemberUniqueName="[demand_forecasting_data1].[Stock_Availability].[All]" allUniqueName="[demand_forecasting_data1].[Stock_Availability].[All]" dimensionUniqueName="[demand_forecasting_data1]" displayFolder="" count="0" memberValueDatatype="20" unbalanced="0"/>
    <cacheHierarchy uniqueName="[demand_forecasting_data1].[Public_Holiday]" caption="Public_Holiday" attribute="1" defaultMemberUniqueName="[demand_forecasting_data1].[Public_Holiday].[All]" allUniqueName="[demand_forecasting_data1].[Public_Holiday].[All]" dimensionUniqueName="[demand_forecasting_data1]" displayFolder="" count="0" memberValueDatatype="11" unbalanced="0"/>
    <cacheHierarchy uniqueName="[demand_forecasting_data1].[PH True/False]" caption="PH True/False" attribute="1" defaultMemberUniqueName="[demand_forecasting_data1].[PH True/False].[All]" allUniqueName="[demand_forecasting_data1].[PH True/False].[All]" dimensionUniqueName="[demand_forecasting_data1]" displayFolder="" count="0" memberValueDatatype="20" unbalanced="0"/>
    <cacheHierarchy uniqueName="[demand_forecasting_data1].[Demand]" caption="Demand" attribute="1" defaultMemberUniqueName="[demand_forecasting_data1].[Demand].[All]" allUniqueName="[demand_forecasting_data1].[Demand].[All]" dimensionUniqueName="[demand_forecasting_data1]" displayFolder="" count="0" memberValueDatatype="20" unbalanced="0"/>
    <cacheHierarchy uniqueName="[demand_forecasting_data1].[Year]" caption="Year" attribute="1" defaultMemberUniqueName="[demand_forecasting_data1].[Year].[All]" allUniqueName="[demand_forecasting_data1].[Year].[All]" dimensionUniqueName="[demand_forecasting_data1]" displayFolder="" count="2" memberValueDatatype="20" unbalanced="0">
      <fieldsUsage count="2">
        <fieldUsage x="-1"/>
        <fieldUsage x="2"/>
      </fieldsUsage>
    </cacheHierarchy>
    <cacheHierarchy uniqueName="[demand_forecasting_data1].[Month]" caption="Month" attribute="1" defaultMemberUniqueName="[demand_forecasting_data1].[Month].[All]" allUniqueName="[demand_forecasting_data1].[Month].[All]" dimensionUniqueName="[demand_forecasting_data1]" displayFolder="" count="0" memberValueDatatype="20" unbalanced="0"/>
    <cacheHierarchy uniqueName="[demand_forecasting_data1].[Month Name]" caption="Month Name" attribute="1" defaultMemberUniqueName="[demand_forecasting_data1].[Month Name].[All]" allUniqueName="[demand_forecasting_data1].[Month Name].[All]" dimensionUniqueName="[demand_forecasting_data1]" displayFolder="" count="0" memberValueDatatype="130" unbalanced="0"/>
    <cacheHierarchy uniqueName="[demand_forecasting_data1].[Week of Year]" caption="Week of Year" attribute="1" defaultMemberUniqueName="[demand_forecasting_data1].[Week of Year].[All]" allUniqueName="[demand_forecasting_data1].[Week of Year].[All]" dimensionUniqueName="[demand_forecasting_data1]" displayFolder="" count="0" memberValueDatatype="20" unbalanced="0"/>
    <cacheHierarchy uniqueName="[demand_forecasting_data1].[Day Name]" caption="Day Name" attribute="1" defaultMemberUniqueName="[demand_forecasting_data1].[Day Name].[All]" allUniqueName="[demand_forecasting_data1].[Day Name].[All]" dimensionUniqueName="[demand_forecasting_data1]" displayFolder="" count="0" memberValueDatatype="130" unbalanced="0"/>
    <cacheHierarchy uniqueName="[demand_forecasting_data1].[Date (Year)]" caption="Date (Year)" attribute="1" defaultMemberUniqueName="[demand_forecasting_data1].[Date (Year)].[All]" allUniqueName="[demand_forecasting_data1].[Date (Year)].[All]" dimensionUniqueName="[demand_forecasting_data1]" displayFolder="" count="2" memberValueDatatype="130" unbalanced="0"/>
    <cacheHierarchy uniqueName="[demand_forecasting_data1].[Date (Quarter)]" caption="Date (Quarter)" attribute="1" defaultMemberUniqueName="[demand_forecasting_data1].[Date (Quarter)].[All]" allUniqueName="[demand_forecasting_data1].[Date (Quarter)].[All]" dimensionUniqueName="[demand_forecasting_data1]" displayFolder="" count="2" memberValueDatatype="130" unbalanced="0"/>
    <cacheHierarchy uniqueName="[demand_forecasting_data1].[Date (Month)]" caption="Date (Month)" attribute="1" defaultMemberUniqueName="[demand_forecasting_data1].[Date (Month)].[All]" allUniqueName="[demand_forecasting_data1].[Date (Month)].[All]" dimensionUniqueName="[demand_forecasting_data1]" displayFolder="" count="2" memberValueDatatype="130" unbalanced="0">
      <fieldsUsage count="2">
        <fieldUsage x="-1"/>
        <fieldUsage x="0"/>
      </fieldsUsage>
    </cacheHierarchy>
    <cacheHierarchy uniqueName="[dim_table].[DC WW Ref]" caption="DC WW Ref" attribute="1" defaultMemberUniqueName="[dim_table].[DC WW Ref].[All]" allUniqueName="[dim_table].[DC WW Ref].[All]" dimensionUniqueName="[dim_table]" displayFolder="" count="0" memberValueDatatype="130" unbalanced="0"/>
    <cacheHierarchy uniqueName="[dim_table].[BEC SKU]" caption="BEC SKU" attribute="1" defaultMemberUniqueName="[dim_table].[BEC SKU].[All]" allUniqueName="[dim_table].[BEC SKU].[All]" dimensionUniqueName="[dim_table]" displayFolder="" count="0" memberValueDatatype="130" unbalanced="0"/>
    <cacheHierarchy uniqueName="[dim_table].[Flag 1 to Force]" caption="Flag 1 to Force" attribute="1" defaultMemberUniqueName="[dim_table].[Flag 1 to Force].[All]" allUniqueName="[dim_table].[Flag 1 to Force].[All]" dimensionUniqueName="[dim_table]" displayFolder="" count="0" memberValueDatatype="20" unbalanced="0"/>
    <cacheHierarchy uniqueName="[planned_orders_report].[Planned Orders]" caption="Planned Orders" attribute="1" defaultMemberUniqueName="[planned_orders_report].[Planned Orders].[All]" allUniqueName="[planned_orders_report].[Planned Orders].[All]" dimensionUniqueName="[planned_orders_report]" displayFolder="" count="0" memberValueDatatype="20" unbalanced="0"/>
    <cacheHierarchy uniqueName="[planned_orders_report].[Version Dec Code]" caption="Version Dec Code" attribute="1" defaultMemberUniqueName="[planned_orders_report].[Version Dec Code].[All]" allUniqueName="[planned_orders_report].[Version Dec Code].[All]" dimensionUniqueName="[planned_orders_report]" displayFolder="" count="0" memberValueDatatype="130" unbalanced="0"/>
    <cacheHierarchy uniqueName="[planned_orders_report].[DC Description]" caption="DC Description" attribute="1" defaultMemberUniqueName="[planned_orders_report].[DC Description].[All]" allUniqueName="[planned_orders_report].[DC Description].[All]" dimensionUniqueName="[planned_orders_report]" displayFolder="" count="0" memberValueDatatype="130" unbalanced="0"/>
    <cacheHierarchy uniqueName="[planned_orders_report].[Article Code]" caption="Article Code" attribute="1" defaultMemberUniqueName="[planned_orders_report].[Article Code].[All]" allUniqueName="[planned_orders_report].[Article Code].[All]" dimensionUniqueName="[planned_orders_report]" displayFolder="" count="0" memberValueDatatype="130" unbalanced="0"/>
    <cacheHierarchy uniqueName="[planned_orders_report].[Article Description]" caption="Article Description" attribute="1" defaultMemberUniqueName="[planned_orders_report].[Article Description].[All]" allUniqueName="[planned_orders_report].[Article Description].[All]" dimensionUniqueName="[planned_orders_report]" displayFolder="" count="0" memberValueDatatype="130" unbalanced="0"/>
    <cacheHierarchy uniqueName="[planned_orders_report].[Delivery Date]" caption="Delivery Date" attribute="1" time="1" defaultMemberUniqueName="[planned_orders_report].[Delivery Date].[All]" allUniqueName="[planned_orders_report].[Delivery Date].[All]" dimensionUniqueName="[planned_orders_report]" displayFolder="" count="0" memberValueDatatype="7" unbalanced="0"/>
    <cacheHierarchy uniqueName="[planned_orders_report].[Planned Orders Each]" caption="Planned Orders Each" attribute="1" defaultMemberUniqueName="[planned_orders_report].[Planned Orders Each].[All]" allUniqueName="[planned_orders_report].[Planned Orders Each].[All]" dimensionUniqueName="[planned_orders_report]" displayFolder="" count="0" memberValueDatatype="20" unbalanced="0"/>
    <cacheHierarchy uniqueName="[planned_orders_report].[DC WW Ref Num]" caption="DC WW Ref Num" attribute="1" defaultMemberUniqueName="[planned_orders_report].[DC WW Ref Num].[All]" allUniqueName="[planned_orders_report].[DC WW Ref Num].[All]" dimensionUniqueName="[planned_orders_report]" displayFolder="" count="0" memberValueDatatype="130" unbalanced="0"/>
    <cacheHierarchy uniqueName="[planned_orders_report].[BEC Ref Num]" caption="BEC Ref Num" attribute="1" defaultMemberUniqueName="[planned_orders_report].[BEC Ref Num].[All]" allUniqueName="[planned_orders_report].[BEC Ref Num].[All]" dimensionUniqueName="[planned_orders_report]" displayFolder="" count="0" memberValueDatatype="20" unbalanced="0"/>
    <cacheHierarchy uniqueName="[planned_orders_report].[Eachcar/Eachcar]" caption="Eachcar/Eachcar" attribute="1" defaultMemberUniqueName="[planned_orders_report].[Eachcar/Eachcar].[All]" allUniqueName="[planned_orders_report].[Eachcar/Eachcar].[All]" dimensionUniqueName="[planned_orders_report]" displayFolder="" count="0" memberValueDatatype="20" unbalanced="0"/>
    <cacheHierarchy uniqueName="[demand_forecasting_data1].[Date (Month Index)]" caption="Date (Month Index)" attribute="1" defaultMemberUniqueName="[demand_forecasting_data1].[Date (Month Index)].[All]" allUniqueName="[demand_forecasting_data1].[Date (Month Index)].[All]" dimensionUniqueName="[demand_forecasting_data1]" displayFolder="" count="0" memberValueDatatype="20" unbalanced="0" hidden="1"/>
    <cacheHierarchy uniqueName="[Measures].[Sum of Demand]" caption="Sum of Demand" measure="1" displayFolder="" measureGroup="demand_forecasting_data1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eleverd]" caption="Deleverd" measure="1" displayFolder="" measureGroup="delivery_data" count="0"/>
    <cacheHierarchy uniqueName="[Measures].[forecast]" caption="forecast" measure="1" displayFolder="" measureGroup="demand_forecasting_data1" count="0"/>
    <cacheHierarchy uniqueName="[Measures].[Demand2]" caption="Demand2" measure="1" displayFolder="" measureGroup="demand_forecasting_data1" count="0"/>
    <cacheHierarchy uniqueName="[Measures].[__XL_Count demand_forecasting_data1]" caption="__XL_Count demand_forecasting_data1" measure="1" displayFolder="" measureGroup="demand_forecasting_data1" count="0" hidden="1"/>
    <cacheHierarchy uniqueName="[Measures].[__XL_Count delivery_data]" caption="__XL_Count delivery_data" measure="1" displayFolder="" measureGroup="delivery_data" count="0" hidden="1"/>
    <cacheHierarchy uniqueName="[Measures].[__XL_Count dim_table]" caption="__XL_Count dim_table" measure="1" displayFolder="" measureGroup="dim_table" count="0" hidden="1"/>
    <cacheHierarchy uniqueName="[Measures].[__XL_Count planned_orders_report]" caption="__XL_Count planned_orders_report" measure="1" displayFolder="" measureGroup="planned_orders_report" count="0" hidden="1"/>
    <cacheHierarchy uniqueName="[Measures].[__No measures defined]" caption="__No measures defined" measure="1" displayFolder="" count="0" hidden="1"/>
  </cacheHierarchies>
  <kpis count="0"/>
  <dimensions count="5">
    <dimension name="delivery_data" uniqueName="[delivery_data]" caption="delivery_data"/>
    <dimension name="demand_forecasting_data1" uniqueName="[demand_forecasting_data1]" caption="demand_forecasting_data1"/>
    <dimension name="dim_table" uniqueName="[dim_table]" caption="dim_table"/>
    <dimension measure="1" name="Measures" uniqueName="[Measures]" caption="Measures"/>
    <dimension name="planned_orders_report" uniqueName="[planned_orders_report]" caption="planned_orders_report"/>
  </dimensions>
  <measureGroups count="4">
    <measureGroup name="delivery_data" caption="delivery_data"/>
    <measureGroup name="demand_forecasting_data1" caption="demand_forecasting_data1"/>
    <measureGroup name="dim_table" caption="dim_table"/>
    <measureGroup name="planned_orders_report" caption="planned_orders_report"/>
  </measureGroups>
  <maps count="4">
    <map measureGroup="0" dimension="0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FFDD0-05CE-4865-A46D-B91886E5F71B}" name="PivotTable1" cacheId="8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4">
  <location ref="A1:D37" firstHeaderRow="1" firstDataRow="1" firstDataCol="3"/>
  <pivotFields count="4">
    <pivotField axis="axisRow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compact="0" allDrilled="1" outline="0" subtotalTop="0" showAll="0" dataSourceSort="1" defaultSubtotal="0" defaultAttributeDrillState="1">
      <items count="1">
        <item s="1" x="0"/>
      </items>
    </pivotField>
  </pivotFields>
  <rowFields count="3">
    <field x="2"/>
    <field x="0"/>
    <field x="3"/>
  </rowFields>
  <rowItems count="36">
    <i>
      <x/>
      <x/>
      <x/>
    </i>
    <i r="1">
      <x v="1"/>
      <x/>
    </i>
    <i r="1">
      <x v="2"/>
      <x/>
    </i>
    <i r="1">
      <x v="3"/>
      <x/>
    </i>
    <i r="1">
      <x v="4"/>
      <x/>
    </i>
    <i r="1">
      <x v="5"/>
      <x/>
    </i>
    <i r="1">
      <x v="6"/>
      <x/>
    </i>
    <i r="1">
      <x v="7"/>
      <x/>
    </i>
    <i r="1">
      <x v="8"/>
      <x/>
    </i>
    <i r="1">
      <x v="9"/>
      <x/>
    </i>
    <i r="1">
      <x v="10"/>
      <x/>
    </i>
    <i r="1">
      <x v="11"/>
      <x/>
    </i>
    <i>
      <x v="1"/>
      <x/>
      <x/>
    </i>
    <i r="1">
      <x v="1"/>
      <x/>
    </i>
    <i r="1">
      <x v="2"/>
      <x/>
    </i>
    <i r="1">
      <x v="3"/>
      <x/>
    </i>
    <i r="1">
      <x v="4"/>
      <x/>
    </i>
    <i r="1">
      <x v="5"/>
      <x/>
    </i>
    <i r="1">
      <x v="6"/>
      <x/>
    </i>
    <i r="1">
      <x v="7"/>
      <x/>
    </i>
    <i r="1">
      <x v="8"/>
      <x/>
    </i>
    <i r="1">
      <x v="9"/>
      <x/>
    </i>
    <i r="1">
      <x v="10"/>
      <x/>
    </i>
    <i r="1">
      <x v="11"/>
      <x/>
    </i>
    <i>
      <x v="2"/>
      <x/>
      <x/>
    </i>
    <i r="1">
      <x v="1"/>
      <x/>
    </i>
    <i r="1">
      <x v="2"/>
      <x/>
    </i>
    <i r="1">
      <x v="3"/>
      <x/>
    </i>
    <i r="1">
      <x v="4"/>
      <x/>
    </i>
    <i r="1">
      <x v="5"/>
      <x/>
    </i>
    <i r="1">
      <x v="6"/>
      <x/>
    </i>
    <i r="1">
      <x v="7"/>
      <x/>
    </i>
    <i r="1">
      <x v="8"/>
      <x/>
    </i>
    <i r="1">
      <x v="9"/>
      <x/>
    </i>
    <i r="1">
      <x v="10"/>
      <x/>
    </i>
    <i r="1">
      <x v="11"/>
      <x/>
    </i>
  </rowItems>
  <colItems count="1">
    <i/>
  </colItems>
  <dataFields count="1">
    <dataField name="Sum of Demand" fld="1" baseField="0" baseItem="0"/>
  </dataFields>
  <chartFormats count="1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9"/>
    <rowHierarchyUsage hierarchyUsage="26"/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mand_forecasting_data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06937-8AD3-4B96-BD6C-CE7CE3173FEE}">
  <dimension ref="A1:FT41"/>
  <sheetViews>
    <sheetView topLeftCell="FC4" workbookViewId="0">
      <selection activeCell="FI5" sqref="FI5"/>
    </sheetView>
  </sheetViews>
  <sheetFormatPr defaultRowHeight="15" outlineLevelCol="1"/>
  <cols>
    <col min="1" max="1" width="10.5703125" bestFit="1" customWidth="1"/>
    <col min="2" max="2" width="13.5703125" customWidth="1"/>
    <col min="3" max="3" width="13.28515625" hidden="1" customWidth="1" outlineLevel="1"/>
    <col min="4" max="4" width="9.42578125" hidden="1" customWidth="1" outlineLevel="1"/>
    <col min="5" max="7" width="10.42578125" hidden="1" customWidth="1" outlineLevel="1"/>
    <col min="8" max="8" width="11.85546875" hidden="1" customWidth="1" outlineLevel="1"/>
    <col min="9" max="11" width="10.42578125" hidden="1" customWidth="1" outlineLevel="1"/>
    <col min="12" max="12" width="9.42578125" hidden="1" customWidth="1" outlineLevel="1"/>
    <col min="13" max="15" width="10.42578125" hidden="1" customWidth="1" outlineLevel="1"/>
    <col min="16" max="16" width="9.42578125" hidden="1" customWidth="1" outlineLevel="1"/>
    <col min="17" max="52" width="9" hidden="1" customWidth="1" outlineLevel="1"/>
    <col min="53" max="53" width="11.28515625" hidden="1" customWidth="1" outlineLevel="1"/>
    <col min="54" max="59" width="10.42578125" hidden="1" customWidth="1" outlineLevel="1"/>
    <col min="60" max="60" width="9.140625" hidden="1" customWidth="1" outlineLevel="1"/>
    <col min="61" max="69" width="9.42578125" hidden="1" customWidth="1" outlineLevel="1"/>
    <col min="70" max="91" width="10.42578125" hidden="1" customWidth="1" outlineLevel="1"/>
    <col min="92" max="92" width="9.140625" hidden="1" customWidth="1" outlineLevel="1"/>
    <col min="93" max="93" width="9.7109375" hidden="1" customWidth="1" outlineLevel="1"/>
    <col min="94" max="102" width="9.42578125" hidden="1" customWidth="1" outlineLevel="1"/>
    <col min="103" max="123" width="10.42578125" hidden="1" customWidth="1" outlineLevel="1"/>
    <col min="124" max="124" width="8.85546875" hidden="1" customWidth="1" outlineLevel="1"/>
    <col min="125" max="133" width="9.42578125" hidden="1" customWidth="1" outlineLevel="1"/>
    <col min="134" max="139" width="10.42578125" hidden="1" customWidth="1" outlineLevel="1"/>
    <col min="140" max="140" width="10.42578125" bestFit="1" customWidth="1" collapsed="1"/>
    <col min="141" max="155" width="10.42578125" bestFit="1" customWidth="1"/>
    <col min="156" max="156" width="9.42578125" bestFit="1" customWidth="1"/>
    <col min="157" max="158" width="10.42578125" bestFit="1" customWidth="1"/>
    <col min="159" max="159" width="10.42578125" customWidth="1"/>
    <col min="160" max="161" width="14.42578125" bestFit="1" customWidth="1"/>
    <col min="162" max="162" width="15.42578125" bestFit="1" customWidth="1"/>
    <col min="163" max="163" width="15.42578125" customWidth="1"/>
    <col min="164" max="164" width="20.5703125" bestFit="1" customWidth="1"/>
    <col min="165" max="165" width="10.42578125" bestFit="1" customWidth="1"/>
    <col min="166" max="166" width="9.42578125" bestFit="1" customWidth="1"/>
    <col min="167" max="175" width="10.42578125" bestFit="1" customWidth="1"/>
    <col min="176" max="176" width="8.140625" bestFit="1" customWidth="1"/>
    <col min="177" max="189" width="10.42578125" bestFit="1" customWidth="1"/>
    <col min="190" max="190" width="8.85546875" bestFit="1" customWidth="1"/>
    <col min="191" max="191" width="9.7109375" bestFit="1" customWidth="1"/>
    <col min="192" max="200" width="9.42578125" bestFit="1" customWidth="1"/>
    <col min="201" max="222" width="10.42578125" bestFit="1" customWidth="1"/>
    <col min="223" max="223" width="8.28515625" bestFit="1" customWidth="1"/>
    <col min="224" max="232" width="9.42578125" bestFit="1" customWidth="1"/>
    <col min="233" max="254" width="10.42578125" bestFit="1" customWidth="1"/>
    <col min="255" max="255" width="9.140625" bestFit="1" customWidth="1"/>
    <col min="256" max="264" width="9.42578125" bestFit="1" customWidth="1"/>
    <col min="265" max="285" width="10.42578125" bestFit="1" customWidth="1"/>
    <col min="286" max="286" width="9.28515625" bestFit="1" customWidth="1"/>
    <col min="287" max="287" width="9.7109375" bestFit="1" customWidth="1"/>
    <col min="288" max="296" width="9.42578125" bestFit="1" customWidth="1"/>
    <col min="297" max="318" width="10.42578125" bestFit="1" customWidth="1"/>
    <col min="319" max="319" width="9" bestFit="1" customWidth="1"/>
    <col min="320" max="328" width="9.42578125" bestFit="1" customWidth="1"/>
    <col min="329" max="349" width="10.42578125" bestFit="1" customWidth="1"/>
    <col min="350" max="359" width="9.42578125" bestFit="1" customWidth="1"/>
    <col min="360" max="381" width="10.42578125" bestFit="1" customWidth="1"/>
    <col min="382" max="382" width="9.42578125" bestFit="1" customWidth="1"/>
    <col min="383" max="383" width="9.7109375" bestFit="1" customWidth="1"/>
    <col min="384" max="384" width="9.85546875" bestFit="1" customWidth="1"/>
    <col min="385" max="393" width="9.42578125" bestFit="1" customWidth="1"/>
    <col min="394" max="415" width="10.42578125" bestFit="1" customWidth="1"/>
    <col min="416" max="416" width="8.7109375" bestFit="1" customWidth="1"/>
    <col min="417" max="425" width="9.42578125" bestFit="1" customWidth="1"/>
    <col min="426" max="445" width="10.42578125" bestFit="1" customWidth="1"/>
    <col min="446" max="446" width="9.140625" bestFit="1" customWidth="1"/>
    <col min="447" max="455" width="9.42578125" bestFit="1" customWidth="1"/>
    <col min="456" max="477" width="10.42578125" bestFit="1" customWidth="1"/>
    <col min="478" max="478" width="9.140625" bestFit="1" customWidth="1"/>
    <col min="479" max="479" width="9.7109375" bestFit="1" customWidth="1"/>
    <col min="480" max="488" width="9.42578125" bestFit="1" customWidth="1"/>
    <col min="489" max="509" width="10.42578125" bestFit="1" customWidth="1"/>
    <col min="510" max="510" width="8.85546875" bestFit="1" customWidth="1"/>
    <col min="511" max="519" width="9.42578125" bestFit="1" customWidth="1"/>
    <col min="520" max="541" width="10.42578125" bestFit="1" customWidth="1"/>
    <col min="542" max="551" width="9.42578125" bestFit="1" customWidth="1"/>
    <col min="552" max="572" width="10.42578125" bestFit="1" customWidth="1"/>
    <col min="573" max="573" width="8.85546875" bestFit="1" customWidth="1"/>
    <col min="574" max="574" width="9.7109375" bestFit="1" customWidth="1"/>
    <col min="575" max="583" width="9.42578125" bestFit="1" customWidth="1"/>
    <col min="584" max="605" width="10.42578125" bestFit="1" customWidth="1"/>
    <col min="606" max="606" width="8.28515625" bestFit="1" customWidth="1"/>
    <col min="607" max="615" width="9.42578125" bestFit="1" customWidth="1"/>
    <col min="616" max="637" width="10.42578125" bestFit="1" customWidth="1"/>
    <col min="638" max="638" width="9.140625" bestFit="1" customWidth="1"/>
    <col min="639" max="647" width="9.42578125" bestFit="1" customWidth="1"/>
    <col min="648" max="668" width="10.42578125" bestFit="1" customWidth="1"/>
    <col min="669" max="669" width="9.28515625" bestFit="1" customWidth="1"/>
    <col min="670" max="670" width="9.7109375" bestFit="1" customWidth="1"/>
    <col min="671" max="679" width="9.42578125" bestFit="1" customWidth="1"/>
    <col min="680" max="701" width="10.42578125" bestFit="1" customWidth="1"/>
    <col min="702" max="702" width="9" bestFit="1" customWidth="1"/>
    <col min="703" max="711" width="9.42578125" bestFit="1" customWidth="1"/>
    <col min="712" max="732" width="10.42578125" bestFit="1" customWidth="1"/>
    <col min="733" max="742" width="9.42578125" bestFit="1" customWidth="1"/>
    <col min="743" max="764" width="10.42578125" bestFit="1" customWidth="1"/>
    <col min="765" max="765" width="9.42578125" bestFit="1" customWidth="1"/>
    <col min="766" max="766" width="9.7109375" bestFit="1" customWidth="1"/>
    <col min="767" max="767" width="9.85546875" bestFit="1" customWidth="1"/>
    <col min="768" max="776" width="9.42578125" bestFit="1" customWidth="1"/>
    <col min="777" max="798" width="10.42578125" bestFit="1" customWidth="1"/>
    <col min="799" max="799" width="8.7109375" bestFit="1" customWidth="1"/>
    <col min="800" max="808" width="9.42578125" bestFit="1" customWidth="1"/>
    <col min="809" max="827" width="10.42578125" bestFit="1" customWidth="1"/>
    <col min="828" max="828" width="9.140625" bestFit="1" customWidth="1"/>
    <col min="829" max="837" width="9.42578125" bestFit="1" customWidth="1"/>
    <col min="838" max="859" width="10.42578125" bestFit="1" customWidth="1"/>
    <col min="860" max="860" width="9.140625" bestFit="1" customWidth="1"/>
    <col min="861" max="861" width="9.7109375" bestFit="1" customWidth="1"/>
    <col min="862" max="870" width="9.42578125" bestFit="1" customWidth="1"/>
    <col min="871" max="891" width="10.42578125" bestFit="1" customWidth="1"/>
    <col min="892" max="892" width="8.85546875" bestFit="1" customWidth="1"/>
    <col min="893" max="901" width="9.42578125" bestFit="1" customWidth="1"/>
    <col min="902" max="923" width="10.42578125" bestFit="1" customWidth="1"/>
    <col min="924" max="933" width="9.42578125" bestFit="1" customWidth="1"/>
    <col min="934" max="954" width="10.42578125" bestFit="1" customWidth="1"/>
    <col min="955" max="955" width="8.85546875" bestFit="1" customWidth="1"/>
    <col min="956" max="956" width="9.7109375" bestFit="1" customWidth="1"/>
    <col min="957" max="965" width="9.42578125" bestFit="1" customWidth="1"/>
    <col min="966" max="987" width="10.42578125" bestFit="1" customWidth="1"/>
    <col min="988" max="988" width="8.28515625" bestFit="1" customWidth="1"/>
    <col min="989" max="997" width="9.42578125" bestFit="1" customWidth="1"/>
    <col min="998" max="1019" width="10.42578125" bestFit="1" customWidth="1"/>
    <col min="1020" max="1020" width="9.140625" bestFit="1" customWidth="1"/>
    <col min="1021" max="1029" width="9.42578125" bestFit="1" customWidth="1"/>
    <col min="1030" max="1050" width="10.42578125" bestFit="1" customWidth="1"/>
    <col min="1051" max="1051" width="9.28515625" bestFit="1" customWidth="1"/>
    <col min="1052" max="1052" width="9.7109375" bestFit="1" customWidth="1"/>
    <col min="1053" max="1061" width="9.42578125" bestFit="1" customWidth="1"/>
    <col min="1062" max="1083" width="10.42578125" bestFit="1" customWidth="1"/>
    <col min="1084" max="1084" width="9" bestFit="1" customWidth="1"/>
    <col min="1085" max="1093" width="9.42578125" bestFit="1" customWidth="1"/>
    <col min="1094" max="1114" width="10.42578125" bestFit="1" customWidth="1"/>
    <col min="1115" max="1124" width="9.42578125" bestFit="1" customWidth="1"/>
    <col min="1125" max="1146" width="10.42578125" bestFit="1" customWidth="1"/>
    <col min="1147" max="1147" width="9.42578125" bestFit="1" customWidth="1"/>
    <col min="1148" max="1148" width="9.7109375" bestFit="1" customWidth="1"/>
    <col min="1149" max="1149" width="9.85546875" bestFit="1" customWidth="1"/>
    <col min="1150" max="1150" width="11.28515625" bestFit="1" customWidth="1"/>
  </cols>
  <sheetData>
    <row r="1" spans="1:176">
      <c r="A1" s="3" t="s">
        <v>12</v>
      </c>
      <c r="B1" s="3" t="s">
        <v>14</v>
      </c>
      <c r="C1" s="4">
        <v>43466</v>
      </c>
      <c r="D1" s="4">
        <f>C1+7</f>
        <v>43473</v>
      </c>
      <c r="E1" s="4">
        <f t="shared" ref="E1:F1" si="0">D1+7</f>
        <v>43480</v>
      </c>
      <c r="F1" s="4">
        <f t="shared" si="0"/>
        <v>43487</v>
      </c>
      <c r="G1" s="4">
        <f t="shared" ref="G1" si="1">F1+7</f>
        <v>43494</v>
      </c>
      <c r="H1" s="4">
        <f t="shared" ref="H1" si="2">G1+7</f>
        <v>43501</v>
      </c>
      <c r="I1" s="4">
        <f t="shared" ref="I1" si="3">H1+7</f>
        <v>43508</v>
      </c>
      <c r="J1" s="4">
        <f t="shared" ref="J1" si="4">I1+7</f>
        <v>43515</v>
      </c>
      <c r="K1" s="4">
        <f t="shared" ref="K1" si="5">J1+7</f>
        <v>43522</v>
      </c>
      <c r="L1" s="4">
        <f t="shared" ref="L1" si="6">K1+7</f>
        <v>43529</v>
      </c>
      <c r="M1" s="4">
        <f t="shared" ref="M1" si="7">L1+7</f>
        <v>43536</v>
      </c>
      <c r="N1" s="4">
        <f t="shared" ref="N1" si="8">M1+7</f>
        <v>43543</v>
      </c>
      <c r="O1" s="4">
        <f t="shared" ref="O1" si="9">N1+7</f>
        <v>43550</v>
      </c>
      <c r="P1" s="4">
        <f t="shared" ref="P1" si="10">O1+7</f>
        <v>43557</v>
      </c>
      <c r="Q1" s="4">
        <f t="shared" ref="Q1" si="11">P1+7</f>
        <v>43564</v>
      </c>
      <c r="R1" s="4">
        <f t="shared" ref="R1" si="12">Q1+7</f>
        <v>43571</v>
      </c>
      <c r="S1" s="4">
        <f t="shared" ref="S1" si="13">R1+7</f>
        <v>43578</v>
      </c>
      <c r="T1" s="4">
        <f t="shared" ref="T1" si="14">S1+7</f>
        <v>43585</v>
      </c>
      <c r="U1" s="4">
        <f t="shared" ref="U1" si="15">T1+7</f>
        <v>43592</v>
      </c>
      <c r="V1" s="4">
        <f t="shared" ref="V1" si="16">U1+7</f>
        <v>43599</v>
      </c>
      <c r="W1" s="4">
        <f t="shared" ref="W1" si="17">V1+7</f>
        <v>43606</v>
      </c>
      <c r="X1" s="4">
        <f t="shared" ref="X1" si="18">W1+7</f>
        <v>43613</v>
      </c>
      <c r="Y1" s="4">
        <f t="shared" ref="Y1" si="19">X1+7</f>
        <v>43620</v>
      </c>
      <c r="Z1" s="4">
        <f t="shared" ref="Z1" si="20">Y1+7</f>
        <v>43627</v>
      </c>
      <c r="AA1" s="4">
        <f t="shared" ref="AA1" si="21">Z1+7</f>
        <v>43634</v>
      </c>
      <c r="AB1" s="4">
        <f t="shared" ref="AB1" si="22">AA1+7</f>
        <v>43641</v>
      </c>
      <c r="AC1" s="4">
        <f t="shared" ref="AC1" si="23">AB1+7</f>
        <v>43648</v>
      </c>
      <c r="AD1" s="4">
        <f t="shared" ref="AD1" si="24">AC1+7</f>
        <v>43655</v>
      </c>
      <c r="AE1" s="4">
        <f t="shared" ref="AE1" si="25">AD1+7</f>
        <v>43662</v>
      </c>
      <c r="AF1" s="4">
        <f t="shared" ref="AF1" si="26">AE1+7</f>
        <v>43669</v>
      </c>
      <c r="AG1" s="4">
        <f t="shared" ref="AG1" si="27">AF1+7</f>
        <v>43676</v>
      </c>
      <c r="AH1" s="4">
        <f t="shared" ref="AH1" si="28">AG1+7</f>
        <v>43683</v>
      </c>
      <c r="AI1" s="4">
        <f t="shared" ref="AI1" si="29">AH1+7</f>
        <v>43690</v>
      </c>
      <c r="AJ1" s="4">
        <f t="shared" ref="AJ1" si="30">AI1+7</f>
        <v>43697</v>
      </c>
      <c r="AK1" s="4">
        <f t="shared" ref="AK1" si="31">AJ1+7</f>
        <v>43704</v>
      </c>
      <c r="AL1" s="4">
        <f t="shared" ref="AL1" si="32">AK1+7</f>
        <v>43711</v>
      </c>
      <c r="AM1" s="4">
        <f t="shared" ref="AM1" si="33">AL1+7</f>
        <v>43718</v>
      </c>
      <c r="AN1" s="4">
        <f t="shared" ref="AN1" si="34">AM1+7</f>
        <v>43725</v>
      </c>
      <c r="AO1" s="4">
        <f t="shared" ref="AO1" si="35">AN1+7</f>
        <v>43732</v>
      </c>
      <c r="AP1" s="4">
        <f t="shared" ref="AP1" si="36">AO1+7</f>
        <v>43739</v>
      </c>
      <c r="AQ1" s="4">
        <f t="shared" ref="AQ1" si="37">AP1+7</f>
        <v>43746</v>
      </c>
      <c r="AR1" s="4">
        <f t="shared" ref="AR1" si="38">AQ1+7</f>
        <v>43753</v>
      </c>
      <c r="AS1" s="4">
        <f t="shared" ref="AS1" si="39">AR1+7</f>
        <v>43760</v>
      </c>
      <c r="AT1" s="4">
        <f t="shared" ref="AT1" si="40">AS1+7</f>
        <v>43767</v>
      </c>
      <c r="AU1" s="4">
        <f t="shared" ref="AU1" si="41">AT1+7</f>
        <v>43774</v>
      </c>
      <c r="AV1" s="4">
        <f t="shared" ref="AV1" si="42">AU1+7</f>
        <v>43781</v>
      </c>
      <c r="AW1" s="4">
        <f t="shared" ref="AW1" si="43">AV1+7</f>
        <v>43788</v>
      </c>
      <c r="AX1" s="4">
        <f t="shared" ref="AX1" si="44">AW1+7</f>
        <v>43795</v>
      </c>
      <c r="AY1" s="4">
        <f t="shared" ref="AY1" si="45">AX1+7</f>
        <v>43802</v>
      </c>
      <c r="AZ1" s="4">
        <f t="shared" ref="AZ1" si="46">AY1+7</f>
        <v>43809</v>
      </c>
      <c r="BA1" s="4">
        <f t="shared" ref="BA1" si="47">AZ1+7</f>
        <v>43816</v>
      </c>
      <c r="BB1" s="4">
        <f t="shared" ref="BB1" si="48">BA1+7</f>
        <v>43823</v>
      </c>
      <c r="BC1" s="4">
        <f t="shared" ref="BC1" si="49">BB1+7</f>
        <v>43830</v>
      </c>
      <c r="BD1" s="4">
        <f t="shared" ref="BD1" si="50">BC1+7</f>
        <v>43837</v>
      </c>
      <c r="BE1" s="4">
        <f t="shared" ref="BE1" si="51">BD1+7</f>
        <v>43844</v>
      </c>
      <c r="BF1" s="4">
        <f t="shared" ref="BF1" si="52">BE1+7</f>
        <v>43851</v>
      </c>
      <c r="BG1" s="4">
        <f t="shared" ref="BG1" si="53">BF1+7</f>
        <v>43858</v>
      </c>
      <c r="BH1" s="4">
        <f t="shared" ref="BH1" si="54">BG1+7</f>
        <v>43865</v>
      </c>
      <c r="BI1" s="4">
        <f t="shared" ref="BI1" si="55">BH1+7</f>
        <v>43872</v>
      </c>
      <c r="BJ1" s="4">
        <f t="shared" ref="BJ1" si="56">BI1+7</f>
        <v>43879</v>
      </c>
      <c r="BK1" s="4">
        <f t="shared" ref="BK1" si="57">BJ1+7</f>
        <v>43886</v>
      </c>
      <c r="BL1" s="4">
        <f t="shared" ref="BL1" si="58">BK1+7</f>
        <v>43893</v>
      </c>
      <c r="BM1" s="4">
        <f t="shared" ref="BM1" si="59">BL1+7</f>
        <v>43900</v>
      </c>
      <c r="BN1" s="4">
        <f t="shared" ref="BN1" si="60">BM1+7</f>
        <v>43907</v>
      </c>
      <c r="BO1" s="4">
        <f t="shared" ref="BO1" si="61">BN1+7</f>
        <v>43914</v>
      </c>
      <c r="BP1" s="4">
        <f t="shared" ref="BP1" si="62">BO1+7</f>
        <v>43921</v>
      </c>
      <c r="BQ1" s="4">
        <f t="shared" ref="BQ1" si="63">BP1+7</f>
        <v>43928</v>
      </c>
      <c r="BR1" s="4">
        <f t="shared" ref="BR1" si="64">BQ1+7</f>
        <v>43935</v>
      </c>
      <c r="BS1" s="4">
        <f t="shared" ref="BS1" si="65">BR1+7</f>
        <v>43942</v>
      </c>
      <c r="BT1" s="4">
        <f t="shared" ref="BT1" si="66">BS1+7</f>
        <v>43949</v>
      </c>
      <c r="BU1" s="4">
        <f t="shared" ref="BU1" si="67">BT1+7</f>
        <v>43956</v>
      </c>
      <c r="BV1" s="4">
        <f t="shared" ref="BV1" si="68">BU1+7</f>
        <v>43963</v>
      </c>
      <c r="BW1" s="4">
        <f t="shared" ref="BW1" si="69">BV1+7</f>
        <v>43970</v>
      </c>
      <c r="BX1" s="4">
        <f t="shared" ref="BX1" si="70">BW1+7</f>
        <v>43977</v>
      </c>
      <c r="BY1" s="4">
        <f t="shared" ref="BY1" si="71">BX1+7</f>
        <v>43984</v>
      </c>
      <c r="BZ1" s="4">
        <f t="shared" ref="BZ1" si="72">BY1+7</f>
        <v>43991</v>
      </c>
      <c r="CA1" s="4">
        <f t="shared" ref="CA1" si="73">BZ1+7</f>
        <v>43998</v>
      </c>
      <c r="CB1" s="4">
        <f t="shared" ref="CB1" si="74">CA1+7</f>
        <v>44005</v>
      </c>
      <c r="CC1" s="4">
        <f t="shared" ref="CC1" si="75">CB1+7</f>
        <v>44012</v>
      </c>
      <c r="CD1" s="4">
        <f t="shared" ref="CD1" si="76">CC1+7</f>
        <v>44019</v>
      </c>
      <c r="CE1" s="4">
        <f t="shared" ref="CE1" si="77">CD1+7</f>
        <v>44026</v>
      </c>
      <c r="CF1" s="4">
        <f t="shared" ref="CF1" si="78">CE1+7</f>
        <v>44033</v>
      </c>
      <c r="CG1" s="4">
        <f t="shared" ref="CG1" si="79">CF1+7</f>
        <v>44040</v>
      </c>
      <c r="CH1" s="4">
        <f t="shared" ref="CH1" si="80">CG1+7</f>
        <v>44047</v>
      </c>
      <c r="CI1" s="4">
        <f t="shared" ref="CI1" si="81">CH1+7</f>
        <v>44054</v>
      </c>
      <c r="CJ1" s="4">
        <f t="shared" ref="CJ1" si="82">CI1+7</f>
        <v>44061</v>
      </c>
      <c r="CK1" s="4">
        <f t="shared" ref="CK1" si="83">CJ1+7</f>
        <v>44068</v>
      </c>
      <c r="CL1" s="4">
        <f t="shared" ref="CL1" si="84">CK1+7</f>
        <v>44075</v>
      </c>
      <c r="CM1" s="4">
        <f t="shared" ref="CM1" si="85">CL1+7</f>
        <v>44082</v>
      </c>
      <c r="CN1" s="4">
        <f t="shared" ref="CN1" si="86">CM1+7</f>
        <v>44089</v>
      </c>
      <c r="CO1" s="4">
        <f t="shared" ref="CO1" si="87">CN1+7</f>
        <v>44096</v>
      </c>
      <c r="CP1" s="4">
        <f t="shared" ref="CP1" si="88">CO1+7</f>
        <v>44103</v>
      </c>
      <c r="CQ1" s="4">
        <f t="shared" ref="CQ1" si="89">CP1+7</f>
        <v>44110</v>
      </c>
      <c r="CR1" s="4">
        <f t="shared" ref="CR1" si="90">CQ1+7</f>
        <v>44117</v>
      </c>
      <c r="CS1" s="4">
        <f t="shared" ref="CS1" si="91">CR1+7</f>
        <v>44124</v>
      </c>
      <c r="CT1" s="4">
        <f t="shared" ref="CT1" si="92">CS1+7</f>
        <v>44131</v>
      </c>
      <c r="CU1" s="4">
        <f t="shared" ref="CU1" si="93">CT1+7</f>
        <v>44138</v>
      </c>
      <c r="CV1" s="4">
        <f t="shared" ref="CV1" si="94">CU1+7</f>
        <v>44145</v>
      </c>
      <c r="CW1" s="4">
        <f t="shared" ref="CW1" si="95">CV1+7</f>
        <v>44152</v>
      </c>
      <c r="CX1" s="4">
        <f t="shared" ref="CX1" si="96">CW1+7</f>
        <v>44159</v>
      </c>
      <c r="CY1" s="4">
        <f t="shared" ref="CY1" si="97">CX1+7</f>
        <v>44166</v>
      </c>
      <c r="CZ1" s="4">
        <f t="shared" ref="CZ1" si="98">CY1+7</f>
        <v>44173</v>
      </c>
      <c r="DA1" s="4">
        <f t="shared" ref="DA1" si="99">CZ1+7</f>
        <v>44180</v>
      </c>
      <c r="DB1" s="4">
        <f t="shared" ref="DB1" si="100">DA1+7</f>
        <v>44187</v>
      </c>
      <c r="DC1" s="4">
        <f t="shared" ref="DC1" si="101">DB1+7</f>
        <v>44194</v>
      </c>
      <c r="DD1" s="4">
        <f t="shared" ref="DD1" si="102">DC1+7</f>
        <v>44201</v>
      </c>
      <c r="DE1" s="4">
        <f t="shared" ref="DE1" si="103">DD1+7</f>
        <v>44208</v>
      </c>
      <c r="DF1" s="4">
        <f t="shared" ref="DF1" si="104">DE1+7</f>
        <v>44215</v>
      </c>
      <c r="DG1" s="4">
        <f t="shared" ref="DG1" si="105">DF1+7</f>
        <v>44222</v>
      </c>
      <c r="DH1" s="4">
        <f t="shared" ref="DH1" si="106">DG1+7</f>
        <v>44229</v>
      </c>
      <c r="DI1" s="4">
        <f t="shared" ref="DI1" si="107">DH1+7</f>
        <v>44236</v>
      </c>
      <c r="DJ1" s="4">
        <f t="shared" ref="DJ1" si="108">DI1+7</f>
        <v>44243</v>
      </c>
      <c r="DK1" s="4">
        <f t="shared" ref="DK1" si="109">DJ1+7</f>
        <v>44250</v>
      </c>
      <c r="DL1" s="4">
        <f t="shared" ref="DL1" si="110">DK1+7</f>
        <v>44257</v>
      </c>
      <c r="DM1" s="4">
        <f t="shared" ref="DM1" si="111">DL1+7</f>
        <v>44264</v>
      </c>
      <c r="DN1" s="4">
        <f t="shared" ref="DN1" si="112">DM1+7</f>
        <v>44271</v>
      </c>
      <c r="DO1" s="4">
        <f t="shared" ref="DO1" si="113">DN1+7</f>
        <v>44278</v>
      </c>
      <c r="DP1" s="4">
        <f t="shared" ref="DP1" si="114">DO1+7</f>
        <v>44285</v>
      </c>
      <c r="DQ1" s="4">
        <f t="shared" ref="DQ1" si="115">DP1+7</f>
        <v>44292</v>
      </c>
      <c r="DR1" s="4">
        <f t="shared" ref="DR1" si="116">DQ1+7</f>
        <v>44299</v>
      </c>
      <c r="DS1" s="4">
        <f t="shared" ref="DS1" si="117">DR1+7</f>
        <v>44306</v>
      </c>
      <c r="DT1" s="4">
        <f t="shared" ref="DT1" si="118">DS1+7</f>
        <v>44313</v>
      </c>
      <c r="DU1" s="4">
        <f t="shared" ref="DU1" si="119">DT1+7</f>
        <v>44320</v>
      </c>
      <c r="DV1" s="4">
        <f t="shared" ref="DV1" si="120">DU1+7</f>
        <v>44327</v>
      </c>
      <c r="DW1" s="4">
        <f t="shared" ref="DW1" si="121">DV1+7</f>
        <v>44334</v>
      </c>
      <c r="DX1" s="4">
        <f t="shared" ref="DX1" si="122">DW1+7</f>
        <v>44341</v>
      </c>
      <c r="DY1" s="4">
        <f t="shared" ref="DY1" si="123">DX1+7</f>
        <v>44348</v>
      </c>
      <c r="DZ1" s="4">
        <f t="shared" ref="DZ1" si="124">DY1+7</f>
        <v>44355</v>
      </c>
      <c r="EA1" s="4">
        <f t="shared" ref="EA1" si="125">DZ1+7</f>
        <v>44362</v>
      </c>
      <c r="EB1" s="4">
        <f t="shared" ref="EB1" si="126">EA1+7</f>
        <v>44369</v>
      </c>
      <c r="EC1" s="4">
        <f t="shared" ref="EC1" si="127">EB1+7</f>
        <v>44376</v>
      </c>
      <c r="ED1" s="4">
        <f t="shared" ref="ED1" si="128">EC1+7</f>
        <v>44383</v>
      </c>
      <c r="EE1" s="4">
        <f t="shared" ref="EE1" si="129">ED1+7</f>
        <v>44390</v>
      </c>
      <c r="EF1" s="4">
        <f t="shared" ref="EF1" si="130">EE1+7</f>
        <v>44397</v>
      </c>
      <c r="EG1" s="4">
        <f t="shared" ref="EG1" si="131">EF1+7</f>
        <v>44404</v>
      </c>
      <c r="EH1" s="4">
        <f t="shared" ref="EH1" si="132">EG1+7</f>
        <v>44411</v>
      </c>
      <c r="EI1" s="4">
        <f t="shared" ref="EI1" si="133">EH1+7</f>
        <v>44418</v>
      </c>
      <c r="EJ1" s="4">
        <f t="shared" ref="EJ1" si="134">EI1+7</f>
        <v>44425</v>
      </c>
      <c r="EK1" s="4">
        <f t="shared" ref="EK1" si="135">EJ1+7</f>
        <v>44432</v>
      </c>
      <c r="EL1" s="4">
        <f t="shared" ref="EL1" si="136">EK1+7</f>
        <v>44439</v>
      </c>
      <c r="EM1" s="4">
        <f t="shared" ref="EM1" si="137">EL1+7</f>
        <v>44446</v>
      </c>
      <c r="EN1" s="4">
        <f t="shared" ref="EN1" si="138">EM1+7</f>
        <v>44453</v>
      </c>
      <c r="EO1" s="4">
        <f t="shared" ref="EO1" si="139">EN1+7</f>
        <v>44460</v>
      </c>
      <c r="EP1" s="4">
        <f t="shared" ref="EP1" si="140">EO1+7</f>
        <v>44467</v>
      </c>
      <c r="EQ1" s="4">
        <f t="shared" ref="EQ1" si="141">EP1+7</f>
        <v>44474</v>
      </c>
      <c r="ER1" s="4">
        <f t="shared" ref="ER1" si="142">EQ1+7</f>
        <v>44481</v>
      </c>
      <c r="ES1" s="4">
        <f t="shared" ref="ES1" si="143">ER1+7</f>
        <v>44488</v>
      </c>
      <c r="ET1" s="4">
        <f t="shared" ref="ET1" si="144">ES1+7</f>
        <v>44495</v>
      </c>
      <c r="EU1" s="4">
        <f t="shared" ref="EU1" si="145">ET1+7</f>
        <v>44502</v>
      </c>
      <c r="EV1" s="4">
        <f t="shared" ref="EV1" si="146">EU1+7</f>
        <v>44509</v>
      </c>
      <c r="EW1" s="4">
        <f t="shared" ref="EW1" si="147">EV1+7</f>
        <v>44516</v>
      </c>
      <c r="EX1" s="4">
        <f t="shared" ref="EX1" si="148">EW1+7</f>
        <v>44523</v>
      </c>
      <c r="EY1" s="4">
        <f t="shared" ref="EY1" si="149">EX1+7</f>
        <v>44530</v>
      </c>
      <c r="EZ1" s="4">
        <f t="shared" ref="EZ1" si="150">EY1+7</f>
        <v>44537</v>
      </c>
      <c r="FA1" s="4">
        <f t="shared" ref="FA1" si="151">EZ1+7</f>
        <v>44544</v>
      </c>
      <c r="FB1" s="4">
        <f>FA1+7</f>
        <v>44551</v>
      </c>
      <c r="FC1" s="4"/>
      <c r="FD1" s="3" t="s">
        <v>15</v>
      </c>
      <c r="FE1" s="3" t="s">
        <v>16</v>
      </c>
      <c r="FF1" s="3" t="s">
        <v>17</v>
      </c>
      <c r="FG1" s="3"/>
      <c r="FH1" s="15" t="s">
        <v>18</v>
      </c>
      <c r="FI1" s="14">
        <f>FB1+7</f>
        <v>44558</v>
      </c>
      <c r="FJ1" s="14">
        <f>FI1+7</f>
        <v>44565</v>
      </c>
      <c r="FK1" s="14">
        <f t="shared" ref="FK1:FL1" si="152">FJ1+7</f>
        <v>44572</v>
      </c>
      <c r="FL1" s="14">
        <f t="shared" si="152"/>
        <v>44579</v>
      </c>
      <c r="FM1" s="1"/>
      <c r="FN1" s="1"/>
      <c r="FO1" s="1"/>
      <c r="FP1" s="1"/>
      <c r="FQ1" s="1"/>
      <c r="FR1" s="1"/>
      <c r="FS1" s="1"/>
      <c r="FT1" s="1"/>
    </row>
    <row r="2" spans="1:176">
      <c r="A2" s="2"/>
      <c r="B2" s="2" t="s">
        <v>13</v>
      </c>
      <c r="C2" s="5">
        <f>SUM(C3:C9)</f>
        <v>2885468</v>
      </c>
      <c r="D2" s="5">
        <f t="shared" ref="D2:BO2" si="153">SUM(D3:D9)</f>
        <v>2246887</v>
      </c>
      <c r="E2" s="5">
        <f t="shared" si="153"/>
        <v>2151028</v>
      </c>
      <c r="F2" s="5">
        <f t="shared" si="153"/>
        <v>2016055</v>
      </c>
      <c r="G2" s="5">
        <f t="shared" si="153"/>
        <v>2502197</v>
      </c>
      <c r="H2" s="5">
        <f t="shared" si="153"/>
        <v>2079095</v>
      </c>
      <c r="I2" s="5">
        <f t="shared" si="153"/>
        <v>2475480</v>
      </c>
      <c r="J2" s="5">
        <f t="shared" si="153"/>
        <v>1630316</v>
      </c>
      <c r="K2" s="5">
        <f t="shared" si="153"/>
        <v>1940066</v>
      </c>
      <c r="L2" s="5">
        <f t="shared" si="153"/>
        <v>2450623</v>
      </c>
      <c r="M2" s="5">
        <f t="shared" si="153"/>
        <v>2968852</v>
      </c>
      <c r="N2" s="5">
        <f t="shared" si="153"/>
        <v>1932614</v>
      </c>
      <c r="O2" s="5">
        <f t="shared" si="153"/>
        <v>2095582</v>
      </c>
      <c r="P2" s="5">
        <f t="shared" si="153"/>
        <v>1989412</v>
      </c>
      <c r="Q2" s="5">
        <f t="shared" si="153"/>
        <v>2403862</v>
      </c>
      <c r="R2" s="5">
        <f t="shared" si="153"/>
        <v>2470056</v>
      </c>
      <c r="S2" s="5">
        <f t="shared" si="153"/>
        <v>1641581</v>
      </c>
      <c r="T2" s="5">
        <f t="shared" si="153"/>
        <v>2328032</v>
      </c>
      <c r="U2" s="5">
        <f t="shared" si="153"/>
        <v>2090132</v>
      </c>
      <c r="V2" s="5">
        <f t="shared" si="153"/>
        <v>3341152</v>
      </c>
      <c r="W2" s="5">
        <f t="shared" si="153"/>
        <v>1602502</v>
      </c>
      <c r="X2" s="5">
        <f t="shared" si="153"/>
        <v>2869524</v>
      </c>
      <c r="Y2" s="5">
        <f t="shared" si="153"/>
        <v>1998202</v>
      </c>
      <c r="Z2" s="5">
        <f t="shared" si="153"/>
        <v>3126097</v>
      </c>
      <c r="AA2" s="5">
        <f t="shared" si="153"/>
        <v>2536194</v>
      </c>
      <c r="AB2" s="5">
        <f t="shared" si="153"/>
        <v>2096537</v>
      </c>
      <c r="AC2" s="5">
        <f t="shared" si="153"/>
        <v>2215416</v>
      </c>
      <c r="AD2" s="5">
        <f t="shared" si="153"/>
        <v>2085055</v>
      </c>
      <c r="AE2" s="5">
        <f t="shared" si="153"/>
        <v>2387681</v>
      </c>
      <c r="AF2" s="5">
        <f t="shared" si="153"/>
        <v>1841270</v>
      </c>
      <c r="AG2" s="5">
        <f t="shared" si="153"/>
        <v>2286225</v>
      </c>
      <c r="AH2" s="5">
        <f t="shared" si="153"/>
        <v>2323230</v>
      </c>
      <c r="AI2" s="5">
        <f t="shared" si="153"/>
        <v>1983617</v>
      </c>
      <c r="AJ2" s="5">
        <f t="shared" si="153"/>
        <v>2181200</v>
      </c>
      <c r="AK2" s="5">
        <f t="shared" si="153"/>
        <v>2807872</v>
      </c>
      <c r="AL2" s="5">
        <f t="shared" si="153"/>
        <v>2173035</v>
      </c>
      <c r="AM2" s="5">
        <f t="shared" si="153"/>
        <v>2798935</v>
      </c>
      <c r="AN2" s="5">
        <f t="shared" si="153"/>
        <v>1388977</v>
      </c>
      <c r="AO2" s="5">
        <f t="shared" si="153"/>
        <v>2180499</v>
      </c>
      <c r="AP2" s="5">
        <f t="shared" si="153"/>
        <v>1324187</v>
      </c>
      <c r="AQ2" s="5">
        <f t="shared" si="153"/>
        <v>2106958</v>
      </c>
      <c r="AR2" s="5">
        <f t="shared" si="153"/>
        <v>1913038</v>
      </c>
      <c r="AS2" s="5">
        <f t="shared" si="153"/>
        <v>1775675</v>
      </c>
      <c r="AT2" s="5">
        <f t="shared" si="153"/>
        <v>1733788</v>
      </c>
      <c r="AU2" s="5">
        <f t="shared" si="153"/>
        <v>2149171</v>
      </c>
      <c r="AV2" s="5">
        <f t="shared" si="153"/>
        <v>2899356</v>
      </c>
      <c r="AW2" s="5">
        <f t="shared" si="153"/>
        <v>1786005</v>
      </c>
      <c r="AX2" s="5">
        <f t="shared" si="153"/>
        <v>2633487</v>
      </c>
      <c r="AY2" s="5">
        <f t="shared" si="153"/>
        <v>1618934</v>
      </c>
      <c r="AZ2" s="5">
        <f t="shared" si="153"/>
        <v>1854446</v>
      </c>
      <c r="BA2" s="5">
        <f t="shared" si="153"/>
        <v>1918891</v>
      </c>
      <c r="BB2" s="5">
        <f t="shared" si="153"/>
        <v>2432981</v>
      </c>
      <c r="BC2" s="5">
        <f t="shared" si="153"/>
        <v>2405273</v>
      </c>
      <c r="BD2" s="5">
        <f t="shared" si="153"/>
        <v>2438176</v>
      </c>
      <c r="BE2" s="5">
        <f t="shared" si="153"/>
        <v>1917411</v>
      </c>
      <c r="BF2" s="5">
        <f t="shared" si="153"/>
        <v>2907509</v>
      </c>
      <c r="BG2" s="5">
        <f t="shared" si="153"/>
        <v>2785006</v>
      </c>
      <c r="BH2" s="5">
        <f t="shared" si="153"/>
        <v>1883446</v>
      </c>
      <c r="BI2" s="5">
        <f t="shared" si="153"/>
        <v>2494332</v>
      </c>
      <c r="BJ2" s="5">
        <f t="shared" si="153"/>
        <v>2065810</v>
      </c>
      <c r="BK2" s="5">
        <f t="shared" si="153"/>
        <v>1821123</v>
      </c>
      <c r="BL2" s="5">
        <f t="shared" si="153"/>
        <v>1586425</v>
      </c>
      <c r="BM2" s="5">
        <f t="shared" si="153"/>
        <v>1982396</v>
      </c>
      <c r="BN2" s="5">
        <f t="shared" si="153"/>
        <v>2361505</v>
      </c>
      <c r="BO2" s="5">
        <f t="shared" si="153"/>
        <v>2320290</v>
      </c>
      <c r="BP2" s="5">
        <f t="shared" ref="BP2:EA2" si="154">SUM(BP3:BP9)</f>
        <v>2080129</v>
      </c>
      <c r="BQ2" s="5">
        <f t="shared" si="154"/>
        <v>2015651</v>
      </c>
      <c r="BR2" s="5">
        <f t="shared" si="154"/>
        <v>1847506</v>
      </c>
      <c r="BS2" s="5">
        <f t="shared" si="154"/>
        <v>1722496</v>
      </c>
      <c r="BT2" s="5">
        <f t="shared" si="154"/>
        <v>1863388</v>
      </c>
      <c r="BU2" s="5">
        <f t="shared" si="154"/>
        <v>1946312</v>
      </c>
      <c r="BV2" s="5">
        <f t="shared" si="154"/>
        <v>2462683</v>
      </c>
      <c r="BW2" s="5">
        <f t="shared" si="154"/>
        <v>2756369</v>
      </c>
      <c r="BX2" s="5">
        <f t="shared" si="154"/>
        <v>2311486</v>
      </c>
      <c r="BY2" s="5">
        <f t="shared" si="154"/>
        <v>1612462</v>
      </c>
      <c r="BZ2" s="5">
        <f t="shared" si="154"/>
        <v>1377222</v>
      </c>
      <c r="CA2" s="5">
        <f t="shared" si="154"/>
        <v>3180458</v>
      </c>
      <c r="CB2" s="5">
        <f t="shared" si="154"/>
        <v>1557924</v>
      </c>
      <c r="CC2" s="5">
        <f t="shared" si="154"/>
        <v>2014840</v>
      </c>
      <c r="CD2" s="5">
        <f t="shared" si="154"/>
        <v>1986078</v>
      </c>
      <c r="CE2" s="5">
        <f t="shared" si="154"/>
        <v>2779574</v>
      </c>
      <c r="CF2" s="5">
        <f t="shared" si="154"/>
        <v>2678710</v>
      </c>
      <c r="CG2" s="5">
        <f t="shared" si="154"/>
        <v>1622026</v>
      </c>
      <c r="CH2" s="5">
        <f t="shared" si="154"/>
        <v>2341473</v>
      </c>
      <c r="CI2" s="5">
        <f t="shared" si="154"/>
        <v>1930034</v>
      </c>
      <c r="CJ2" s="5">
        <f t="shared" si="154"/>
        <v>1608699</v>
      </c>
      <c r="CK2" s="5">
        <f t="shared" si="154"/>
        <v>2070819</v>
      </c>
      <c r="CL2" s="5">
        <f t="shared" si="154"/>
        <v>2304054</v>
      </c>
      <c r="CM2" s="5">
        <f t="shared" si="154"/>
        <v>1474903</v>
      </c>
      <c r="CN2" s="5">
        <f t="shared" si="154"/>
        <v>1760695</v>
      </c>
      <c r="CO2" s="5">
        <f t="shared" si="154"/>
        <v>2562638</v>
      </c>
      <c r="CP2" s="5">
        <f t="shared" si="154"/>
        <v>1947410</v>
      </c>
      <c r="CQ2" s="5">
        <f t="shared" si="154"/>
        <v>2136791</v>
      </c>
      <c r="CR2" s="5">
        <f t="shared" si="154"/>
        <v>1947414</v>
      </c>
      <c r="CS2" s="5">
        <f t="shared" si="154"/>
        <v>2678157</v>
      </c>
      <c r="CT2" s="5">
        <f t="shared" si="154"/>
        <v>2203307</v>
      </c>
      <c r="CU2" s="5">
        <f t="shared" si="154"/>
        <v>2411544</v>
      </c>
      <c r="CV2" s="5">
        <f t="shared" si="154"/>
        <v>2073399</v>
      </c>
      <c r="CW2" s="5">
        <f t="shared" si="154"/>
        <v>1981448</v>
      </c>
      <c r="CX2" s="5">
        <f t="shared" si="154"/>
        <v>1531033</v>
      </c>
      <c r="CY2" s="5">
        <f t="shared" si="154"/>
        <v>2324401</v>
      </c>
      <c r="CZ2" s="5">
        <f t="shared" si="154"/>
        <v>1883549</v>
      </c>
      <c r="DA2" s="5">
        <f t="shared" si="154"/>
        <v>1980258</v>
      </c>
      <c r="DB2" s="5">
        <f t="shared" si="154"/>
        <v>1829644</v>
      </c>
      <c r="DC2" s="5">
        <f t="shared" si="154"/>
        <v>2237249</v>
      </c>
      <c r="DD2" s="5">
        <f t="shared" si="154"/>
        <v>2763446</v>
      </c>
      <c r="DE2" s="5">
        <f t="shared" si="154"/>
        <v>2206311</v>
      </c>
      <c r="DF2" s="5">
        <f t="shared" si="154"/>
        <v>2872102</v>
      </c>
      <c r="DG2" s="5">
        <f t="shared" si="154"/>
        <v>2030738</v>
      </c>
      <c r="DH2" s="5">
        <f t="shared" si="154"/>
        <v>1941077</v>
      </c>
      <c r="DI2" s="5">
        <f t="shared" si="154"/>
        <v>1987508</v>
      </c>
      <c r="DJ2" s="5">
        <f t="shared" si="154"/>
        <v>2558403</v>
      </c>
      <c r="DK2" s="5">
        <f t="shared" si="154"/>
        <v>2303195</v>
      </c>
      <c r="DL2" s="5">
        <f t="shared" si="154"/>
        <v>2520019</v>
      </c>
      <c r="DM2" s="5">
        <f t="shared" si="154"/>
        <v>1908385</v>
      </c>
      <c r="DN2" s="5">
        <f t="shared" si="154"/>
        <v>1953814</v>
      </c>
      <c r="DO2" s="5">
        <f t="shared" si="154"/>
        <v>2597617</v>
      </c>
      <c r="DP2" s="5">
        <f t="shared" si="154"/>
        <v>3012981</v>
      </c>
      <c r="DQ2" s="5">
        <f t="shared" si="154"/>
        <v>1461410</v>
      </c>
      <c r="DR2" s="5">
        <f t="shared" si="154"/>
        <v>2241555</v>
      </c>
      <c r="DS2" s="5">
        <f t="shared" si="154"/>
        <v>1998234</v>
      </c>
      <c r="DT2" s="5">
        <f t="shared" si="154"/>
        <v>1966466</v>
      </c>
      <c r="DU2" s="5">
        <f t="shared" si="154"/>
        <v>2465310</v>
      </c>
      <c r="DV2" s="5">
        <f t="shared" si="154"/>
        <v>3610579</v>
      </c>
      <c r="DW2" s="5">
        <f t="shared" si="154"/>
        <v>1548258</v>
      </c>
      <c r="DX2" s="5">
        <f t="shared" si="154"/>
        <v>1939132</v>
      </c>
      <c r="DY2" s="5">
        <f t="shared" si="154"/>
        <v>2889838</v>
      </c>
      <c r="DZ2" s="5">
        <f t="shared" si="154"/>
        <v>2384588</v>
      </c>
      <c r="EA2" s="5">
        <f t="shared" si="154"/>
        <v>1987362</v>
      </c>
      <c r="EB2" s="5">
        <f t="shared" ref="EB2:FB2" si="155">SUM(EB3:EB9)</f>
        <v>2388269</v>
      </c>
      <c r="EC2" s="5">
        <f t="shared" si="155"/>
        <v>2124214</v>
      </c>
      <c r="ED2" s="5">
        <f t="shared" si="155"/>
        <v>2975313</v>
      </c>
      <c r="EE2" s="5">
        <f t="shared" si="155"/>
        <v>1807098</v>
      </c>
      <c r="EF2" s="5">
        <f t="shared" si="155"/>
        <v>2642489</v>
      </c>
      <c r="EG2" s="5">
        <f t="shared" si="155"/>
        <v>2202972</v>
      </c>
      <c r="EH2" s="5">
        <f t="shared" si="155"/>
        <v>1731184</v>
      </c>
      <c r="EI2" s="5">
        <f t="shared" si="155"/>
        <v>2423451</v>
      </c>
      <c r="EJ2" s="5">
        <f t="shared" si="155"/>
        <v>1695013</v>
      </c>
      <c r="EK2" s="5">
        <f t="shared" si="155"/>
        <v>2127848</v>
      </c>
      <c r="EL2" s="5">
        <f t="shared" si="155"/>
        <v>2468613</v>
      </c>
      <c r="EM2" s="5">
        <f t="shared" si="155"/>
        <v>2512283</v>
      </c>
      <c r="EN2" s="5">
        <f t="shared" si="155"/>
        <v>2209908</v>
      </c>
      <c r="EO2" s="5">
        <f t="shared" si="155"/>
        <v>1602468</v>
      </c>
      <c r="EP2" s="5">
        <f t="shared" si="155"/>
        <v>2616154</v>
      </c>
      <c r="EQ2" s="5">
        <f t="shared" si="155"/>
        <v>2042813</v>
      </c>
      <c r="ER2" s="5">
        <f t="shared" si="155"/>
        <v>2936245</v>
      </c>
      <c r="ES2" s="5">
        <f t="shared" si="155"/>
        <v>2309472</v>
      </c>
      <c r="ET2" s="5">
        <f t="shared" si="155"/>
        <v>2553778</v>
      </c>
      <c r="EU2" s="5">
        <f t="shared" si="155"/>
        <v>2065764</v>
      </c>
      <c r="EV2" s="5">
        <f t="shared" si="155"/>
        <v>2289841</v>
      </c>
      <c r="EW2" s="5">
        <f t="shared" si="155"/>
        <v>2598639</v>
      </c>
      <c r="EX2" s="5">
        <f t="shared" si="155"/>
        <v>1813209</v>
      </c>
      <c r="EY2" s="5">
        <f t="shared" si="155"/>
        <v>1702188</v>
      </c>
      <c r="EZ2" s="5">
        <f t="shared" si="155"/>
        <v>1864772</v>
      </c>
      <c r="FA2" s="5">
        <f t="shared" si="155"/>
        <v>2321002</v>
      </c>
      <c r="FB2" s="5">
        <f t="shared" si="155"/>
        <v>2052733</v>
      </c>
      <c r="FC2" s="5"/>
      <c r="FD2" s="8">
        <f t="shared" ref="FD2:FD41" si="156">AVERAGE(EZ2:FB2)</f>
        <v>2079502.3333333333</v>
      </c>
      <c r="FE2" s="8">
        <f t="shared" ref="FE2:FE41" si="157">AVERAGE(EW2:FB2)</f>
        <v>2058757.1666666667</v>
      </c>
      <c r="FF2" s="8">
        <f t="shared" ref="FF2:FF41" si="158">AVERAGE(EO2:FB2)</f>
        <v>2197791.2857142859</v>
      </c>
      <c r="FG2" s="8"/>
      <c r="FH2" s="13" t="s">
        <v>13</v>
      </c>
      <c r="FI2" s="10">
        <f>FD2</f>
        <v>2079502.3333333333</v>
      </c>
      <c r="FJ2" s="10">
        <f t="shared" ref="FJ2:FL3" si="159">FI2</f>
        <v>2079502.3333333333</v>
      </c>
      <c r="FK2" s="10">
        <f t="shared" si="159"/>
        <v>2079502.3333333333</v>
      </c>
      <c r="FL2" s="10">
        <f t="shared" si="159"/>
        <v>2079502.3333333333</v>
      </c>
      <c r="FM2" s="1"/>
      <c r="FN2" s="1"/>
    </row>
    <row r="3" spans="1:176">
      <c r="A3" s="2" t="s">
        <v>0</v>
      </c>
      <c r="B3" s="2" t="s">
        <v>6</v>
      </c>
      <c r="C3" s="6">
        <f>IFERROR(_xlfn.NUMBERVALUE(CUBEVALUE("ThisWorkbookDataModel","[Measures].[forecast]","[demand_forecasting_data1].[Product_ID].&amp;[" &amp; $A$3 &amp; "]","[demand_forecasting_data1].[Date].&amp;["&amp;TEXT(C$1,"YYYY-MM-DD")&amp;"T00:00:00]")),0)</f>
        <v>202196</v>
      </c>
      <c r="D3" s="7">
        <f t="shared" ref="D3:BO3" si="160">IFERROR(_xlfn.NUMBERVALUE(CUBEVALUE("ThisWorkbookDataModel","[Measures].[forecast]","[demand_forecasting_data1].[Product_ID].&amp;[" &amp; $A$3 &amp; "]","[demand_forecasting_data1].[Date].&amp;["&amp;TEXT(D$1,"YYYY-MM-DD")&amp;"T00:00:00]")),0)</f>
        <v>158111</v>
      </c>
      <c r="E3" s="7">
        <f t="shared" si="160"/>
        <v>243988</v>
      </c>
      <c r="F3" s="7">
        <f t="shared" si="160"/>
        <v>295850</v>
      </c>
      <c r="G3" s="7">
        <f t="shared" si="160"/>
        <v>508034</v>
      </c>
      <c r="H3" s="7">
        <f t="shared" si="160"/>
        <v>277709</v>
      </c>
      <c r="I3" s="7">
        <f t="shared" si="160"/>
        <v>308302</v>
      </c>
      <c r="J3" s="7">
        <f t="shared" si="160"/>
        <v>246162</v>
      </c>
      <c r="K3" s="7">
        <f t="shared" si="160"/>
        <v>93034</v>
      </c>
      <c r="L3" s="7">
        <f t="shared" si="160"/>
        <v>324162</v>
      </c>
      <c r="M3" s="7">
        <f t="shared" si="160"/>
        <v>277248</v>
      </c>
      <c r="N3" s="7">
        <f t="shared" si="160"/>
        <v>72143</v>
      </c>
      <c r="O3" s="7">
        <f t="shared" si="160"/>
        <v>337744</v>
      </c>
      <c r="P3" s="7">
        <f t="shared" si="160"/>
        <v>266003</v>
      </c>
      <c r="Q3" s="7">
        <f t="shared" si="160"/>
        <v>426420</v>
      </c>
      <c r="R3" s="7">
        <f t="shared" si="160"/>
        <v>450756</v>
      </c>
      <c r="S3" s="7">
        <f t="shared" si="160"/>
        <v>344213</v>
      </c>
      <c r="T3" s="7">
        <f t="shared" si="160"/>
        <v>564290</v>
      </c>
      <c r="U3" s="7">
        <f t="shared" si="160"/>
        <v>264914</v>
      </c>
      <c r="V3" s="7">
        <f t="shared" si="160"/>
        <v>423222</v>
      </c>
      <c r="W3" s="7">
        <f t="shared" si="160"/>
        <v>124158</v>
      </c>
      <c r="X3" s="7">
        <f t="shared" si="160"/>
        <v>205437</v>
      </c>
      <c r="Y3" s="7">
        <f t="shared" si="160"/>
        <v>269396</v>
      </c>
      <c r="Z3" s="7">
        <f t="shared" si="160"/>
        <v>488442</v>
      </c>
      <c r="AA3" s="7">
        <f t="shared" si="160"/>
        <v>548962</v>
      </c>
      <c r="AB3" s="7">
        <f t="shared" si="160"/>
        <v>524955</v>
      </c>
      <c r="AC3" s="7">
        <f t="shared" si="160"/>
        <v>524960</v>
      </c>
      <c r="AD3" s="7">
        <f t="shared" si="160"/>
        <v>218775</v>
      </c>
      <c r="AE3" s="7">
        <f t="shared" si="160"/>
        <v>311111</v>
      </c>
      <c r="AF3" s="7">
        <f t="shared" si="160"/>
        <v>23916</v>
      </c>
      <c r="AG3" s="7">
        <f t="shared" si="160"/>
        <v>280480</v>
      </c>
      <c r="AH3" s="7">
        <f t="shared" si="160"/>
        <v>451870</v>
      </c>
      <c r="AI3" s="7">
        <f t="shared" si="160"/>
        <v>195474</v>
      </c>
      <c r="AJ3" s="7">
        <f t="shared" si="160"/>
        <v>126675</v>
      </c>
      <c r="AK3" s="7">
        <f t="shared" si="160"/>
        <v>314306</v>
      </c>
      <c r="AL3" s="7">
        <f t="shared" si="160"/>
        <v>516821</v>
      </c>
      <c r="AM3" s="7">
        <f t="shared" si="160"/>
        <v>436703</v>
      </c>
      <c r="AN3" s="7">
        <f t="shared" si="160"/>
        <v>336315</v>
      </c>
      <c r="AO3" s="7">
        <f t="shared" si="160"/>
        <v>162175</v>
      </c>
      <c r="AP3" s="7">
        <f t="shared" si="160"/>
        <v>170463</v>
      </c>
      <c r="AQ3" s="7">
        <f t="shared" si="160"/>
        <v>501319</v>
      </c>
      <c r="AR3" s="7">
        <f t="shared" si="160"/>
        <v>282328</v>
      </c>
      <c r="AS3" s="7">
        <f t="shared" si="160"/>
        <v>269893</v>
      </c>
      <c r="AT3" s="7">
        <f t="shared" si="160"/>
        <v>400765</v>
      </c>
      <c r="AU3" s="7">
        <f t="shared" si="160"/>
        <v>118310</v>
      </c>
      <c r="AV3" s="7">
        <f t="shared" si="160"/>
        <v>349999</v>
      </c>
      <c r="AW3" s="7">
        <f t="shared" si="160"/>
        <v>575160</v>
      </c>
      <c r="AX3" s="7">
        <f t="shared" si="160"/>
        <v>495800</v>
      </c>
      <c r="AY3" s="7">
        <f t="shared" si="160"/>
        <v>110072</v>
      </c>
      <c r="AZ3" s="7">
        <f t="shared" si="160"/>
        <v>258707</v>
      </c>
      <c r="BA3" s="7">
        <f t="shared" si="160"/>
        <v>161172</v>
      </c>
      <c r="BB3" s="7">
        <f t="shared" si="160"/>
        <v>509080</v>
      </c>
      <c r="BC3" s="7">
        <f t="shared" si="160"/>
        <v>207193</v>
      </c>
      <c r="BD3" s="7">
        <f t="shared" si="160"/>
        <v>218501</v>
      </c>
      <c r="BE3" s="7">
        <f t="shared" si="160"/>
        <v>732290</v>
      </c>
      <c r="BF3" s="7">
        <f t="shared" si="160"/>
        <v>262133</v>
      </c>
      <c r="BG3" s="7">
        <f t="shared" si="160"/>
        <v>473348</v>
      </c>
      <c r="BH3" s="7">
        <f t="shared" si="160"/>
        <v>185329</v>
      </c>
      <c r="BI3" s="7">
        <f t="shared" si="160"/>
        <v>325374</v>
      </c>
      <c r="BJ3" s="7">
        <f t="shared" si="160"/>
        <v>355367</v>
      </c>
      <c r="BK3" s="7">
        <f t="shared" si="160"/>
        <v>240531</v>
      </c>
      <c r="BL3" s="7">
        <f t="shared" si="160"/>
        <v>95633</v>
      </c>
      <c r="BM3" s="7">
        <f t="shared" si="160"/>
        <v>260403</v>
      </c>
      <c r="BN3" s="7">
        <f t="shared" si="160"/>
        <v>579263</v>
      </c>
      <c r="BO3" s="7">
        <f t="shared" si="160"/>
        <v>416993</v>
      </c>
      <c r="BP3" s="7">
        <f t="shared" ref="BP3:EA3" si="161">IFERROR(_xlfn.NUMBERVALUE(CUBEVALUE("ThisWorkbookDataModel","[Measures].[forecast]","[demand_forecasting_data1].[Product_ID].&amp;[" &amp; $A$3 &amp; "]","[demand_forecasting_data1].[Date].&amp;["&amp;TEXT(BP$1,"YYYY-MM-DD")&amp;"T00:00:00]")),0)</f>
        <v>373036</v>
      </c>
      <c r="BQ3" s="7">
        <f t="shared" si="161"/>
        <v>294023</v>
      </c>
      <c r="BR3" s="7">
        <f t="shared" si="161"/>
        <v>232912</v>
      </c>
      <c r="BS3" s="7">
        <f t="shared" si="161"/>
        <v>365421</v>
      </c>
      <c r="BT3" s="7">
        <f t="shared" si="161"/>
        <v>316986</v>
      </c>
      <c r="BU3" s="7">
        <f t="shared" si="161"/>
        <v>213540</v>
      </c>
      <c r="BV3" s="7">
        <f t="shared" si="161"/>
        <v>537393</v>
      </c>
      <c r="BW3" s="7">
        <f t="shared" si="161"/>
        <v>398282</v>
      </c>
      <c r="BX3" s="7">
        <f t="shared" si="161"/>
        <v>402093</v>
      </c>
      <c r="BY3" s="7">
        <f t="shared" si="161"/>
        <v>157029</v>
      </c>
      <c r="BZ3" s="7">
        <f t="shared" si="161"/>
        <v>281755</v>
      </c>
      <c r="CA3" s="7">
        <f t="shared" si="161"/>
        <v>404696</v>
      </c>
      <c r="CB3" s="7">
        <f t="shared" si="161"/>
        <v>282277</v>
      </c>
      <c r="CC3" s="7">
        <f t="shared" si="161"/>
        <v>939071</v>
      </c>
      <c r="CD3" s="7">
        <f t="shared" si="161"/>
        <v>260510</v>
      </c>
      <c r="CE3" s="7">
        <f t="shared" si="161"/>
        <v>179599</v>
      </c>
      <c r="CF3" s="7">
        <f t="shared" si="161"/>
        <v>313929</v>
      </c>
      <c r="CG3" s="7">
        <f t="shared" si="161"/>
        <v>155463</v>
      </c>
      <c r="CH3" s="7">
        <f t="shared" si="161"/>
        <v>598737</v>
      </c>
      <c r="CI3" s="7">
        <f t="shared" si="161"/>
        <v>154614</v>
      </c>
      <c r="CJ3" s="7">
        <f t="shared" si="161"/>
        <v>203150</v>
      </c>
      <c r="CK3" s="7">
        <f t="shared" si="161"/>
        <v>251896</v>
      </c>
      <c r="CL3" s="7">
        <f t="shared" si="161"/>
        <v>683721</v>
      </c>
      <c r="CM3" s="7">
        <f t="shared" si="161"/>
        <v>280620</v>
      </c>
      <c r="CN3" s="7">
        <f t="shared" si="161"/>
        <v>502189</v>
      </c>
      <c r="CO3" s="7">
        <f t="shared" si="161"/>
        <v>442062</v>
      </c>
      <c r="CP3" s="7">
        <f t="shared" si="161"/>
        <v>173637</v>
      </c>
      <c r="CQ3" s="7">
        <f t="shared" si="161"/>
        <v>641013</v>
      </c>
      <c r="CR3" s="7">
        <f t="shared" si="161"/>
        <v>250879</v>
      </c>
      <c r="CS3" s="7">
        <f t="shared" si="161"/>
        <v>230872</v>
      </c>
      <c r="CT3" s="7">
        <f t="shared" si="161"/>
        <v>343613</v>
      </c>
      <c r="CU3" s="7">
        <f t="shared" si="161"/>
        <v>69079</v>
      </c>
      <c r="CV3" s="7">
        <f t="shared" si="161"/>
        <v>229168</v>
      </c>
      <c r="CW3" s="7">
        <f t="shared" si="161"/>
        <v>159897</v>
      </c>
      <c r="CX3" s="7">
        <f t="shared" si="161"/>
        <v>108557</v>
      </c>
      <c r="CY3" s="7">
        <f t="shared" si="161"/>
        <v>182649</v>
      </c>
      <c r="CZ3" s="7">
        <f t="shared" si="161"/>
        <v>355906</v>
      </c>
      <c r="DA3" s="7">
        <f t="shared" si="161"/>
        <v>182999</v>
      </c>
      <c r="DB3" s="7">
        <f t="shared" si="161"/>
        <v>114275</v>
      </c>
      <c r="DC3" s="7">
        <f t="shared" si="161"/>
        <v>817645</v>
      </c>
      <c r="DD3" s="7">
        <f t="shared" si="161"/>
        <v>54527</v>
      </c>
      <c r="DE3" s="7">
        <f t="shared" si="161"/>
        <v>181948</v>
      </c>
      <c r="DF3" s="7">
        <f t="shared" si="161"/>
        <v>546822</v>
      </c>
      <c r="DG3" s="7">
        <f t="shared" si="161"/>
        <v>76301</v>
      </c>
      <c r="DH3" s="7">
        <f t="shared" si="161"/>
        <v>324417</v>
      </c>
      <c r="DI3" s="7">
        <f t="shared" si="161"/>
        <v>91137</v>
      </c>
      <c r="DJ3" s="7">
        <f t="shared" si="161"/>
        <v>293401</v>
      </c>
      <c r="DK3" s="7">
        <f t="shared" si="161"/>
        <v>259876</v>
      </c>
      <c r="DL3" s="7">
        <f t="shared" si="161"/>
        <v>283653</v>
      </c>
      <c r="DM3" s="7">
        <f t="shared" si="161"/>
        <v>211344</v>
      </c>
      <c r="DN3" s="7">
        <f t="shared" si="161"/>
        <v>256857</v>
      </c>
      <c r="DO3" s="7">
        <f t="shared" si="161"/>
        <v>208846</v>
      </c>
      <c r="DP3" s="7">
        <f t="shared" si="161"/>
        <v>524048</v>
      </c>
      <c r="DQ3" s="7">
        <f t="shared" si="161"/>
        <v>289191</v>
      </c>
      <c r="DR3" s="7">
        <f t="shared" si="161"/>
        <v>288252</v>
      </c>
      <c r="DS3" s="7">
        <f t="shared" si="161"/>
        <v>331944</v>
      </c>
      <c r="DT3" s="7">
        <f t="shared" si="161"/>
        <v>461380</v>
      </c>
      <c r="DU3" s="7">
        <f t="shared" si="161"/>
        <v>267711</v>
      </c>
      <c r="DV3" s="7">
        <f t="shared" si="161"/>
        <v>412205</v>
      </c>
      <c r="DW3" s="7">
        <f t="shared" si="161"/>
        <v>216633</v>
      </c>
      <c r="DX3" s="7">
        <f t="shared" si="161"/>
        <v>354067</v>
      </c>
      <c r="DY3" s="7">
        <f t="shared" si="161"/>
        <v>494551</v>
      </c>
      <c r="DZ3" s="7">
        <f t="shared" si="161"/>
        <v>181184</v>
      </c>
      <c r="EA3" s="7">
        <f t="shared" si="161"/>
        <v>238121</v>
      </c>
      <c r="EB3" s="7">
        <f t="shared" ref="EB3:FB3" si="162">IFERROR(_xlfn.NUMBERVALUE(CUBEVALUE("ThisWorkbookDataModel","[Measures].[forecast]","[demand_forecasting_data1].[Product_ID].&amp;[" &amp; $A$3 &amp; "]","[demand_forecasting_data1].[Date].&amp;["&amp;TEXT(EB$1,"YYYY-MM-DD")&amp;"T00:00:00]")),0)</f>
        <v>526530</v>
      </c>
      <c r="EC3" s="7">
        <f t="shared" si="162"/>
        <v>253195</v>
      </c>
      <c r="ED3" s="7">
        <f t="shared" si="162"/>
        <v>149965</v>
      </c>
      <c r="EE3" s="7">
        <f t="shared" si="162"/>
        <v>124461</v>
      </c>
      <c r="EF3" s="7">
        <f t="shared" si="162"/>
        <v>617765</v>
      </c>
      <c r="EG3" s="7">
        <f t="shared" si="162"/>
        <v>373606</v>
      </c>
      <c r="EH3" s="7">
        <f t="shared" si="162"/>
        <v>441206</v>
      </c>
      <c r="EI3" s="7">
        <f t="shared" si="162"/>
        <v>435534</v>
      </c>
      <c r="EJ3" s="7">
        <f>IFERROR(_xlfn.NUMBERVALUE(CUBEVALUE("ThisWorkbookDataModel","[Measures].[forecast]","[demand_forecasting_data1].[Product_ID].&amp;[" &amp; $A$3 &amp; "]","[demand_forecasting_data1].[Date].&amp;["&amp;TEXT(EJ$1,"YYYY-MM-DD")&amp;"T00:00:00]")),0)</f>
        <v>112533</v>
      </c>
      <c r="EK3" s="7">
        <f t="shared" si="162"/>
        <v>442766</v>
      </c>
      <c r="EL3" s="7">
        <f t="shared" si="162"/>
        <v>417536</v>
      </c>
      <c r="EM3" s="7">
        <f t="shared" si="162"/>
        <v>323985</v>
      </c>
      <c r="EN3" s="7">
        <f t="shared" si="162"/>
        <v>214150</v>
      </c>
      <c r="EO3" s="7">
        <f t="shared" si="162"/>
        <v>145641</v>
      </c>
      <c r="EP3" s="7">
        <f t="shared" si="162"/>
        <v>408410</v>
      </c>
      <c r="EQ3" s="7">
        <f t="shared" si="162"/>
        <v>89141</v>
      </c>
      <c r="ER3" s="7">
        <f t="shared" si="162"/>
        <v>395067</v>
      </c>
      <c r="ES3" s="7">
        <f t="shared" si="162"/>
        <v>253568</v>
      </c>
      <c r="ET3" s="7">
        <f t="shared" si="162"/>
        <v>445703</v>
      </c>
      <c r="EU3" s="7">
        <f t="shared" si="162"/>
        <v>265519</v>
      </c>
      <c r="EV3" s="7">
        <f t="shared" si="162"/>
        <v>256347</v>
      </c>
      <c r="EW3" s="7">
        <f t="shared" si="162"/>
        <v>333449</v>
      </c>
      <c r="EX3" s="7">
        <f t="shared" si="162"/>
        <v>187564</v>
      </c>
      <c r="EY3" s="7">
        <f t="shared" si="162"/>
        <v>283181</v>
      </c>
      <c r="EZ3" s="7">
        <f t="shared" si="162"/>
        <v>215282</v>
      </c>
      <c r="FA3" s="7">
        <f t="shared" si="162"/>
        <v>306660</v>
      </c>
      <c r="FB3" s="7">
        <f t="shared" si="162"/>
        <v>268515</v>
      </c>
      <c r="FC3" s="7"/>
      <c r="FD3" s="9">
        <f t="shared" si="156"/>
        <v>263485.66666666669</v>
      </c>
      <c r="FE3" s="9">
        <f t="shared" si="157"/>
        <v>265775.16666666669</v>
      </c>
      <c r="FF3" s="9">
        <f t="shared" si="158"/>
        <v>275289.07142857142</v>
      </c>
      <c r="FG3" s="9"/>
      <c r="FH3" s="12" t="s">
        <v>6</v>
      </c>
      <c r="FI3" s="11">
        <f>FD3</f>
        <v>263485.66666666669</v>
      </c>
      <c r="FJ3" s="11">
        <f t="shared" si="159"/>
        <v>263485.66666666669</v>
      </c>
      <c r="FK3" s="11">
        <f t="shared" si="159"/>
        <v>263485.66666666669</v>
      </c>
      <c r="FL3" s="11">
        <f t="shared" si="159"/>
        <v>263485.66666666669</v>
      </c>
    </row>
    <row r="4" spans="1:176">
      <c r="A4" s="2"/>
      <c r="B4" s="2" t="s">
        <v>10</v>
      </c>
      <c r="C4" s="6">
        <f>IFERROR(_xlfn.NUMBERVALUE(CUBEVALUE("ThisWorkbookDataModel","[Measures].[forecast]","[demand_forecasting_data1].[Product_ID].&amp;[" &amp; $A$3 &amp; "]","[demand_forecasting_data1].[Date].&amp;["&amp;TEXT(C$1+1,"YYYY-MM-DD")&amp;"T00:00:00]")),0)</f>
        <v>240617</v>
      </c>
      <c r="D4" s="7">
        <f t="shared" ref="D4:BO4" si="163">IFERROR(_xlfn.NUMBERVALUE(CUBEVALUE("ThisWorkbookDataModel","[Measures].[forecast]","[demand_forecasting_data1].[Product_ID].&amp;[" &amp; $A$3 &amp; "]","[demand_forecasting_data1].[Date].&amp;["&amp;TEXT(D$1+1,"YYYY-MM-DD")&amp;"T00:00:00]")),0)</f>
        <v>519425</v>
      </c>
      <c r="E4" s="7">
        <f t="shared" si="163"/>
        <v>316888</v>
      </c>
      <c r="F4" s="7">
        <f t="shared" si="163"/>
        <v>393813</v>
      </c>
      <c r="G4" s="7">
        <f t="shared" si="163"/>
        <v>206117</v>
      </c>
      <c r="H4" s="7">
        <f t="shared" si="163"/>
        <v>367946</v>
      </c>
      <c r="I4" s="7">
        <f t="shared" si="163"/>
        <v>105605</v>
      </c>
      <c r="J4" s="7">
        <f t="shared" si="163"/>
        <v>361645</v>
      </c>
      <c r="K4" s="7">
        <f t="shared" si="163"/>
        <v>311701</v>
      </c>
      <c r="L4" s="7">
        <f t="shared" si="163"/>
        <v>297289</v>
      </c>
      <c r="M4" s="7">
        <f t="shared" si="163"/>
        <v>265687</v>
      </c>
      <c r="N4" s="7">
        <f t="shared" si="163"/>
        <v>190522</v>
      </c>
      <c r="O4" s="7">
        <f t="shared" si="163"/>
        <v>299819</v>
      </c>
      <c r="P4" s="7">
        <f t="shared" si="163"/>
        <v>123748</v>
      </c>
      <c r="Q4" s="7">
        <f t="shared" si="163"/>
        <v>304578</v>
      </c>
      <c r="R4" s="7">
        <f t="shared" si="163"/>
        <v>469569</v>
      </c>
      <c r="S4" s="7">
        <f t="shared" si="163"/>
        <v>404120</v>
      </c>
      <c r="T4" s="7">
        <f t="shared" si="163"/>
        <v>366593</v>
      </c>
      <c r="U4" s="7">
        <f t="shared" si="163"/>
        <v>340005</v>
      </c>
      <c r="V4" s="7">
        <f t="shared" si="163"/>
        <v>371665</v>
      </c>
      <c r="W4" s="7">
        <f t="shared" si="163"/>
        <v>346436</v>
      </c>
      <c r="X4" s="7">
        <f t="shared" si="163"/>
        <v>963740</v>
      </c>
      <c r="Y4" s="7">
        <f t="shared" si="163"/>
        <v>363968</v>
      </c>
      <c r="Z4" s="7">
        <f t="shared" si="163"/>
        <v>198960</v>
      </c>
      <c r="AA4" s="7">
        <f t="shared" si="163"/>
        <v>46370</v>
      </c>
      <c r="AB4" s="7">
        <f t="shared" si="163"/>
        <v>155343</v>
      </c>
      <c r="AC4" s="7">
        <f t="shared" si="163"/>
        <v>328549</v>
      </c>
      <c r="AD4" s="7">
        <f t="shared" si="163"/>
        <v>293642</v>
      </c>
      <c r="AE4" s="7">
        <f t="shared" si="163"/>
        <v>188716</v>
      </c>
      <c r="AF4" s="7">
        <f t="shared" si="163"/>
        <v>225677</v>
      </c>
      <c r="AG4" s="7">
        <f t="shared" si="163"/>
        <v>295097</v>
      </c>
      <c r="AH4" s="7">
        <f t="shared" si="163"/>
        <v>269740</v>
      </c>
      <c r="AI4" s="7">
        <f t="shared" si="163"/>
        <v>262734</v>
      </c>
      <c r="AJ4" s="7">
        <f t="shared" si="163"/>
        <v>260897</v>
      </c>
      <c r="AK4" s="7">
        <f t="shared" si="163"/>
        <v>660351</v>
      </c>
      <c r="AL4" s="7">
        <f t="shared" si="163"/>
        <v>184485</v>
      </c>
      <c r="AM4" s="7">
        <f t="shared" si="163"/>
        <v>308180</v>
      </c>
      <c r="AN4" s="7">
        <f t="shared" si="163"/>
        <v>183534</v>
      </c>
      <c r="AO4" s="7">
        <f t="shared" si="163"/>
        <v>161430</v>
      </c>
      <c r="AP4" s="7">
        <f t="shared" si="163"/>
        <v>215021</v>
      </c>
      <c r="AQ4" s="7">
        <f t="shared" si="163"/>
        <v>57927</v>
      </c>
      <c r="AR4" s="7">
        <f t="shared" si="163"/>
        <v>300797</v>
      </c>
      <c r="AS4" s="7">
        <f t="shared" si="163"/>
        <v>99406</v>
      </c>
      <c r="AT4" s="7">
        <f t="shared" si="163"/>
        <v>148854</v>
      </c>
      <c r="AU4" s="7">
        <f t="shared" si="163"/>
        <v>494139</v>
      </c>
      <c r="AV4" s="7">
        <f t="shared" si="163"/>
        <v>155630</v>
      </c>
      <c r="AW4" s="7">
        <f t="shared" si="163"/>
        <v>388428</v>
      </c>
      <c r="AX4" s="7">
        <f t="shared" si="163"/>
        <v>505046</v>
      </c>
      <c r="AY4" s="7">
        <f t="shared" si="163"/>
        <v>250444</v>
      </c>
      <c r="AZ4" s="7">
        <f t="shared" si="163"/>
        <v>536854</v>
      </c>
      <c r="BA4" s="7">
        <f t="shared" si="163"/>
        <v>500877</v>
      </c>
      <c r="BB4" s="7">
        <f t="shared" si="163"/>
        <v>208498</v>
      </c>
      <c r="BC4" s="7">
        <f t="shared" si="163"/>
        <v>428533</v>
      </c>
      <c r="BD4" s="7">
        <f t="shared" si="163"/>
        <v>337852</v>
      </c>
      <c r="BE4" s="7">
        <f t="shared" si="163"/>
        <v>81815</v>
      </c>
      <c r="BF4" s="7">
        <f t="shared" si="163"/>
        <v>488219</v>
      </c>
      <c r="BG4" s="7">
        <f t="shared" si="163"/>
        <v>604996</v>
      </c>
      <c r="BH4" s="7">
        <f t="shared" si="163"/>
        <v>513387</v>
      </c>
      <c r="BI4" s="7">
        <f t="shared" si="163"/>
        <v>361252</v>
      </c>
      <c r="BJ4" s="7">
        <f t="shared" si="163"/>
        <v>296485</v>
      </c>
      <c r="BK4" s="7">
        <f t="shared" si="163"/>
        <v>28644</v>
      </c>
      <c r="BL4" s="7">
        <f t="shared" si="163"/>
        <v>396917</v>
      </c>
      <c r="BM4" s="7">
        <f t="shared" si="163"/>
        <v>281692</v>
      </c>
      <c r="BN4" s="7">
        <f t="shared" si="163"/>
        <v>307665</v>
      </c>
      <c r="BO4" s="7">
        <f t="shared" si="163"/>
        <v>107040</v>
      </c>
      <c r="BP4" s="7">
        <f t="shared" ref="BP4:EA4" si="164">IFERROR(_xlfn.NUMBERVALUE(CUBEVALUE("ThisWorkbookDataModel","[Measures].[forecast]","[demand_forecasting_data1].[Product_ID].&amp;[" &amp; $A$3 &amp; "]","[demand_forecasting_data1].[Date].&amp;["&amp;TEXT(BP$1+1,"YYYY-MM-DD")&amp;"T00:00:00]")),0)</f>
        <v>463922</v>
      </c>
      <c r="BQ4" s="7">
        <f t="shared" si="164"/>
        <v>477047</v>
      </c>
      <c r="BR4" s="7">
        <f t="shared" si="164"/>
        <v>207740</v>
      </c>
      <c r="BS4" s="7">
        <f t="shared" si="164"/>
        <v>120224</v>
      </c>
      <c r="BT4" s="7">
        <f t="shared" si="164"/>
        <v>314544</v>
      </c>
      <c r="BU4" s="7">
        <f t="shared" si="164"/>
        <v>318207</v>
      </c>
      <c r="BV4" s="7">
        <f t="shared" si="164"/>
        <v>351384</v>
      </c>
      <c r="BW4" s="7">
        <f t="shared" si="164"/>
        <v>520672</v>
      </c>
      <c r="BX4" s="7">
        <f t="shared" si="164"/>
        <v>231101</v>
      </c>
      <c r="BY4" s="7">
        <f t="shared" si="164"/>
        <v>211662</v>
      </c>
      <c r="BZ4" s="7">
        <f t="shared" si="164"/>
        <v>190822</v>
      </c>
      <c r="CA4" s="7">
        <f t="shared" si="164"/>
        <v>501497</v>
      </c>
      <c r="CB4" s="7">
        <f t="shared" si="164"/>
        <v>154531</v>
      </c>
      <c r="CC4" s="7">
        <f t="shared" si="164"/>
        <v>135977</v>
      </c>
      <c r="CD4" s="7">
        <f t="shared" si="164"/>
        <v>268087</v>
      </c>
      <c r="CE4" s="7">
        <f t="shared" si="164"/>
        <v>662135</v>
      </c>
      <c r="CF4" s="7">
        <f t="shared" si="164"/>
        <v>297238</v>
      </c>
      <c r="CG4" s="7">
        <f t="shared" si="164"/>
        <v>464487</v>
      </c>
      <c r="CH4" s="7">
        <f t="shared" si="164"/>
        <v>236843</v>
      </c>
      <c r="CI4" s="7">
        <f t="shared" si="164"/>
        <v>162141</v>
      </c>
      <c r="CJ4" s="7">
        <f t="shared" si="164"/>
        <v>269914</v>
      </c>
      <c r="CK4" s="7">
        <f t="shared" si="164"/>
        <v>303943</v>
      </c>
      <c r="CL4" s="7">
        <f t="shared" si="164"/>
        <v>207699</v>
      </c>
      <c r="CM4" s="7">
        <f t="shared" si="164"/>
        <v>172244</v>
      </c>
      <c r="CN4" s="7">
        <f t="shared" si="164"/>
        <v>169391</v>
      </c>
      <c r="CO4" s="7">
        <f t="shared" si="164"/>
        <v>332338</v>
      </c>
      <c r="CP4" s="7">
        <f t="shared" si="164"/>
        <v>165105</v>
      </c>
      <c r="CQ4" s="7">
        <f t="shared" si="164"/>
        <v>115375</v>
      </c>
      <c r="CR4" s="7">
        <f t="shared" si="164"/>
        <v>278447</v>
      </c>
      <c r="CS4" s="7">
        <f t="shared" si="164"/>
        <v>533201</v>
      </c>
      <c r="CT4" s="7">
        <f t="shared" si="164"/>
        <v>484052</v>
      </c>
      <c r="CU4" s="7">
        <f t="shared" si="164"/>
        <v>511856</v>
      </c>
      <c r="CV4" s="7">
        <f t="shared" si="164"/>
        <v>390684</v>
      </c>
      <c r="CW4" s="7">
        <f t="shared" si="164"/>
        <v>510327</v>
      </c>
      <c r="CX4" s="7">
        <f t="shared" si="164"/>
        <v>295647</v>
      </c>
      <c r="CY4" s="7">
        <f t="shared" si="164"/>
        <v>226101</v>
      </c>
      <c r="CZ4" s="7">
        <f t="shared" si="164"/>
        <v>368022</v>
      </c>
      <c r="DA4" s="7">
        <f t="shared" si="164"/>
        <v>370892</v>
      </c>
      <c r="DB4" s="7">
        <f t="shared" si="164"/>
        <v>374489</v>
      </c>
      <c r="DC4" s="7">
        <f t="shared" si="164"/>
        <v>297344</v>
      </c>
      <c r="DD4" s="7">
        <f t="shared" si="164"/>
        <v>485891</v>
      </c>
      <c r="DE4" s="7">
        <f t="shared" si="164"/>
        <v>238979</v>
      </c>
      <c r="DF4" s="7">
        <f t="shared" si="164"/>
        <v>657093</v>
      </c>
      <c r="DG4" s="7">
        <f t="shared" si="164"/>
        <v>488236</v>
      </c>
      <c r="DH4" s="7">
        <f t="shared" si="164"/>
        <v>311326</v>
      </c>
      <c r="DI4" s="7">
        <f t="shared" si="164"/>
        <v>490209</v>
      </c>
      <c r="DJ4" s="7">
        <f t="shared" si="164"/>
        <v>321546</v>
      </c>
      <c r="DK4" s="7">
        <f t="shared" si="164"/>
        <v>453433</v>
      </c>
      <c r="DL4" s="7">
        <f t="shared" si="164"/>
        <v>451463</v>
      </c>
      <c r="DM4" s="7">
        <f t="shared" si="164"/>
        <v>346596</v>
      </c>
      <c r="DN4" s="7">
        <f t="shared" si="164"/>
        <v>163371</v>
      </c>
      <c r="DO4" s="7">
        <f t="shared" si="164"/>
        <v>358831</v>
      </c>
      <c r="DP4" s="7">
        <f t="shared" si="164"/>
        <v>449711</v>
      </c>
      <c r="DQ4" s="7">
        <f t="shared" si="164"/>
        <v>245194</v>
      </c>
      <c r="DR4" s="7">
        <f t="shared" si="164"/>
        <v>524885</v>
      </c>
      <c r="DS4" s="7">
        <f t="shared" si="164"/>
        <v>205254</v>
      </c>
      <c r="DT4" s="7">
        <f t="shared" si="164"/>
        <v>103699</v>
      </c>
      <c r="DU4" s="7">
        <f t="shared" si="164"/>
        <v>671895</v>
      </c>
      <c r="DV4" s="7">
        <f t="shared" si="164"/>
        <v>483547</v>
      </c>
      <c r="DW4" s="7">
        <f t="shared" si="164"/>
        <v>239881</v>
      </c>
      <c r="DX4" s="7">
        <f t="shared" si="164"/>
        <v>313397</v>
      </c>
      <c r="DY4" s="7">
        <f t="shared" si="164"/>
        <v>169763</v>
      </c>
      <c r="DZ4" s="7">
        <f t="shared" si="164"/>
        <v>331005</v>
      </c>
      <c r="EA4" s="7">
        <f t="shared" si="164"/>
        <v>269499</v>
      </c>
      <c r="EB4" s="7">
        <f t="shared" ref="EB4:FB4" si="165">IFERROR(_xlfn.NUMBERVALUE(CUBEVALUE("ThisWorkbookDataModel","[Measures].[forecast]","[demand_forecasting_data1].[Product_ID].&amp;[" &amp; $A$3 &amp; "]","[demand_forecasting_data1].[Date].&amp;["&amp;TEXT(EB$1+1,"YYYY-MM-DD")&amp;"T00:00:00]")),0)</f>
        <v>195814</v>
      </c>
      <c r="EC4" s="7">
        <f t="shared" si="165"/>
        <v>126171</v>
      </c>
      <c r="ED4" s="7">
        <f t="shared" si="165"/>
        <v>453817</v>
      </c>
      <c r="EE4" s="7">
        <f t="shared" si="165"/>
        <v>127588</v>
      </c>
      <c r="EF4" s="7">
        <f t="shared" si="165"/>
        <v>90977</v>
      </c>
      <c r="EG4" s="7">
        <f t="shared" si="165"/>
        <v>638864</v>
      </c>
      <c r="EH4" s="7">
        <f t="shared" si="165"/>
        <v>156205</v>
      </c>
      <c r="EI4" s="7">
        <f t="shared" si="165"/>
        <v>41227</v>
      </c>
      <c r="EJ4" s="7">
        <f t="shared" si="165"/>
        <v>322554</v>
      </c>
      <c r="EK4" s="7">
        <f t="shared" si="165"/>
        <v>270076</v>
      </c>
      <c r="EL4" s="7">
        <f t="shared" si="165"/>
        <v>475708</v>
      </c>
      <c r="EM4" s="7">
        <f t="shared" si="165"/>
        <v>248235</v>
      </c>
      <c r="EN4" s="7">
        <f t="shared" si="165"/>
        <v>120896</v>
      </c>
      <c r="EO4" s="7">
        <f t="shared" si="165"/>
        <v>288267</v>
      </c>
      <c r="EP4" s="7">
        <f t="shared" si="165"/>
        <v>614377</v>
      </c>
      <c r="EQ4" s="7">
        <f t="shared" si="165"/>
        <v>565452</v>
      </c>
      <c r="ER4" s="7">
        <f t="shared" si="165"/>
        <v>721688</v>
      </c>
      <c r="ES4" s="7">
        <f t="shared" si="165"/>
        <v>289875</v>
      </c>
      <c r="ET4" s="7">
        <f t="shared" si="165"/>
        <v>156054</v>
      </c>
      <c r="EU4" s="7">
        <f t="shared" si="165"/>
        <v>202263</v>
      </c>
      <c r="EV4" s="7">
        <f t="shared" si="165"/>
        <v>575550</v>
      </c>
      <c r="EW4" s="7">
        <f t="shared" si="165"/>
        <v>512336</v>
      </c>
      <c r="EX4" s="7">
        <f t="shared" si="165"/>
        <v>309752</v>
      </c>
      <c r="EY4" s="7">
        <f t="shared" si="165"/>
        <v>92389</v>
      </c>
      <c r="EZ4" s="7">
        <f t="shared" si="165"/>
        <v>356674</v>
      </c>
      <c r="FA4" s="7">
        <f t="shared" si="165"/>
        <v>426449</v>
      </c>
      <c r="FB4" s="7">
        <f t="shared" si="165"/>
        <v>216469</v>
      </c>
      <c r="FC4" s="7"/>
      <c r="FD4" s="9">
        <f t="shared" si="156"/>
        <v>333197.33333333331</v>
      </c>
      <c r="FE4" s="9">
        <f t="shared" si="157"/>
        <v>319011.5</v>
      </c>
      <c r="FF4" s="9">
        <f t="shared" si="158"/>
        <v>380542.5</v>
      </c>
      <c r="FG4" s="9"/>
      <c r="FH4" s="12" t="s">
        <v>10</v>
      </c>
      <c r="FI4" s="11">
        <f t="shared" ref="FI3:FI41" si="166">FD4</f>
        <v>333197.33333333331</v>
      </c>
      <c r="FJ4" s="11">
        <f t="shared" ref="FJ4:FK41" si="167">FI4</f>
        <v>333197.33333333331</v>
      </c>
      <c r="FK4" s="11">
        <f t="shared" si="167"/>
        <v>333197.33333333331</v>
      </c>
      <c r="FL4" s="11">
        <f t="shared" ref="FL4" si="168">FK4</f>
        <v>333197.33333333331</v>
      </c>
    </row>
    <row r="5" spans="1:176">
      <c r="A5" s="2"/>
      <c r="B5" s="2" t="s">
        <v>11</v>
      </c>
      <c r="C5" s="6">
        <f>IFERROR(_xlfn.NUMBERVALUE(CUBEVALUE("ThisWorkbookDataModel","[Measures].[forecast]","[demand_forecasting_data1].[Product_ID].&amp;[" &amp; $A$3 &amp; "]","[demand_forecasting_data1].[Date].&amp;["&amp;TEXT(C$1+2,"YYYY-MM-DD")&amp;"T00:00:00]")),0)</f>
        <v>465742</v>
      </c>
      <c r="D5" s="7">
        <f t="shared" ref="D5:BO5" si="169">IFERROR(_xlfn.NUMBERVALUE(CUBEVALUE("ThisWorkbookDataModel","[Measures].[forecast]","[demand_forecasting_data1].[Product_ID].&amp;[" &amp; $A$3 &amp; "]","[demand_forecasting_data1].[Date].&amp;["&amp;TEXT(D$1+2,"YYYY-MM-DD")&amp;"T00:00:00]")),0)</f>
        <v>573119</v>
      </c>
      <c r="E5" s="7">
        <f t="shared" si="169"/>
        <v>414696</v>
      </c>
      <c r="F5" s="7">
        <f t="shared" si="169"/>
        <v>66285</v>
      </c>
      <c r="G5" s="7">
        <f t="shared" si="169"/>
        <v>706748</v>
      </c>
      <c r="H5" s="7">
        <f t="shared" si="169"/>
        <v>198965</v>
      </c>
      <c r="I5" s="7">
        <f t="shared" si="169"/>
        <v>534189</v>
      </c>
      <c r="J5" s="7">
        <f t="shared" si="169"/>
        <v>12694</v>
      </c>
      <c r="K5" s="7">
        <f t="shared" si="169"/>
        <v>100747</v>
      </c>
      <c r="L5" s="7">
        <f t="shared" si="169"/>
        <v>363324</v>
      </c>
      <c r="M5" s="7">
        <f t="shared" si="169"/>
        <v>515839</v>
      </c>
      <c r="N5" s="7">
        <f t="shared" si="169"/>
        <v>363345</v>
      </c>
      <c r="O5" s="7">
        <f t="shared" si="169"/>
        <v>131400</v>
      </c>
      <c r="P5" s="7">
        <f t="shared" si="169"/>
        <v>293600</v>
      </c>
      <c r="Q5" s="7">
        <f t="shared" si="169"/>
        <v>482829</v>
      </c>
      <c r="R5" s="7">
        <f t="shared" si="169"/>
        <v>363457</v>
      </c>
      <c r="S5" s="7">
        <f t="shared" si="169"/>
        <v>518463</v>
      </c>
      <c r="T5" s="7">
        <f t="shared" si="169"/>
        <v>307571</v>
      </c>
      <c r="U5" s="7">
        <f t="shared" si="169"/>
        <v>279573</v>
      </c>
      <c r="V5" s="7">
        <f t="shared" si="169"/>
        <v>313816</v>
      </c>
      <c r="W5" s="7">
        <f t="shared" si="169"/>
        <v>377821</v>
      </c>
      <c r="X5" s="7">
        <f t="shared" si="169"/>
        <v>442167</v>
      </c>
      <c r="Y5" s="7">
        <f t="shared" si="169"/>
        <v>248143</v>
      </c>
      <c r="Z5" s="7">
        <f t="shared" si="169"/>
        <v>608877</v>
      </c>
      <c r="AA5" s="7">
        <f t="shared" si="169"/>
        <v>442087</v>
      </c>
      <c r="AB5" s="7">
        <f t="shared" si="169"/>
        <v>460291</v>
      </c>
      <c r="AC5" s="7">
        <f t="shared" si="169"/>
        <v>174509</v>
      </c>
      <c r="AD5" s="7">
        <f t="shared" si="169"/>
        <v>257936</v>
      </c>
      <c r="AE5" s="7">
        <f t="shared" si="169"/>
        <v>419477</v>
      </c>
      <c r="AF5" s="7">
        <f t="shared" si="169"/>
        <v>362835</v>
      </c>
      <c r="AG5" s="7">
        <f t="shared" si="169"/>
        <v>310284</v>
      </c>
      <c r="AH5" s="7">
        <f t="shared" si="169"/>
        <v>262045</v>
      </c>
      <c r="AI5" s="7">
        <f t="shared" si="169"/>
        <v>216055</v>
      </c>
      <c r="AJ5" s="7">
        <f t="shared" si="169"/>
        <v>396202</v>
      </c>
      <c r="AK5" s="7">
        <f t="shared" si="169"/>
        <v>338261</v>
      </c>
      <c r="AL5" s="7">
        <f t="shared" si="169"/>
        <v>321804</v>
      </c>
      <c r="AM5" s="7">
        <f t="shared" si="169"/>
        <v>411738</v>
      </c>
      <c r="AN5" s="7">
        <f t="shared" si="169"/>
        <v>107168</v>
      </c>
      <c r="AO5" s="7">
        <f t="shared" si="169"/>
        <v>564748</v>
      </c>
      <c r="AP5" s="7">
        <f t="shared" si="169"/>
        <v>121788</v>
      </c>
      <c r="AQ5" s="7">
        <f t="shared" si="169"/>
        <v>50733</v>
      </c>
      <c r="AR5" s="7">
        <f t="shared" si="169"/>
        <v>303901</v>
      </c>
      <c r="AS5" s="7">
        <f t="shared" si="169"/>
        <v>163285</v>
      </c>
      <c r="AT5" s="7">
        <f t="shared" si="169"/>
        <v>165641</v>
      </c>
      <c r="AU5" s="7">
        <f t="shared" si="169"/>
        <v>80845</v>
      </c>
      <c r="AV5" s="7">
        <f t="shared" si="169"/>
        <v>110478</v>
      </c>
      <c r="AW5" s="7">
        <f t="shared" si="169"/>
        <v>60466</v>
      </c>
      <c r="AX5" s="7">
        <f t="shared" si="169"/>
        <v>480978</v>
      </c>
      <c r="AY5" s="7">
        <f t="shared" si="169"/>
        <v>149694</v>
      </c>
      <c r="AZ5" s="7">
        <f t="shared" si="169"/>
        <v>207691</v>
      </c>
      <c r="BA5" s="7">
        <f t="shared" si="169"/>
        <v>130477</v>
      </c>
      <c r="BB5" s="7">
        <f t="shared" si="169"/>
        <v>314720</v>
      </c>
      <c r="BC5" s="7">
        <f t="shared" si="169"/>
        <v>316137</v>
      </c>
      <c r="BD5" s="7">
        <f t="shared" si="169"/>
        <v>376096</v>
      </c>
      <c r="BE5" s="7">
        <f t="shared" si="169"/>
        <v>312571</v>
      </c>
      <c r="BF5" s="7">
        <f t="shared" si="169"/>
        <v>529145</v>
      </c>
      <c r="BG5" s="7">
        <f t="shared" si="169"/>
        <v>237612</v>
      </c>
      <c r="BH5" s="7">
        <f t="shared" si="169"/>
        <v>381005</v>
      </c>
      <c r="BI5" s="7">
        <f t="shared" si="169"/>
        <v>383795</v>
      </c>
      <c r="BJ5" s="7">
        <f t="shared" si="169"/>
        <v>215943</v>
      </c>
      <c r="BK5" s="7">
        <f t="shared" si="169"/>
        <v>199839</v>
      </c>
      <c r="BL5" s="7">
        <f t="shared" si="169"/>
        <v>251370</v>
      </c>
      <c r="BM5" s="7">
        <f t="shared" si="169"/>
        <v>309389</v>
      </c>
      <c r="BN5" s="7">
        <f t="shared" si="169"/>
        <v>102366</v>
      </c>
      <c r="BO5" s="7">
        <f t="shared" si="169"/>
        <v>657465</v>
      </c>
      <c r="BP5" s="7">
        <f t="shared" ref="BP5:EA5" si="170">IFERROR(_xlfn.NUMBERVALUE(CUBEVALUE("ThisWorkbookDataModel","[Measures].[forecast]","[demand_forecasting_data1].[Product_ID].&amp;[" &amp; $A$3 &amp; "]","[demand_forecasting_data1].[Date].&amp;["&amp;TEXT(BP$1+2,"YYYY-MM-DD")&amp;"T00:00:00]")),0)</f>
        <v>174824</v>
      </c>
      <c r="BQ5" s="7">
        <f t="shared" si="170"/>
        <v>303480</v>
      </c>
      <c r="BR5" s="7">
        <f t="shared" si="170"/>
        <v>349220</v>
      </c>
      <c r="BS5" s="7">
        <f t="shared" si="170"/>
        <v>116765</v>
      </c>
      <c r="BT5" s="7">
        <f t="shared" si="170"/>
        <v>127501</v>
      </c>
      <c r="BU5" s="7">
        <f t="shared" si="170"/>
        <v>231811</v>
      </c>
      <c r="BV5" s="7">
        <f t="shared" si="170"/>
        <v>495325</v>
      </c>
      <c r="BW5" s="7">
        <f t="shared" si="170"/>
        <v>22982</v>
      </c>
      <c r="BX5" s="7">
        <f t="shared" si="170"/>
        <v>458035</v>
      </c>
      <c r="BY5" s="7">
        <f t="shared" si="170"/>
        <v>79675</v>
      </c>
      <c r="BZ5" s="7">
        <f t="shared" si="170"/>
        <v>163638</v>
      </c>
      <c r="CA5" s="7">
        <f t="shared" si="170"/>
        <v>631323</v>
      </c>
      <c r="CB5" s="7">
        <f t="shared" si="170"/>
        <v>59225</v>
      </c>
      <c r="CC5" s="7">
        <f t="shared" si="170"/>
        <v>8862</v>
      </c>
      <c r="CD5" s="7">
        <f t="shared" si="170"/>
        <v>60919</v>
      </c>
      <c r="CE5" s="7">
        <f t="shared" si="170"/>
        <v>357419</v>
      </c>
      <c r="CF5" s="7">
        <f t="shared" si="170"/>
        <v>589418</v>
      </c>
      <c r="CG5" s="7">
        <f t="shared" si="170"/>
        <v>252050</v>
      </c>
      <c r="CH5" s="7">
        <f t="shared" si="170"/>
        <v>363620</v>
      </c>
      <c r="CI5" s="7">
        <f t="shared" si="170"/>
        <v>457707</v>
      </c>
      <c r="CJ5" s="7">
        <f t="shared" si="170"/>
        <v>86799</v>
      </c>
      <c r="CK5" s="7">
        <f t="shared" si="170"/>
        <v>538138</v>
      </c>
      <c r="CL5" s="7">
        <f t="shared" si="170"/>
        <v>206817</v>
      </c>
      <c r="CM5" s="7">
        <f t="shared" si="170"/>
        <v>78353</v>
      </c>
      <c r="CN5" s="7">
        <f t="shared" si="170"/>
        <v>144470</v>
      </c>
      <c r="CO5" s="7">
        <f t="shared" si="170"/>
        <v>407691</v>
      </c>
      <c r="CP5" s="7">
        <f t="shared" si="170"/>
        <v>366988</v>
      </c>
      <c r="CQ5" s="7">
        <f t="shared" si="170"/>
        <v>223748</v>
      </c>
      <c r="CR5" s="7">
        <f t="shared" si="170"/>
        <v>452113</v>
      </c>
      <c r="CS5" s="7">
        <f t="shared" si="170"/>
        <v>156178</v>
      </c>
      <c r="CT5" s="7">
        <f t="shared" si="170"/>
        <v>311148</v>
      </c>
      <c r="CU5" s="7">
        <f t="shared" si="170"/>
        <v>545229</v>
      </c>
      <c r="CV5" s="7">
        <f t="shared" si="170"/>
        <v>172210</v>
      </c>
      <c r="CW5" s="7">
        <f t="shared" si="170"/>
        <v>200567</v>
      </c>
      <c r="CX5" s="7">
        <f t="shared" si="170"/>
        <v>250669</v>
      </c>
      <c r="CY5" s="7">
        <f t="shared" si="170"/>
        <v>319809</v>
      </c>
      <c r="CZ5" s="7">
        <f t="shared" si="170"/>
        <v>100393</v>
      </c>
      <c r="DA5" s="7">
        <f t="shared" si="170"/>
        <v>177649</v>
      </c>
      <c r="DB5" s="7">
        <f t="shared" si="170"/>
        <v>163096</v>
      </c>
      <c r="DC5" s="7">
        <f t="shared" si="170"/>
        <v>245171</v>
      </c>
      <c r="DD5" s="7">
        <f t="shared" si="170"/>
        <v>638074</v>
      </c>
      <c r="DE5" s="7">
        <f t="shared" si="170"/>
        <v>320773</v>
      </c>
      <c r="DF5" s="7">
        <f t="shared" si="170"/>
        <v>159326</v>
      </c>
      <c r="DG5" s="7">
        <f t="shared" si="170"/>
        <v>114368</v>
      </c>
      <c r="DH5" s="7">
        <f t="shared" si="170"/>
        <v>495216</v>
      </c>
      <c r="DI5" s="7">
        <f t="shared" si="170"/>
        <v>458694</v>
      </c>
      <c r="DJ5" s="7">
        <f t="shared" si="170"/>
        <v>283935</v>
      </c>
      <c r="DK5" s="7">
        <f t="shared" si="170"/>
        <v>114058</v>
      </c>
      <c r="DL5" s="7">
        <f t="shared" si="170"/>
        <v>338416</v>
      </c>
      <c r="DM5" s="7">
        <f t="shared" si="170"/>
        <v>431015</v>
      </c>
      <c r="DN5" s="7">
        <f t="shared" si="170"/>
        <v>404232</v>
      </c>
      <c r="DO5" s="7">
        <f t="shared" si="170"/>
        <v>226300</v>
      </c>
      <c r="DP5" s="7">
        <f t="shared" si="170"/>
        <v>209197</v>
      </c>
      <c r="DQ5" s="7">
        <f t="shared" si="170"/>
        <v>138256</v>
      </c>
      <c r="DR5" s="7">
        <f t="shared" si="170"/>
        <v>147459</v>
      </c>
      <c r="DS5" s="7">
        <f t="shared" si="170"/>
        <v>333054</v>
      </c>
      <c r="DT5" s="7">
        <f t="shared" si="170"/>
        <v>720857</v>
      </c>
      <c r="DU5" s="7">
        <f t="shared" si="170"/>
        <v>444734</v>
      </c>
      <c r="DV5" s="7">
        <f t="shared" si="170"/>
        <v>427087</v>
      </c>
      <c r="DW5" s="7">
        <f t="shared" si="170"/>
        <v>148501</v>
      </c>
      <c r="DX5" s="7">
        <f t="shared" si="170"/>
        <v>285738</v>
      </c>
      <c r="DY5" s="7">
        <f t="shared" si="170"/>
        <v>590705</v>
      </c>
      <c r="DZ5" s="7">
        <f t="shared" si="170"/>
        <v>405738</v>
      </c>
      <c r="EA5" s="7">
        <f t="shared" si="170"/>
        <v>191689</v>
      </c>
      <c r="EB5" s="7">
        <f t="shared" ref="EB5:FB5" si="171">IFERROR(_xlfn.NUMBERVALUE(CUBEVALUE("ThisWorkbookDataModel","[Measures].[forecast]","[demand_forecasting_data1].[Product_ID].&amp;[" &amp; $A$3 &amp; "]","[demand_forecasting_data1].[Date].&amp;["&amp;TEXT(EB$1+2,"YYYY-MM-DD")&amp;"T00:00:00]")),0)</f>
        <v>437419</v>
      </c>
      <c r="EC5" s="7">
        <f t="shared" si="171"/>
        <v>541208</v>
      </c>
      <c r="ED5" s="7">
        <f t="shared" si="171"/>
        <v>348428</v>
      </c>
      <c r="EE5" s="7">
        <f t="shared" si="171"/>
        <v>244110</v>
      </c>
      <c r="EF5" s="7">
        <f t="shared" si="171"/>
        <v>222820</v>
      </c>
      <c r="EG5" s="7">
        <f t="shared" si="171"/>
        <v>319309</v>
      </c>
      <c r="EH5" s="7">
        <f t="shared" si="171"/>
        <v>164530</v>
      </c>
      <c r="EI5" s="7">
        <f t="shared" si="171"/>
        <v>290080</v>
      </c>
      <c r="EJ5" s="7">
        <f t="shared" si="171"/>
        <v>356054</v>
      </c>
      <c r="EK5" s="7">
        <f t="shared" si="171"/>
        <v>272841</v>
      </c>
      <c r="EL5" s="7">
        <f t="shared" si="171"/>
        <v>283415</v>
      </c>
      <c r="EM5" s="7">
        <f t="shared" si="171"/>
        <v>384587</v>
      </c>
      <c r="EN5" s="7">
        <f t="shared" si="171"/>
        <v>124521</v>
      </c>
      <c r="EO5" s="7">
        <f t="shared" si="171"/>
        <v>212636</v>
      </c>
      <c r="EP5" s="7">
        <f t="shared" si="171"/>
        <v>437832</v>
      </c>
      <c r="EQ5" s="7">
        <f t="shared" si="171"/>
        <v>136683</v>
      </c>
      <c r="ER5" s="7">
        <f t="shared" si="171"/>
        <v>372939</v>
      </c>
      <c r="ES5" s="7">
        <f t="shared" si="171"/>
        <v>427290</v>
      </c>
      <c r="ET5" s="7">
        <f t="shared" si="171"/>
        <v>553184</v>
      </c>
      <c r="EU5" s="7">
        <f t="shared" si="171"/>
        <v>483517</v>
      </c>
      <c r="EV5" s="7">
        <f t="shared" si="171"/>
        <v>356971</v>
      </c>
      <c r="EW5" s="7">
        <f t="shared" si="171"/>
        <v>290780</v>
      </c>
      <c r="EX5" s="7">
        <f t="shared" si="171"/>
        <v>491207</v>
      </c>
      <c r="EY5" s="7">
        <f t="shared" si="171"/>
        <v>335684</v>
      </c>
      <c r="EZ5" s="7">
        <f t="shared" si="171"/>
        <v>287549</v>
      </c>
      <c r="FA5" s="7">
        <f t="shared" si="171"/>
        <v>411937</v>
      </c>
      <c r="FB5" s="7">
        <f t="shared" si="171"/>
        <v>243861</v>
      </c>
      <c r="FC5" s="7"/>
      <c r="FD5" s="9">
        <f t="shared" si="156"/>
        <v>314449</v>
      </c>
      <c r="FE5" s="9">
        <f t="shared" si="157"/>
        <v>343503</v>
      </c>
      <c r="FF5" s="9">
        <f t="shared" si="158"/>
        <v>360147.85714285716</v>
      </c>
      <c r="FG5" s="9"/>
      <c r="FH5" s="12" t="s">
        <v>11</v>
      </c>
      <c r="FI5" s="11">
        <f t="shared" si="166"/>
        <v>314449</v>
      </c>
      <c r="FJ5" s="11">
        <f t="shared" si="167"/>
        <v>314449</v>
      </c>
      <c r="FK5" s="11">
        <f t="shared" si="167"/>
        <v>314449</v>
      </c>
      <c r="FL5" s="11">
        <f t="shared" ref="FL5" si="172">FK5</f>
        <v>314449</v>
      </c>
    </row>
    <row r="6" spans="1:176">
      <c r="A6" s="2"/>
      <c r="B6" s="2" t="s">
        <v>9</v>
      </c>
      <c r="C6" s="6">
        <f>IFERROR(_xlfn.NUMBERVALUE(CUBEVALUE("ThisWorkbookDataModel","[Measures].[forecast]","[demand_forecasting_data1].[Product_ID].&amp;[" &amp; $A$3 &amp; "]","[demand_forecasting_data1].[Date].&amp;["&amp;TEXT(C$1+3,"YYYY-MM-DD")&amp;"T00:00:00]")),0)</f>
        <v>805061</v>
      </c>
      <c r="D6" s="7">
        <f t="shared" ref="D6:BO6" si="173">IFERROR(_xlfn.NUMBERVALUE(CUBEVALUE("ThisWorkbookDataModel","[Measures].[forecast]","[demand_forecasting_data1].[Product_ID].&amp;[" &amp; $A$3 &amp; "]","[demand_forecasting_data1].[Date].&amp;["&amp;TEXT(D$1+3,"YYYY-MM-DD")&amp;"T00:00:00]")),0)</f>
        <v>150875</v>
      </c>
      <c r="E6" s="7">
        <f t="shared" si="173"/>
        <v>259844</v>
      </c>
      <c r="F6" s="7">
        <f t="shared" si="173"/>
        <v>228838</v>
      </c>
      <c r="G6" s="7">
        <f t="shared" si="173"/>
        <v>198553</v>
      </c>
      <c r="H6" s="7">
        <f t="shared" si="173"/>
        <v>582731</v>
      </c>
      <c r="I6" s="7">
        <f t="shared" si="173"/>
        <v>405464</v>
      </c>
      <c r="J6" s="7">
        <f t="shared" si="173"/>
        <v>581298</v>
      </c>
      <c r="K6" s="7">
        <f t="shared" si="173"/>
        <v>421506</v>
      </c>
      <c r="L6" s="7">
        <f t="shared" si="173"/>
        <v>340400</v>
      </c>
      <c r="M6" s="7">
        <f t="shared" si="173"/>
        <v>58141</v>
      </c>
      <c r="N6" s="7">
        <f t="shared" si="173"/>
        <v>494123</v>
      </c>
      <c r="O6" s="7">
        <f t="shared" si="173"/>
        <v>653043</v>
      </c>
      <c r="P6" s="7">
        <f t="shared" si="173"/>
        <v>223787</v>
      </c>
      <c r="Q6" s="7">
        <f t="shared" si="173"/>
        <v>285045</v>
      </c>
      <c r="R6" s="7">
        <f t="shared" si="173"/>
        <v>275906</v>
      </c>
      <c r="S6" s="7">
        <f t="shared" si="173"/>
        <v>185928</v>
      </c>
      <c r="T6" s="7">
        <f t="shared" si="173"/>
        <v>89949</v>
      </c>
      <c r="U6" s="7">
        <f t="shared" si="173"/>
        <v>438073</v>
      </c>
      <c r="V6" s="7">
        <f t="shared" si="173"/>
        <v>799538</v>
      </c>
      <c r="W6" s="7">
        <f t="shared" si="173"/>
        <v>49380</v>
      </c>
      <c r="X6" s="7">
        <f t="shared" si="173"/>
        <v>211997</v>
      </c>
      <c r="Y6" s="7">
        <f t="shared" si="173"/>
        <v>475198</v>
      </c>
      <c r="Z6" s="7">
        <f t="shared" si="173"/>
        <v>444115</v>
      </c>
      <c r="AA6" s="7">
        <f t="shared" si="173"/>
        <v>244713</v>
      </c>
      <c r="AB6" s="7">
        <f t="shared" si="173"/>
        <v>233813</v>
      </c>
      <c r="AC6" s="7">
        <f t="shared" si="173"/>
        <v>108691</v>
      </c>
      <c r="AD6" s="7">
        <f t="shared" si="173"/>
        <v>567414</v>
      </c>
      <c r="AE6" s="7">
        <f t="shared" si="173"/>
        <v>364814</v>
      </c>
      <c r="AF6" s="7">
        <f t="shared" si="173"/>
        <v>334786</v>
      </c>
      <c r="AG6" s="7">
        <f t="shared" si="173"/>
        <v>314277</v>
      </c>
      <c r="AH6" s="7">
        <f t="shared" si="173"/>
        <v>284136</v>
      </c>
      <c r="AI6" s="7">
        <f t="shared" si="173"/>
        <v>350407</v>
      </c>
      <c r="AJ6" s="7">
        <f t="shared" si="173"/>
        <v>591601</v>
      </c>
      <c r="AK6" s="7">
        <f t="shared" si="173"/>
        <v>263064</v>
      </c>
      <c r="AL6" s="7">
        <f t="shared" si="173"/>
        <v>248210</v>
      </c>
      <c r="AM6" s="7">
        <f t="shared" si="173"/>
        <v>559307</v>
      </c>
      <c r="AN6" s="7">
        <f t="shared" si="173"/>
        <v>249060</v>
      </c>
      <c r="AO6" s="7">
        <f t="shared" si="173"/>
        <v>318536</v>
      </c>
      <c r="AP6" s="7">
        <f t="shared" si="173"/>
        <v>292617</v>
      </c>
      <c r="AQ6" s="7">
        <f t="shared" si="173"/>
        <v>191408</v>
      </c>
      <c r="AR6" s="7">
        <f t="shared" si="173"/>
        <v>182185</v>
      </c>
      <c r="AS6" s="7">
        <f t="shared" si="173"/>
        <v>356106</v>
      </c>
      <c r="AT6" s="7">
        <f t="shared" si="173"/>
        <v>237835</v>
      </c>
      <c r="AU6" s="7">
        <f t="shared" si="173"/>
        <v>418721</v>
      </c>
      <c r="AV6" s="7">
        <f t="shared" si="173"/>
        <v>581784</v>
      </c>
      <c r="AW6" s="7">
        <f t="shared" si="173"/>
        <v>26350</v>
      </c>
      <c r="AX6" s="7">
        <f t="shared" si="173"/>
        <v>338743</v>
      </c>
      <c r="AY6" s="7">
        <f t="shared" si="173"/>
        <v>196106</v>
      </c>
      <c r="AZ6" s="7">
        <f t="shared" si="173"/>
        <v>162965</v>
      </c>
      <c r="BA6" s="7">
        <f t="shared" si="173"/>
        <v>186496</v>
      </c>
      <c r="BB6" s="7">
        <f t="shared" si="173"/>
        <v>549340</v>
      </c>
      <c r="BC6" s="7">
        <f t="shared" si="173"/>
        <v>443878</v>
      </c>
      <c r="BD6" s="7">
        <f t="shared" si="173"/>
        <v>119471</v>
      </c>
      <c r="BE6" s="7">
        <f t="shared" si="173"/>
        <v>318877</v>
      </c>
      <c r="BF6" s="7">
        <f t="shared" si="173"/>
        <v>312781</v>
      </c>
      <c r="BG6" s="7">
        <f t="shared" si="173"/>
        <v>302473</v>
      </c>
      <c r="BH6" s="7">
        <f t="shared" si="173"/>
        <v>109389</v>
      </c>
      <c r="BI6" s="7">
        <f t="shared" si="173"/>
        <v>265119</v>
      </c>
      <c r="BJ6" s="7">
        <f t="shared" si="173"/>
        <v>382358</v>
      </c>
      <c r="BK6" s="7">
        <f t="shared" si="173"/>
        <v>353091</v>
      </c>
      <c r="BL6" s="7">
        <f t="shared" si="173"/>
        <v>144187</v>
      </c>
      <c r="BM6" s="7">
        <f t="shared" si="173"/>
        <v>121307</v>
      </c>
      <c r="BN6" s="7">
        <f t="shared" si="173"/>
        <v>251540</v>
      </c>
      <c r="BO6" s="7">
        <f t="shared" si="173"/>
        <v>245490</v>
      </c>
      <c r="BP6" s="7">
        <f t="shared" ref="BP6:EA6" si="174">IFERROR(_xlfn.NUMBERVALUE(CUBEVALUE("ThisWorkbookDataModel","[Measures].[forecast]","[demand_forecasting_data1].[Product_ID].&amp;[" &amp; $A$3 &amp; "]","[demand_forecasting_data1].[Date].&amp;["&amp;TEXT(BP$1+3,"YYYY-MM-DD")&amp;"T00:00:00]")),0)</f>
        <v>526565</v>
      </c>
      <c r="BQ6" s="7">
        <f t="shared" si="174"/>
        <v>218528</v>
      </c>
      <c r="BR6" s="7">
        <f t="shared" si="174"/>
        <v>345460</v>
      </c>
      <c r="BS6" s="7">
        <f t="shared" si="174"/>
        <v>272345</v>
      </c>
      <c r="BT6" s="7">
        <f t="shared" si="174"/>
        <v>305271</v>
      </c>
      <c r="BU6" s="7">
        <f t="shared" si="174"/>
        <v>235395</v>
      </c>
      <c r="BV6" s="7">
        <f t="shared" si="174"/>
        <v>277380</v>
      </c>
      <c r="BW6" s="7">
        <f t="shared" si="174"/>
        <v>348044</v>
      </c>
      <c r="BX6" s="7">
        <f t="shared" si="174"/>
        <v>394582</v>
      </c>
      <c r="BY6" s="7">
        <f t="shared" si="174"/>
        <v>373483</v>
      </c>
      <c r="BZ6" s="7">
        <f t="shared" si="174"/>
        <v>188799</v>
      </c>
      <c r="CA6" s="7">
        <f t="shared" si="174"/>
        <v>440537</v>
      </c>
      <c r="CB6" s="7">
        <f t="shared" si="174"/>
        <v>332214</v>
      </c>
      <c r="CC6" s="7">
        <f t="shared" si="174"/>
        <v>0</v>
      </c>
      <c r="CD6" s="7">
        <f t="shared" si="174"/>
        <v>121323</v>
      </c>
      <c r="CE6" s="7">
        <f t="shared" si="174"/>
        <v>324009</v>
      </c>
      <c r="CF6" s="7">
        <f t="shared" si="174"/>
        <v>514079</v>
      </c>
      <c r="CG6" s="7">
        <f t="shared" si="174"/>
        <v>188085</v>
      </c>
      <c r="CH6" s="7">
        <f t="shared" si="174"/>
        <v>229603</v>
      </c>
      <c r="CI6" s="7">
        <f t="shared" si="174"/>
        <v>233476</v>
      </c>
      <c r="CJ6" s="7">
        <f t="shared" si="174"/>
        <v>173729</v>
      </c>
      <c r="CK6" s="7">
        <f t="shared" si="174"/>
        <v>154654</v>
      </c>
      <c r="CL6" s="7">
        <f t="shared" si="174"/>
        <v>309667</v>
      </c>
      <c r="CM6" s="7">
        <f t="shared" si="174"/>
        <v>414156</v>
      </c>
      <c r="CN6" s="7">
        <f t="shared" si="174"/>
        <v>277649</v>
      </c>
      <c r="CO6" s="7">
        <f t="shared" si="174"/>
        <v>754245</v>
      </c>
      <c r="CP6" s="7">
        <f t="shared" si="174"/>
        <v>141465</v>
      </c>
      <c r="CQ6" s="7">
        <f t="shared" si="174"/>
        <v>217544</v>
      </c>
      <c r="CR6" s="7">
        <f t="shared" si="174"/>
        <v>0</v>
      </c>
      <c r="CS6" s="7">
        <f t="shared" si="174"/>
        <v>541601</v>
      </c>
      <c r="CT6" s="7">
        <f t="shared" si="174"/>
        <v>212232</v>
      </c>
      <c r="CU6" s="7">
        <f t="shared" si="174"/>
        <v>241061</v>
      </c>
      <c r="CV6" s="7">
        <f t="shared" si="174"/>
        <v>139323</v>
      </c>
      <c r="CW6" s="7">
        <f t="shared" si="174"/>
        <v>135177</v>
      </c>
      <c r="CX6" s="7">
        <f t="shared" si="174"/>
        <v>402762</v>
      </c>
      <c r="CY6" s="7">
        <f t="shared" si="174"/>
        <v>125262</v>
      </c>
      <c r="CZ6" s="7">
        <f t="shared" si="174"/>
        <v>254066</v>
      </c>
      <c r="DA6" s="7">
        <f t="shared" si="174"/>
        <v>296510</v>
      </c>
      <c r="DB6" s="7">
        <f t="shared" si="174"/>
        <v>120623</v>
      </c>
      <c r="DC6" s="7">
        <f t="shared" si="174"/>
        <v>178439</v>
      </c>
      <c r="DD6" s="7">
        <f t="shared" si="174"/>
        <v>507981</v>
      </c>
      <c r="DE6" s="7">
        <f t="shared" si="174"/>
        <v>372391</v>
      </c>
      <c r="DF6" s="7">
        <f t="shared" si="174"/>
        <v>457825</v>
      </c>
      <c r="DG6" s="7">
        <f t="shared" si="174"/>
        <v>219287</v>
      </c>
      <c r="DH6" s="7">
        <f t="shared" si="174"/>
        <v>161057</v>
      </c>
      <c r="DI6" s="7">
        <f t="shared" si="174"/>
        <v>96347</v>
      </c>
      <c r="DJ6" s="7">
        <f t="shared" si="174"/>
        <v>484917</v>
      </c>
      <c r="DK6" s="7">
        <f t="shared" si="174"/>
        <v>476517</v>
      </c>
      <c r="DL6" s="7">
        <f t="shared" si="174"/>
        <v>47429</v>
      </c>
      <c r="DM6" s="7">
        <f t="shared" si="174"/>
        <v>224361</v>
      </c>
      <c r="DN6" s="7">
        <f t="shared" si="174"/>
        <v>485384</v>
      </c>
      <c r="DO6" s="7">
        <f t="shared" si="174"/>
        <v>269945</v>
      </c>
      <c r="DP6" s="7">
        <f t="shared" si="174"/>
        <v>442976</v>
      </c>
      <c r="DQ6" s="7">
        <f t="shared" si="174"/>
        <v>317063</v>
      </c>
      <c r="DR6" s="7">
        <f t="shared" si="174"/>
        <v>148842</v>
      </c>
      <c r="DS6" s="7">
        <f t="shared" si="174"/>
        <v>83177</v>
      </c>
      <c r="DT6" s="7">
        <f t="shared" si="174"/>
        <v>53198</v>
      </c>
      <c r="DU6" s="7">
        <f t="shared" si="174"/>
        <v>344737</v>
      </c>
      <c r="DV6" s="7">
        <f t="shared" si="174"/>
        <v>482315</v>
      </c>
      <c r="DW6" s="7">
        <f t="shared" si="174"/>
        <v>180646</v>
      </c>
      <c r="DX6" s="7">
        <f t="shared" si="174"/>
        <v>93774</v>
      </c>
      <c r="DY6" s="7">
        <f t="shared" si="174"/>
        <v>423314</v>
      </c>
      <c r="DZ6" s="7">
        <f t="shared" si="174"/>
        <v>446544</v>
      </c>
      <c r="EA6" s="7">
        <f t="shared" si="174"/>
        <v>538683</v>
      </c>
      <c r="EB6" s="7">
        <f t="shared" ref="EB6:FB6" si="175">IFERROR(_xlfn.NUMBERVALUE(CUBEVALUE("ThisWorkbookDataModel","[Measures].[forecast]","[demand_forecasting_data1].[Product_ID].&amp;[" &amp; $A$3 &amp; "]","[demand_forecasting_data1].[Date].&amp;["&amp;TEXT(EB$1+3,"YYYY-MM-DD")&amp;"T00:00:00]")),0)</f>
        <v>332276</v>
      </c>
      <c r="EC6" s="7">
        <f t="shared" si="175"/>
        <v>173052</v>
      </c>
      <c r="ED6" s="7">
        <f t="shared" si="175"/>
        <v>417942</v>
      </c>
      <c r="EE6" s="7">
        <f t="shared" si="175"/>
        <v>334667</v>
      </c>
      <c r="EF6" s="7">
        <f t="shared" si="175"/>
        <v>586440</v>
      </c>
      <c r="EG6" s="7">
        <f t="shared" si="175"/>
        <v>162146</v>
      </c>
      <c r="EH6" s="7">
        <f t="shared" si="175"/>
        <v>83737</v>
      </c>
      <c r="EI6" s="7">
        <f t="shared" si="175"/>
        <v>183745</v>
      </c>
      <c r="EJ6" s="7">
        <f t="shared" si="175"/>
        <v>348377</v>
      </c>
      <c r="EK6" s="7">
        <f t="shared" si="175"/>
        <v>365822</v>
      </c>
      <c r="EL6" s="7">
        <f t="shared" si="175"/>
        <v>433302</v>
      </c>
      <c r="EM6" s="7">
        <f t="shared" si="175"/>
        <v>400297</v>
      </c>
      <c r="EN6" s="7">
        <f t="shared" si="175"/>
        <v>542590</v>
      </c>
      <c r="EO6" s="7">
        <f t="shared" si="175"/>
        <v>193706</v>
      </c>
      <c r="EP6" s="7">
        <f t="shared" si="175"/>
        <v>351692</v>
      </c>
      <c r="EQ6" s="7">
        <f t="shared" si="175"/>
        <v>373398</v>
      </c>
      <c r="ER6" s="7">
        <f t="shared" si="175"/>
        <v>216191</v>
      </c>
      <c r="ES6" s="7">
        <f t="shared" si="175"/>
        <v>543764</v>
      </c>
      <c r="ET6" s="7">
        <f t="shared" si="175"/>
        <v>235325</v>
      </c>
      <c r="EU6" s="7">
        <f t="shared" si="175"/>
        <v>77112</v>
      </c>
      <c r="EV6" s="7">
        <f t="shared" si="175"/>
        <v>127355</v>
      </c>
      <c r="EW6" s="7">
        <f t="shared" si="175"/>
        <v>34606</v>
      </c>
      <c r="EX6" s="7">
        <f t="shared" si="175"/>
        <v>103466</v>
      </c>
      <c r="EY6" s="7">
        <f t="shared" si="175"/>
        <v>336887</v>
      </c>
      <c r="EZ6" s="7">
        <f t="shared" si="175"/>
        <v>407548</v>
      </c>
      <c r="FA6" s="7">
        <f t="shared" si="175"/>
        <v>486667</v>
      </c>
      <c r="FB6" s="7">
        <f t="shared" si="175"/>
        <v>389568</v>
      </c>
      <c r="FC6" s="7"/>
      <c r="FD6" s="9">
        <f t="shared" si="156"/>
        <v>427927.66666666669</v>
      </c>
      <c r="FE6" s="9">
        <f t="shared" si="157"/>
        <v>293123.66666666669</v>
      </c>
      <c r="FF6" s="9">
        <f t="shared" si="158"/>
        <v>276948.92857142858</v>
      </c>
      <c r="FG6" s="9"/>
      <c r="FH6" s="12" t="s">
        <v>9</v>
      </c>
      <c r="FI6" s="11">
        <f t="shared" si="166"/>
        <v>427927.66666666669</v>
      </c>
      <c r="FJ6" s="11">
        <f t="shared" si="167"/>
        <v>427927.66666666669</v>
      </c>
      <c r="FK6" s="11">
        <f t="shared" si="167"/>
        <v>427927.66666666669</v>
      </c>
      <c r="FL6" s="11">
        <f t="shared" ref="FL6" si="176">FK6</f>
        <v>427927.66666666669</v>
      </c>
    </row>
    <row r="7" spans="1:176">
      <c r="A7" s="2"/>
      <c r="B7" s="2" t="s">
        <v>5</v>
      </c>
      <c r="C7" s="6">
        <f>IFERROR(_xlfn.NUMBERVALUE(CUBEVALUE("ThisWorkbookDataModel","[Measures].[forecast]","[demand_forecasting_data1].[Product_ID].&amp;[" &amp; $A$3 &amp; "]","[demand_forecasting_data1].[Date].&amp;["&amp;TEXT(C$1+4,"YYYY-MM-DD")&amp;"T00:00:00]")),0)</f>
        <v>475011</v>
      </c>
      <c r="D7" s="6">
        <f t="shared" ref="D7:BO7" si="177">IFERROR(_xlfn.NUMBERVALUE(CUBEVALUE("ThisWorkbookDataModel","[Measures].[forecast]","[demand_forecasting_data1].[Product_ID].&amp;[" &amp; $A$3 &amp; "]","[demand_forecasting_data1].[Date].&amp;["&amp;TEXT(D$1+4,"YYYY-MM-DD")&amp;"T00:00:00]")),0)</f>
        <v>239781</v>
      </c>
      <c r="E7" s="6">
        <f t="shared" si="177"/>
        <v>322577</v>
      </c>
      <c r="F7" s="6">
        <f t="shared" si="177"/>
        <v>437236</v>
      </c>
      <c r="G7" s="6">
        <f t="shared" si="177"/>
        <v>322000</v>
      </c>
      <c r="H7" s="6">
        <f t="shared" si="177"/>
        <v>100946</v>
      </c>
      <c r="I7" s="6">
        <f t="shared" si="177"/>
        <v>234819</v>
      </c>
      <c r="J7" s="6">
        <f t="shared" si="177"/>
        <v>124250</v>
      </c>
      <c r="K7" s="6">
        <f t="shared" si="177"/>
        <v>365610</v>
      </c>
      <c r="L7" s="6">
        <f t="shared" si="177"/>
        <v>457123</v>
      </c>
      <c r="M7" s="6">
        <f t="shared" si="177"/>
        <v>751205</v>
      </c>
      <c r="N7" s="6">
        <f t="shared" si="177"/>
        <v>440502</v>
      </c>
      <c r="O7" s="6">
        <f t="shared" si="177"/>
        <v>0</v>
      </c>
      <c r="P7" s="6">
        <f t="shared" si="177"/>
        <v>572004</v>
      </c>
      <c r="Q7" s="6">
        <f t="shared" si="177"/>
        <v>171796</v>
      </c>
      <c r="R7" s="6">
        <f t="shared" si="177"/>
        <v>347956</v>
      </c>
      <c r="S7" s="6">
        <f t="shared" si="177"/>
        <v>45084</v>
      </c>
      <c r="T7" s="6">
        <f t="shared" si="177"/>
        <v>326806</v>
      </c>
      <c r="U7" s="6">
        <f t="shared" si="177"/>
        <v>214224</v>
      </c>
      <c r="V7" s="6">
        <f t="shared" si="177"/>
        <v>345858</v>
      </c>
      <c r="W7" s="6">
        <f t="shared" si="177"/>
        <v>49253</v>
      </c>
      <c r="X7" s="6">
        <f t="shared" si="177"/>
        <v>312199</v>
      </c>
      <c r="Y7" s="6">
        <f t="shared" si="177"/>
        <v>93701</v>
      </c>
      <c r="Z7" s="6">
        <f t="shared" si="177"/>
        <v>428569</v>
      </c>
      <c r="AA7" s="6">
        <f t="shared" si="177"/>
        <v>866333</v>
      </c>
      <c r="AB7" s="6">
        <f t="shared" si="177"/>
        <v>365899</v>
      </c>
      <c r="AC7" s="6">
        <f t="shared" si="177"/>
        <v>396325</v>
      </c>
      <c r="AD7" s="6">
        <f t="shared" si="177"/>
        <v>206839</v>
      </c>
      <c r="AE7" s="6">
        <f t="shared" si="177"/>
        <v>503396</v>
      </c>
      <c r="AF7" s="6">
        <f t="shared" si="177"/>
        <v>223968</v>
      </c>
      <c r="AG7" s="6">
        <f t="shared" si="177"/>
        <v>298030</v>
      </c>
      <c r="AH7" s="6">
        <f t="shared" si="177"/>
        <v>591888</v>
      </c>
      <c r="AI7" s="6">
        <f t="shared" si="177"/>
        <v>376800</v>
      </c>
      <c r="AJ7" s="6">
        <f t="shared" si="177"/>
        <v>251427</v>
      </c>
      <c r="AK7" s="6">
        <f t="shared" si="177"/>
        <v>281710</v>
      </c>
      <c r="AL7" s="6">
        <f t="shared" si="177"/>
        <v>274292</v>
      </c>
      <c r="AM7" s="6">
        <f t="shared" si="177"/>
        <v>571676</v>
      </c>
      <c r="AN7" s="6">
        <f t="shared" si="177"/>
        <v>29414</v>
      </c>
      <c r="AO7" s="6">
        <f t="shared" si="177"/>
        <v>407509</v>
      </c>
      <c r="AP7" s="6">
        <f t="shared" si="177"/>
        <v>106525</v>
      </c>
      <c r="AQ7" s="6">
        <f t="shared" si="177"/>
        <v>535223</v>
      </c>
      <c r="AR7" s="6">
        <f t="shared" si="177"/>
        <v>472936</v>
      </c>
      <c r="AS7" s="6">
        <f t="shared" si="177"/>
        <v>219193</v>
      </c>
      <c r="AT7" s="6">
        <f t="shared" si="177"/>
        <v>149959</v>
      </c>
      <c r="AU7" s="6">
        <f t="shared" si="177"/>
        <v>214004</v>
      </c>
      <c r="AV7" s="6">
        <f t="shared" si="177"/>
        <v>529242</v>
      </c>
      <c r="AW7" s="6">
        <f t="shared" si="177"/>
        <v>294654</v>
      </c>
      <c r="AX7" s="6">
        <f t="shared" si="177"/>
        <v>336741</v>
      </c>
      <c r="AY7" s="6">
        <f t="shared" si="177"/>
        <v>409575</v>
      </c>
      <c r="AZ7" s="6">
        <f t="shared" si="177"/>
        <v>448704</v>
      </c>
      <c r="BA7" s="6">
        <f t="shared" si="177"/>
        <v>346134</v>
      </c>
      <c r="BB7" s="6">
        <f t="shared" si="177"/>
        <v>406735</v>
      </c>
      <c r="BC7" s="6">
        <f t="shared" si="177"/>
        <v>240312</v>
      </c>
      <c r="BD7" s="6">
        <f t="shared" si="177"/>
        <v>345193</v>
      </c>
      <c r="BE7" s="6">
        <f t="shared" si="177"/>
        <v>111099</v>
      </c>
      <c r="BF7" s="6">
        <f t="shared" si="177"/>
        <v>320398</v>
      </c>
      <c r="BG7" s="6">
        <f t="shared" si="177"/>
        <v>168080</v>
      </c>
      <c r="BH7" s="6">
        <f t="shared" si="177"/>
        <v>176335</v>
      </c>
      <c r="BI7" s="6">
        <f t="shared" si="177"/>
        <v>434448</v>
      </c>
      <c r="BJ7" s="6">
        <f t="shared" si="177"/>
        <v>274478</v>
      </c>
      <c r="BK7" s="6">
        <f t="shared" si="177"/>
        <v>123556</v>
      </c>
      <c r="BL7" s="6">
        <f t="shared" si="177"/>
        <v>300177</v>
      </c>
      <c r="BM7" s="6">
        <f t="shared" si="177"/>
        <v>447298</v>
      </c>
      <c r="BN7" s="6">
        <f t="shared" si="177"/>
        <v>71018</v>
      </c>
      <c r="BO7" s="6">
        <f t="shared" si="177"/>
        <v>190488</v>
      </c>
      <c r="BP7" s="6">
        <f t="shared" ref="BP7:EA7" si="178">IFERROR(_xlfn.NUMBERVALUE(CUBEVALUE("ThisWorkbookDataModel","[Measures].[forecast]","[demand_forecasting_data1].[Product_ID].&amp;[" &amp; $A$3 &amp; "]","[demand_forecasting_data1].[Date].&amp;["&amp;TEXT(BP$1+4,"YYYY-MM-DD")&amp;"T00:00:00]")),0)</f>
        <v>332550</v>
      </c>
      <c r="BQ7" s="6">
        <f t="shared" si="178"/>
        <v>206095</v>
      </c>
      <c r="BR7" s="6">
        <f t="shared" si="178"/>
        <v>236504</v>
      </c>
      <c r="BS7" s="6">
        <f t="shared" si="178"/>
        <v>278763</v>
      </c>
      <c r="BT7" s="6">
        <f t="shared" si="178"/>
        <v>489693</v>
      </c>
      <c r="BU7" s="6">
        <f t="shared" si="178"/>
        <v>198114</v>
      </c>
      <c r="BV7" s="6">
        <f t="shared" si="178"/>
        <v>361030</v>
      </c>
      <c r="BW7" s="6">
        <f t="shared" si="178"/>
        <v>735327</v>
      </c>
      <c r="BX7" s="6">
        <f t="shared" si="178"/>
        <v>186675</v>
      </c>
      <c r="BY7" s="6">
        <f t="shared" si="178"/>
        <v>429099</v>
      </c>
      <c r="BZ7" s="6">
        <f t="shared" si="178"/>
        <v>70908</v>
      </c>
      <c r="CA7" s="6">
        <f t="shared" si="178"/>
        <v>215734</v>
      </c>
      <c r="CB7" s="6">
        <f t="shared" si="178"/>
        <v>110351</v>
      </c>
      <c r="CC7" s="6">
        <f t="shared" si="178"/>
        <v>389767</v>
      </c>
      <c r="CD7" s="6">
        <f t="shared" si="178"/>
        <v>625963</v>
      </c>
      <c r="CE7" s="6">
        <f t="shared" si="178"/>
        <v>350848</v>
      </c>
      <c r="CF7" s="6">
        <f t="shared" si="178"/>
        <v>189362</v>
      </c>
      <c r="CG7" s="6">
        <f t="shared" si="178"/>
        <v>192675</v>
      </c>
      <c r="CH7" s="6">
        <f t="shared" si="178"/>
        <v>187569</v>
      </c>
      <c r="CI7" s="6">
        <f t="shared" si="178"/>
        <v>302012</v>
      </c>
      <c r="CJ7" s="6">
        <f t="shared" si="178"/>
        <v>621263</v>
      </c>
      <c r="CK7" s="6">
        <f t="shared" si="178"/>
        <v>278949</v>
      </c>
      <c r="CL7" s="6">
        <f t="shared" si="178"/>
        <v>482482</v>
      </c>
      <c r="CM7" s="6">
        <f t="shared" si="178"/>
        <v>140748</v>
      </c>
      <c r="CN7" s="6">
        <f t="shared" si="178"/>
        <v>156768</v>
      </c>
      <c r="CO7" s="6">
        <f t="shared" si="178"/>
        <v>199034</v>
      </c>
      <c r="CP7" s="6">
        <f t="shared" si="178"/>
        <v>554347</v>
      </c>
      <c r="CQ7" s="6">
        <f t="shared" si="178"/>
        <v>138209</v>
      </c>
      <c r="CR7" s="6">
        <f t="shared" si="178"/>
        <v>255452</v>
      </c>
      <c r="CS7" s="6">
        <f t="shared" si="178"/>
        <v>449108</v>
      </c>
      <c r="CT7" s="6">
        <f t="shared" si="178"/>
        <v>191417</v>
      </c>
      <c r="CU7" s="6">
        <f t="shared" si="178"/>
        <v>246396</v>
      </c>
      <c r="CV7" s="6">
        <f t="shared" si="178"/>
        <v>388040</v>
      </c>
      <c r="CW7" s="6">
        <f t="shared" si="178"/>
        <v>187686</v>
      </c>
      <c r="CX7" s="6">
        <f t="shared" si="178"/>
        <v>146135</v>
      </c>
      <c r="CY7" s="6">
        <f t="shared" si="178"/>
        <v>526354</v>
      </c>
      <c r="CZ7" s="6">
        <f t="shared" si="178"/>
        <v>91738</v>
      </c>
      <c r="DA7" s="6">
        <f t="shared" si="178"/>
        <v>402132</v>
      </c>
      <c r="DB7" s="6">
        <f t="shared" si="178"/>
        <v>346411</v>
      </c>
      <c r="DC7" s="6">
        <f t="shared" si="178"/>
        <v>216544</v>
      </c>
      <c r="DD7" s="6">
        <f t="shared" si="178"/>
        <v>251854</v>
      </c>
      <c r="DE7" s="6">
        <f t="shared" si="178"/>
        <v>377028</v>
      </c>
      <c r="DF7" s="6">
        <f t="shared" si="178"/>
        <v>285035</v>
      </c>
      <c r="DG7" s="6">
        <f t="shared" si="178"/>
        <v>288622</v>
      </c>
      <c r="DH7" s="6">
        <f t="shared" si="178"/>
        <v>380466</v>
      </c>
      <c r="DI7" s="6">
        <f t="shared" si="178"/>
        <v>511708</v>
      </c>
      <c r="DJ7" s="6">
        <f t="shared" si="178"/>
        <v>171519</v>
      </c>
      <c r="DK7" s="6">
        <f t="shared" si="178"/>
        <v>77813</v>
      </c>
      <c r="DL7" s="6">
        <f t="shared" si="178"/>
        <v>429619</v>
      </c>
      <c r="DM7" s="6">
        <f t="shared" si="178"/>
        <v>219421</v>
      </c>
      <c r="DN7" s="6">
        <f t="shared" si="178"/>
        <v>97167</v>
      </c>
      <c r="DO7" s="6">
        <f t="shared" si="178"/>
        <v>352086</v>
      </c>
      <c r="DP7" s="6">
        <f t="shared" si="178"/>
        <v>579078</v>
      </c>
      <c r="DQ7" s="6">
        <f t="shared" si="178"/>
        <v>136908</v>
      </c>
      <c r="DR7" s="6">
        <f t="shared" si="178"/>
        <v>416675</v>
      </c>
      <c r="DS7" s="6">
        <f t="shared" si="178"/>
        <v>366634</v>
      </c>
      <c r="DT7" s="6">
        <f t="shared" si="178"/>
        <v>138341</v>
      </c>
      <c r="DU7" s="6">
        <f t="shared" si="178"/>
        <v>305023</v>
      </c>
      <c r="DV7" s="6">
        <f t="shared" si="178"/>
        <v>717759</v>
      </c>
      <c r="DW7" s="6">
        <f t="shared" si="178"/>
        <v>285536</v>
      </c>
      <c r="DX7" s="6">
        <f t="shared" si="178"/>
        <v>335476</v>
      </c>
      <c r="DY7" s="6">
        <f t="shared" si="178"/>
        <v>585418</v>
      </c>
      <c r="DZ7" s="6">
        <f t="shared" si="178"/>
        <v>599909</v>
      </c>
      <c r="EA7" s="6">
        <f t="shared" si="178"/>
        <v>265033</v>
      </c>
      <c r="EB7" s="6">
        <f t="shared" ref="EB7:FB7" si="179">IFERROR(_xlfn.NUMBERVALUE(CUBEVALUE("ThisWorkbookDataModel","[Measures].[forecast]","[demand_forecasting_data1].[Product_ID].&amp;[" &amp; $A$3 &amp; "]","[demand_forecasting_data1].[Date].&amp;["&amp;TEXT(EB$1+4,"YYYY-MM-DD")&amp;"T00:00:00]")),0)</f>
        <v>293939</v>
      </c>
      <c r="EC7" s="6">
        <f t="shared" si="179"/>
        <v>187216</v>
      </c>
      <c r="ED7" s="6">
        <f t="shared" si="179"/>
        <v>449861</v>
      </c>
      <c r="EE7" s="6">
        <f t="shared" si="179"/>
        <v>326838</v>
      </c>
      <c r="EF7" s="6">
        <f t="shared" si="179"/>
        <v>375203</v>
      </c>
      <c r="EG7" s="6">
        <f t="shared" si="179"/>
        <v>0</v>
      </c>
      <c r="EH7" s="6">
        <f t="shared" si="179"/>
        <v>148563</v>
      </c>
      <c r="EI7" s="6">
        <f t="shared" si="179"/>
        <v>462425</v>
      </c>
      <c r="EJ7" s="6">
        <f t="shared" si="179"/>
        <v>284138</v>
      </c>
      <c r="EK7" s="6">
        <f t="shared" si="179"/>
        <v>289858</v>
      </c>
      <c r="EL7" s="6">
        <f t="shared" si="179"/>
        <v>60468</v>
      </c>
      <c r="EM7" s="6">
        <f t="shared" si="179"/>
        <v>400411</v>
      </c>
      <c r="EN7" s="6">
        <f t="shared" si="179"/>
        <v>266231</v>
      </c>
      <c r="EO7" s="6">
        <f t="shared" si="179"/>
        <v>302221</v>
      </c>
      <c r="EP7" s="6">
        <f t="shared" si="179"/>
        <v>406780</v>
      </c>
      <c r="EQ7" s="6">
        <f t="shared" si="179"/>
        <v>146742</v>
      </c>
      <c r="ER7" s="6">
        <f t="shared" si="179"/>
        <v>464606</v>
      </c>
      <c r="ES7" s="6">
        <f t="shared" si="179"/>
        <v>284577</v>
      </c>
      <c r="ET7" s="6">
        <f t="shared" si="179"/>
        <v>80206</v>
      </c>
      <c r="EU7" s="6">
        <f t="shared" si="179"/>
        <v>454071</v>
      </c>
      <c r="EV7" s="6">
        <f t="shared" si="179"/>
        <v>391079</v>
      </c>
      <c r="EW7" s="6">
        <f t="shared" si="179"/>
        <v>479772</v>
      </c>
      <c r="EX7" s="6">
        <f t="shared" si="179"/>
        <v>206926</v>
      </c>
      <c r="EY7" s="6">
        <f t="shared" si="179"/>
        <v>258031</v>
      </c>
      <c r="EZ7" s="6">
        <f t="shared" si="179"/>
        <v>218632</v>
      </c>
      <c r="FA7" s="6">
        <f t="shared" si="179"/>
        <v>180045</v>
      </c>
      <c r="FB7" s="6">
        <f t="shared" si="179"/>
        <v>135400</v>
      </c>
      <c r="FC7" s="6"/>
      <c r="FD7" s="9">
        <f t="shared" si="156"/>
        <v>178025.66666666666</v>
      </c>
      <c r="FE7" s="9">
        <f t="shared" si="157"/>
        <v>246467.66666666666</v>
      </c>
      <c r="FF7" s="9">
        <f t="shared" si="158"/>
        <v>286363.42857142858</v>
      </c>
      <c r="FG7" s="9"/>
      <c r="FH7" s="12" t="s">
        <v>5</v>
      </c>
      <c r="FI7" s="11">
        <f t="shared" si="166"/>
        <v>178025.66666666666</v>
      </c>
      <c r="FJ7" s="11">
        <f t="shared" si="167"/>
        <v>178025.66666666666</v>
      </c>
      <c r="FK7" s="11">
        <f t="shared" si="167"/>
        <v>178025.66666666666</v>
      </c>
      <c r="FL7" s="11">
        <f t="shared" ref="FL7" si="180">FK7</f>
        <v>178025.66666666666</v>
      </c>
    </row>
    <row r="8" spans="1:176">
      <c r="A8" s="2"/>
      <c r="B8" s="2" t="s">
        <v>7</v>
      </c>
      <c r="C8" s="6">
        <f>IFERROR(_xlfn.NUMBERVALUE(CUBEVALUE("ThisWorkbookDataModel","[Measures].[forecast]","[demand_forecasting_data1].[Product_ID].&amp;[" &amp; $A$3 &amp; "]","[demand_forecasting_data1].[Date].&amp;["&amp;TEXT(C$1+5,"YYYY-MM-DD")&amp;"T00:00:00]")),0)</f>
        <v>314123</v>
      </c>
      <c r="D8" s="6">
        <f t="shared" ref="D8:BO8" si="181">IFERROR(_xlfn.NUMBERVALUE(CUBEVALUE("ThisWorkbookDataModel","[Measures].[forecast]","[demand_forecasting_data1].[Product_ID].&amp;[" &amp; $A$3 &amp; "]","[demand_forecasting_data1].[Date].&amp;["&amp;TEXT(D$1+5,"YYYY-MM-DD")&amp;"T00:00:00]")),0)</f>
        <v>449599</v>
      </c>
      <c r="E8" s="6">
        <f t="shared" si="181"/>
        <v>382802</v>
      </c>
      <c r="F8" s="6">
        <f t="shared" si="181"/>
        <v>274791</v>
      </c>
      <c r="G8" s="6">
        <f t="shared" si="181"/>
        <v>279711</v>
      </c>
      <c r="H8" s="6">
        <f t="shared" si="181"/>
        <v>91271</v>
      </c>
      <c r="I8" s="6">
        <f t="shared" si="181"/>
        <v>614315</v>
      </c>
      <c r="J8" s="6">
        <f t="shared" si="181"/>
        <v>268247</v>
      </c>
      <c r="K8" s="6">
        <f t="shared" si="181"/>
        <v>314448</v>
      </c>
      <c r="L8" s="6">
        <f t="shared" si="181"/>
        <v>234090</v>
      </c>
      <c r="M8" s="6">
        <f t="shared" si="181"/>
        <v>645181</v>
      </c>
      <c r="N8" s="6">
        <f t="shared" si="181"/>
        <v>195259</v>
      </c>
      <c r="O8" s="6">
        <f t="shared" si="181"/>
        <v>378791</v>
      </c>
      <c r="P8" s="6">
        <f t="shared" si="181"/>
        <v>152128</v>
      </c>
      <c r="Q8" s="6">
        <f t="shared" si="181"/>
        <v>480935</v>
      </c>
      <c r="R8" s="6">
        <f t="shared" si="181"/>
        <v>368687</v>
      </c>
      <c r="S8" s="6">
        <f t="shared" si="181"/>
        <v>107311</v>
      </c>
      <c r="T8" s="6">
        <f t="shared" si="181"/>
        <v>339265</v>
      </c>
      <c r="U8" s="6">
        <f t="shared" si="181"/>
        <v>176071</v>
      </c>
      <c r="V8" s="6">
        <f t="shared" si="181"/>
        <v>298831</v>
      </c>
      <c r="W8" s="6">
        <f t="shared" si="181"/>
        <v>283644</v>
      </c>
      <c r="X8" s="6">
        <f t="shared" si="181"/>
        <v>258372</v>
      </c>
      <c r="Y8" s="6">
        <f t="shared" si="181"/>
        <v>381984</v>
      </c>
      <c r="Z8" s="6">
        <f t="shared" si="181"/>
        <v>564576</v>
      </c>
      <c r="AA8" s="6">
        <f t="shared" si="181"/>
        <v>146204</v>
      </c>
      <c r="AB8" s="6">
        <f t="shared" si="181"/>
        <v>101161</v>
      </c>
      <c r="AC8" s="6">
        <f t="shared" si="181"/>
        <v>477763</v>
      </c>
      <c r="AD8" s="6">
        <f t="shared" si="181"/>
        <v>216275</v>
      </c>
      <c r="AE8" s="6">
        <f t="shared" si="181"/>
        <v>259081</v>
      </c>
      <c r="AF8" s="6">
        <f t="shared" si="181"/>
        <v>252918</v>
      </c>
      <c r="AG8" s="6">
        <f t="shared" si="181"/>
        <v>378414</v>
      </c>
      <c r="AH8" s="6">
        <f t="shared" si="181"/>
        <v>274059</v>
      </c>
      <c r="AI8" s="6">
        <f t="shared" si="181"/>
        <v>297195</v>
      </c>
      <c r="AJ8" s="6">
        <f t="shared" si="181"/>
        <v>194491</v>
      </c>
      <c r="AK8" s="6">
        <f t="shared" si="181"/>
        <v>422038</v>
      </c>
      <c r="AL8" s="6">
        <f t="shared" si="181"/>
        <v>324456</v>
      </c>
      <c r="AM8" s="6">
        <f t="shared" si="181"/>
        <v>270264</v>
      </c>
      <c r="AN8" s="6">
        <f t="shared" si="181"/>
        <v>66753</v>
      </c>
      <c r="AO8" s="6">
        <f t="shared" si="181"/>
        <v>265186</v>
      </c>
      <c r="AP8" s="6">
        <f t="shared" si="181"/>
        <v>157806</v>
      </c>
      <c r="AQ8" s="6">
        <f t="shared" si="181"/>
        <v>466350</v>
      </c>
      <c r="AR8" s="6">
        <f t="shared" si="181"/>
        <v>209095</v>
      </c>
      <c r="AS8" s="6">
        <f t="shared" si="181"/>
        <v>335100</v>
      </c>
      <c r="AT8" s="6">
        <f t="shared" si="181"/>
        <v>402905</v>
      </c>
      <c r="AU8" s="6">
        <f t="shared" si="181"/>
        <v>275360</v>
      </c>
      <c r="AV8" s="6">
        <f t="shared" si="181"/>
        <v>595177</v>
      </c>
      <c r="AW8" s="6">
        <f t="shared" si="181"/>
        <v>148729</v>
      </c>
      <c r="AX8" s="6">
        <f t="shared" si="181"/>
        <v>316668</v>
      </c>
      <c r="AY8" s="6">
        <f t="shared" si="181"/>
        <v>216323</v>
      </c>
      <c r="AZ8" s="6">
        <f t="shared" si="181"/>
        <v>109169</v>
      </c>
      <c r="BA8" s="6">
        <f t="shared" si="181"/>
        <v>247787</v>
      </c>
      <c r="BB8" s="6">
        <f t="shared" si="181"/>
        <v>184873</v>
      </c>
      <c r="BC8" s="6">
        <f t="shared" si="181"/>
        <v>434479</v>
      </c>
      <c r="BD8" s="6">
        <f t="shared" si="181"/>
        <v>479807</v>
      </c>
      <c r="BE8" s="6">
        <f t="shared" si="181"/>
        <v>152639</v>
      </c>
      <c r="BF8" s="6">
        <f t="shared" si="181"/>
        <v>651908</v>
      </c>
      <c r="BG8" s="6">
        <f t="shared" si="181"/>
        <v>506830</v>
      </c>
      <c r="BH8" s="6">
        <f t="shared" si="181"/>
        <v>213940</v>
      </c>
      <c r="BI8" s="6">
        <f t="shared" si="181"/>
        <v>451410</v>
      </c>
      <c r="BJ8" s="6">
        <f t="shared" si="181"/>
        <v>225674</v>
      </c>
      <c r="BK8" s="6">
        <f t="shared" si="181"/>
        <v>593940</v>
      </c>
      <c r="BL8" s="6">
        <f t="shared" si="181"/>
        <v>144418</v>
      </c>
      <c r="BM8" s="6">
        <f t="shared" si="181"/>
        <v>180707</v>
      </c>
      <c r="BN8" s="6">
        <f t="shared" si="181"/>
        <v>230008</v>
      </c>
      <c r="BO8" s="6">
        <f t="shared" si="181"/>
        <v>271510</v>
      </c>
      <c r="BP8" s="6">
        <f t="shared" ref="BP8:EA8" si="182">IFERROR(_xlfn.NUMBERVALUE(CUBEVALUE("ThisWorkbookDataModel","[Measures].[forecast]","[demand_forecasting_data1].[Product_ID].&amp;[" &amp; $A$3 &amp; "]","[demand_forecasting_data1].[Date].&amp;["&amp;TEXT(BP$1+5,"YYYY-MM-DD")&amp;"T00:00:00]")),0)</f>
        <v>140117</v>
      </c>
      <c r="BQ8" s="6">
        <f t="shared" si="182"/>
        <v>302027</v>
      </c>
      <c r="BR8" s="6">
        <f t="shared" si="182"/>
        <v>338868</v>
      </c>
      <c r="BS8" s="6">
        <f t="shared" si="182"/>
        <v>192083</v>
      </c>
      <c r="BT8" s="6">
        <f t="shared" si="182"/>
        <v>287187</v>
      </c>
      <c r="BU8" s="6">
        <f t="shared" si="182"/>
        <v>327613</v>
      </c>
      <c r="BV8" s="6">
        <f t="shared" si="182"/>
        <v>304486</v>
      </c>
      <c r="BW8" s="6">
        <f t="shared" si="182"/>
        <v>568042</v>
      </c>
      <c r="BX8" s="6">
        <f t="shared" si="182"/>
        <v>287533</v>
      </c>
      <c r="BY8" s="6">
        <f t="shared" si="182"/>
        <v>197878</v>
      </c>
      <c r="BZ8" s="6">
        <f t="shared" si="182"/>
        <v>325278</v>
      </c>
      <c r="CA8" s="6">
        <f t="shared" si="182"/>
        <v>673617</v>
      </c>
      <c r="CB8" s="6">
        <f t="shared" si="182"/>
        <v>414433</v>
      </c>
      <c r="CC8" s="6">
        <f t="shared" si="182"/>
        <v>369450</v>
      </c>
      <c r="CD8" s="6">
        <f t="shared" si="182"/>
        <v>195735</v>
      </c>
      <c r="CE8" s="6">
        <f t="shared" si="182"/>
        <v>400425</v>
      </c>
      <c r="CF8" s="6">
        <f t="shared" si="182"/>
        <v>577483</v>
      </c>
      <c r="CG8" s="6">
        <f t="shared" si="182"/>
        <v>72795</v>
      </c>
      <c r="CH8" s="6">
        <f t="shared" si="182"/>
        <v>370656</v>
      </c>
      <c r="CI8" s="6">
        <f t="shared" si="182"/>
        <v>381510</v>
      </c>
      <c r="CJ8" s="6">
        <f t="shared" si="182"/>
        <v>178841</v>
      </c>
      <c r="CK8" s="6">
        <f t="shared" si="182"/>
        <v>229309</v>
      </c>
      <c r="CL8" s="6">
        <f t="shared" si="182"/>
        <v>139128</v>
      </c>
      <c r="CM8" s="6">
        <f t="shared" si="182"/>
        <v>327338</v>
      </c>
      <c r="CN8" s="6">
        <f t="shared" si="182"/>
        <v>194018</v>
      </c>
      <c r="CO8" s="6">
        <f t="shared" si="182"/>
        <v>207133</v>
      </c>
      <c r="CP8" s="6">
        <f t="shared" si="182"/>
        <v>404354</v>
      </c>
      <c r="CQ8" s="6">
        <f t="shared" si="182"/>
        <v>412010</v>
      </c>
      <c r="CR8" s="6">
        <f t="shared" si="182"/>
        <v>465866</v>
      </c>
      <c r="CS8" s="6">
        <f t="shared" si="182"/>
        <v>283279</v>
      </c>
      <c r="CT8" s="6">
        <f t="shared" si="182"/>
        <v>237807</v>
      </c>
      <c r="CU8" s="6">
        <f t="shared" si="182"/>
        <v>345501</v>
      </c>
      <c r="CV8" s="6">
        <f t="shared" si="182"/>
        <v>183027</v>
      </c>
      <c r="CW8" s="6">
        <f t="shared" si="182"/>
        <v>566028</v>
      </c>
      <c r="CX8" s="6">
        <f t="shared" si="182"/>
        <v>81247</v>
      </c>
      <c r="CY8" s="6">
        <f t="shared" si="182"/>
        <v>457814</v>
      </c>
      <c r="CZ8" s="6">
        <f t="shared" si="182"/>
        <v>454029</v>
      </c>
      <c r="DA8" s="6">
        <f t="shared" si="182"/>
        <v>249906</v>
      </c>
      <c r="DB8" s="6">
        <f t="shared" si="182"/>
        <v>273854</v>
      </c>
      <c r="DC8" s="6">
        <f t="shared" si="182"/>
        <v>175203</v>
      </c>
      <c r="DD8" s="6">
        <f t="shared" si="182"/>
        <v>293705</v>
      </c>
      <c r="DE8" s="6">
        <f t="shared" si="182"/>
        <v>457254</v>
      </c>
      <c r="DF8" s="6">
        <f t="shared" si="182"/>
        <v>291510</v>
      </c>
      <c r="DG8" s="6">
        <f t="shared" si="182"/>
        <v>482625</v>
      </c>
      <c r="DH8" s="6">
        <f t="shared" si="182"/>
        <v>222439</v>
      </c>
      <c r="DI8" s="6">
        <f t="shared" si="182"/>
        <v>139014</v>
      </c>
      <c r="DJ8" s="6">
        <f t="shared" si="182"/>
        <v>213202</v>
      </c>
      <c r="DK8" s="6">
        <f t="shared" si="182"/>
        <v>415972</v>
      </c>
      <c r="DL8" s="6">
        <f t="shared" si="182"/>
        <v>384533</v>
      </c>
      <c r="DM8" s="6">
        <f t="shared" si="182"/>
        <v>351258</v>
      </c>
      <c r="DN8" s="6">
        <f t="shared" si="182"/>
        <v>341576</v>
      </c>
      <c r="DO8" s="6">
        <f t="shared" si="182"/>
        <v>861771</v>
      </c>
      <c r="DP8" s="6">
        <f t="shared" si="182"/>
        <v>369116</v>
      </c>
      <c r="DQ8" s="6">
        <f t="shared" si="182"/>
        <v>100416</v>
      </c>
      <c r="DR8" s="6">
        <f t="shared" si="182"/>
        <v>340973</v>
      </c>
      <c r="DS8" s="6">
        <f t="shared" si="182"/>
        <v>79604</v>
      </c>
      <c r="DT8" s="6">
        <f t="shared" si="182"/>
        <v>332833</v>
      </c>
      <c r="DU8" s="6">
        <f t="shared" si="182"/>
        <v>212535</v>
      </c>
      <c r="DV8" s="6">
        <f t="shared" si="182"/>
        <v>479797</v>
      </c>
      <c r="DW8" s="6">
        <f t="shared" si="182"/>
        <v>324468</v>
      </c>
      <c r="DX8" s="6">
        <f t="shared" si="182"/>
        <v>252248</v>
      </c>
      <c r="DY8" s="6">
        <f t="shared" si="182"/>
        <v>357937</v>
      </c>
      <c r="DZ8" s="6">
        <f t="shared" si="182"/>
        <v>229366</v>
      </c>
      <c r="EA8" s="6">
        <f t="shared" si="182"/>
        <v>359872</v>
      </c>
      <c r="EB8" s="6">
        <f t="shared" ref="EB8:FB8" si="183">IFERROR(_xlfn.NUMBERVALUE(CUBEVALUE("ThisWorkbookDataModel","[Measures].[forecast]","[demand_forecasting_data1].[Product_ID].&amp;[" &amp; $A$3 &amp; "]","[demand_forecasting_data1].[Date].&amp;["&amp;TEXT(EB$1+5,"YYYY-MM-DD")&amp;"T00:00:00]")),0)</f>
        <v>197782</v>
      </c>
      <c r="EC8" s="6">
        <f t="shared" si="183"/>
        <v>439339</v>
      </c>
      <c r="ED8" s="6">
        <f t="shared" si="183"/>
        <v>844960</v>
      </c>
      <c r="EE8" s="6">
        <f t="shared" si="183"/>
        <v>307074</v>
      </c>
      <c r="EF8" s="6">
        <f t="shared" si="183"/>
        <v>456878</v>
      </c>
      <c r="EG8" s="6">
        <f t="shared" si="183"/>
        <v>208818</v>
      </c>
      <c r="EH8" s="6">
        <f t="shared" si="183"/>
        <v>529937</v>
      </c>
      <c r="EI8" s="6">
        <f t="shared" si="183"/>
        <v>251279</v>
      </c>
      <c r="EJ8" s="6">
        <f t="shared" si="183"/>
        <v>181528</v>
      </c>
      <c r="EK8" s="6">
        <f t="shared" si="183"/>
        <v>272916</v>
      </c>
      <c r="EL8" s="6">
        <f t="shared" si="183"/>
        <v>418818</v>
      </c>
      <c r="EM8" s="6">
        <f t="shared" si="183"/>
        <v>368846</v>
      </c>
      <c r="EN8" s="6">
        <f t="shared" si="183"/>
        <v>297520</v>
      </c>
      <c r="EO8" s="6">
        <f t="shared" si="183"/>
        <v>144270</v>
      </c>
      <c r="EP8" s="6">
        <f t="shared" si="183"/>
        <v>233641</v>
      </c>
      <c r="EQ8" s="6">
        <f t="shared" si="183"/>
        <v>544898</v>
      </c>
      <c r="ER8" s="6">
        <f t="shared" si="183"/>
        <v>380004</v>
      </c>
      <c r="ES8" s="6">
        <f t="shared" si="183"/>
        <v>338811</v>
      </c>
      <c r="ET8" s="6">
        <f t="shared" si="183"/>
        <v>500724</v>
      </c>
      <c r="EU8" s="6">
        <f t="shared" si="183"/>
        <v>480751</v>
      </c>
      <c r="EV8" s="6">
        <f t="shared" si="183"/>
        <v>321776</v>
      </c>
      <c r="EW8" s="6">
        <f t="shared" si="183"/>
        <v>580171</v>
      </c>
      <c r="EX8" s="6">
        <f t="shared" si="183"/>
        <v>268982</v>
      </c>
      <c r="EY8" s="6">
        <f t="shared" si="183"/>
        <v>117647</v>
      </c>
      <c r="EZ8" s="6">
        <f t="shared" si="183"/>
        <v>199862</v>
      </c>
      <c r="FA8" s="6">
        <f t="shared" si="183"/>
        <v>329749</v>
      </c>
      <c r="FB8" s="6">
        <f t="shared" si="183"/>
        <v>536422</v>
      </c>
      <c r="FC8" s="6"/>
      <c r="FD8" s="9">
        <f t="shared" si="156"/>
        <v>355344.33333333331</v>
      </c>
      <c r="FE8" s="9">
        <f t="shared" si="157"/>
        <v>338805.5</v>
      </c>
      <c r="FF8" s="9">
        <f t="shared" si="158"/>
        <v>355550.57142857142</v>
      </c>
      <c r="FG8" s="9"/>
      <c r="FH8" s="12" t="s">
        <v>7</v>
      </c>
      <c r="FI8" s="11">
        <f t="shared" si="166"/>
        <v>355344.33333333331</v>
      </c>
      <c r="FJ8" s="11">
        <f t="shared" si="167"/>
        <v>355344.33333333331</v>
      </c>
      <c r="FK8" s="11">
        <f t="shared" si="167"/>
        <v>355344.33333333331</v>
      </c>
      <c r="FL8" s="11">
        <f t="shared" ref="FL8" si="184">FK8</f>
        <v>355344.33333333331</v>
      </c>
    </row>
    <row r="9" spans="1:176">
      <c r="A9" s="2"/>
      <c r="B9" s="2" t="s">
        <v>8</v>
      </c>
      <c r="C9" s="6">
        <f>IFERROR(_xlfn.NUMBERVALUE(CUBEVALUE("ThisWorkbookDataModel","[Measures].[forecast]","[demand_forecasting_data1].[Product_ID].&amp;[" &amp; $A$3 &amp; "]","[demand_forecasting_data1].[Date].&amp;["&amp;TEXT(C$1+6,"YYYY-MM-DD")&amp;"T00:00:00]")),0)</f>
        <v>382718</v>
      </c>
      <c r="D9" s="7">
        <f t="shared" ref="D9:BO9" si="185">IFERROR(_xlfn.NUMBERVALUE(CUBEVALUE("ThisWorkbookDataModel","[Measures].[forecast]","[demand_forecasting_data1].[Product_ID].&amp;[" &amp; $A$3 &amp; "]","[demand_forecasting_data1].[Date].&amp;["&amp;TEXT(D$1+6,"YYYY-MM-DD")&amp;"T00:00:00]")),0)</f>
        <v>155977</v>
      </c>
      <c r="E9" s="7">
        <f t="shared" si="185"/>
        <v>210233</v>
      </c>
      <c r="F9" s="7">
        <f t="shared" si="185"/>
        <v>319242</v>
      </c>
      <c r="G9" s="7">
        <f t="shared" si="185"/>
        <v>281034</v>
      </c>
      <c r="H9" s="7">
        <f t="shared" si="185"/>
        <v>459527</v>
      </c>
      <c r="I9" s="7">
        <f t="shared" si="185"/>
        <v>272786</v>
      </c>
      <c r="J9" s="7">
        <f t="shared" si="185"/>
        <v>36020</v>
      </c>
      <c r="K9" s="7">
        <f t="shared" si="185"/>
        <v>333020</v>
      </c>
      <c r="L9" s="7">
        <f t="shared" si="185"/>
        <v>434235</v>
      </c>
      <c r="M9" s="7">
        <f t="shared" si="185"/>
        <v>455551</v>
      </c>
      <c r="N9" s="7">
        <f t="shared" si="185"/>
        <v>176720</v>
      </c>
      <c r="O9" s="7">
        <f t="shared" si="185"/>
        <v>294785</v>
      </c>
      <c r="P9" s="7">
        <f t="shared" si="185"/>
        <v>358142</v>
      </c>
      <c r="Q9" s="7">
        <f t="shared" si="185"/>
        <v>252259</v>
      </c>
      <c r="R9" s="7">
        <f t="shared" si="185"/>
        <v>193725</v>
      </c>
      <c r="S9" s="7">
        <f t="shared" si="185"/>
        <v>36462</v>
      </c>
      <c r="T9" s="7">
        <f t="shared" si="185"/>
        <v>333558</v>
      </c>
      <c r="U9" s="7">
        <f t="shared" si="185"/>
        <v>377272</v>
      </c>
      <c r="V9" s="7">
        <f t="shared" si="185"/>
        <v>788222</v>
      </c>
      <c r="W9" s="7">
        <f t="shared" si="185"/>
        <v>371810</v>
      </c>
      <c r="X9" s="7">
        <f t="shared" si="185"/>
        <v>475612</v>
      </c>
      <c r="Y9" s="7">
        <f t="shared" si="185"/>
        <v>165812</v>
      </c>
      <c r="Z9" s="7">
        <f t="shared" si="185"/>
        <v>392558</v>
      </c>
      <c r="AA9" s="7">
        <f t="shared" si="185"/>
        <v>241525</v>
      </c>
      <c r="AB9" s="7">
        <f t="shared" si="185"/>
        <v>255075</v>
      </c>
      <c r="AC9" s="7">
        <f t="shared" si="185"/>
        <v>204619</v>
      </c>
      <c r="AD9" s="7">
        <f t="shared" si="185"/>
        <v>324174</v>
      </c>
      <c r="AE9" s="7">
        <f t="shared" si="185"/>
        <v>341086</v>
      </c>
      <c r="AF9" s="7">
        <f t="shared" si="185"/>
        <v>417170</v>
      </c>
      <c r="AG9" s="7">
        <f t="shared" si="185"/>
        <v>409643</v>
      </c>
      <c r="AH9" s="7">
        <f t="shared" si="185"/>
        <v>189492</v>
      </c>
      <c r="AI9" s="7">
        <f t="shared" si="185"/>
        <v>284952</v>
      </c>
      <c r="AJ9" s="7">
        <f t="shared" si="185"/>
        <v>359907</v>
      </c>
      <c r="AK9" s="7">
        <f t="shared" si="185"/>
        <v>528142</v>
      </c>
      <c r="AL9" s="7">
        <f t="shared" si="185"/>
        <v>302967</v>
      </c>
      <c r="AM9" s="7">
        <f t="shared" si="185"/>
        <v>241067</v>
      </c>
      <c r="AN9" s="7">
        <f t="shared" si="185"/>
        <v>416733</v>
      </c>
      <c r="AO9" s="7">
        <f t="shared" si="185"/>
        <v>300915</v>
      </c>
      <c r="AP9" s="7">
        <f t="shared" si="185"/>
        <v>259967</v>
      </c>
      <c r="AQ9" s="7">
        <f t="shared" si="185"/>
        <v>303998</v>
      </c>
      <c r="AR9" s="7">
        <f t="shared" si="185"/>
        <v>161796</v>
      </c>
      <c r="AS9" s="7">
        <f t="shared" si="185"/>
        <v>332692</v>
      </c>
      <c r="AT9" s="7">
        <f t="shared" si="185"/>
        <v>227829</v>
      </c>
      <c r="AU9" s="7">
        <f t="shared" si="185"/>
        <v>547792</v>
      </c>
      <c r="AV9" s="7">
        <f t="shared" si="185"/>
        <v>577046</v>
      </c>
      <c r="AW9" s="7">
        <f t="shared" si="185"/>
        <v>292218</v>
      </c>
      <c r="AX9" s="7">
        <f t="shared" si="185"/>
        <v>159511</v>
      </c>
      <c r="AY9" s="7">
        <f t="shared" si="185"/>
        <v>286720</v>
      </c>
      <c r="AZ9" s="7">
        <f t="shared" si="185"/>
        <v>130356</v>
      </c>
      <c r="BA9" s="7">
        <f t="shared" si="185"/>
        <v>345948</v>
      </c>
      <c r="BB9" s="7">
        <f t="shared" si="185"/>
        <v>259735</v>
      </c>
      <c r="BC9" s="7">
        <f t="shared" si="185"/>
        <v>334741</v>
      </c>
      <c r="BD9" s="7">
        <f t="shared" si="185"/>
        <v>561256</v>
      </c>
      <c r="BE9" s="7">
        <f t="shared" si="185"/>
        <v>208120</v>
      </c>
      <c r="BF9" s="7">
        <f t="shared" si="185"/>
        <v>342925</v>
      </c>
      <c r="BG9" s="7">
        <f t="shared" si="185"/>
        <v>491667</v>
      </c>
      <c r="BH9" s="7">
        <f t="shared" si="185"/>
        <v>304061</v>
      </c>
      <c r="BI9" s="7">
        <f t="shared" si="185"/>
        <v>272934</v>
      </c>
      <c r="BJ9" s="7">
        <f t="shared" si="185"/>
        <v>315505</v>
      </c>
      <c r="BK9" s="7">
        <f t="shared" si="185"/>
        <v>281522</v>
      </c>
      <c r="BL9" s="7">
        <f t="shared" si="185"/>
        <v>253723</v>
      </c>
      <c r="BM9" s="7">
        <f t="shared" si="185"/>
        <v>381600</v>
      </c>
      <c r="BN9" s="7">
        <f t="shared" si="185"/>
        <v>819645</v>
      </c>
      <c r="BO9" s="7">
        <f t="shared" si="185"/>
        <v>431304</v>
      </c>
      <c r="BP9" s="7">
        <f t="shared" ref="BP9:EA9" si="186">IFERROR(_xlfn.NUMBERVALUE(CUBEVALUE("ThisWorkbookDataModel","[Measures].[forecast]","[demand_forecasting_data1].[Product_ID].&amp;[" &amp; $A$3 &amp; "]","[demand_forecasting_data1].[Date].&amp;["&amp;TEXT(BP$1+6,"YYYY-MM-DD")&amp;"T00:00:00]")),0)</f>
        <v>69115</v>
      </c>
      <c r="BQ9" s="7">
        <f t="shared" si="186"/>
        <v>214451</v>
      </c>
      <c r="BR9" s="7">
        <f t="shared" si="186"/>
        <v>136802</v>
      </c>
      <c r="BS9" s="7">
        <f t="shared" si="186"/>
        <v>376895</v>
      </c>
      <c r="BT9" s="7">
        <f t="shared" si="186"/>
        <v>22206</v>
      </c>
      <c r="BU9" s="7">
        <f t="shared" si="186"/>
        <v>421632</v>
      </c>
      <c r="BV9" s="7">
        <f t="shared" si="186"/>
        <v>135685</v>
      </c>
      <c r="BW9" s="7">
        <f t="shared" si="186"/>
        <v>163020</v>
      </c>
      <c r="BX9" s="7">
        <f t="shared" si="186"/>
        <v>351467</v>
      </c>
      <c r="BY9" s="7">
        <f t="shared" si="186"/>
        <v>163636</v>
      </c>
      <c r="BZ9" s="7">
        <f t="shared" si="186"/>
        <v>156022</v>
      </c>
      <c r="CA9" s="7">
        <f t="shared" si="186"/>
        <v>313054</v>
      </c>
      <c r="CB9" s="7">
        <f t="shared" si="186"/>
        <v>204893</v>
      </c>
      <c r="CC9" s="7">
        <f t="shared" si="186"/>
        <v>171713</v>
      </c>
      <c r="CD9" s="7">
        <f t="shared" si="186"/>
        <v>453541</v>
      </c>
      <c r="CE9" s="7">
        <f t="shared" si="186"/>
        <v>505139</v>
      </c>
      <c r="CF9" s="7">
        <f t="shared" si="186"/>
        <v>197201</v>
      </c>
      <c r="CG9" s="7">
        <f t="shared" si="186"/>
        <v>296471</v>
      </c>
      <c r="CH9" s="7">
        <f t="shared" si="186"/>
        <v>354445</v>
      </c>
      <c r="CI9" s="7">
        <f t="shared" si="186"/>
        <v>238574</v>
      </c>
      <c r="CJ9" s="7">
        <f t="shared" si="186"/>
        <v>75003</v>
      </c>
      <c r="CK9" s="7">
        <f t="shared" si="186"/>
        <v>313930</v>
      </c>
      <c r="CL9" s="7">
        <f t="shared" si="186"/>
        <v>274540</v>
      </c>
      <c r="CM9" s="7">
        <f t="shared" si="186"/>
        <v>61444</v>
      </c>
      <c r="CN9" s="7">
        <f t="shared" si="186"/>
        <v>316210</v>
      </c>
      <c r="CO9" s="7">
        <f t="shared" si="186"/>
        <v>220135</v>
      </c>
      <c r="CP9" s="7">
        <f t="shared" si="186"/>
        <v>141514</v>
      </c>
      <c r="CQ9" s="7">
        <f t="shared" si="186"/>
        <v>388892</v>
      </c>
      <c r="CR9" s="7">
        <f t="shared" si="186"/>
        <v>244657</v>
      </c>
      <c r="CS9" s="7">
        <f t="shared" si="186"/>
        <v>483918</v>
      </c>
      <c r="CT9" s="7">
        <f t="shared" si="186"/>
        <v>423038</v>
      </c>
      <c r="CU9" s="7">
        <f t="shared" si="186"/>
        <v>452422</v>
      </c>
      <c r="CV9" s="7">
        <f t="shared" si="186"/>
        <v>570947</v>
      </c>
      <c r="CW9" s="7">
        <f t="shared" si="186"/>
        <v>221766</v>
      </c>
      <c r="CX9" s="7">
        <f t="shared" si="186"/>
        <v>246016</v>
      </c>
      <c r="CY9" s="7">
        <f t="shared" si="186"/>
        <v>486412</v>
      </c>
      <c r="CZ9" s="7">
        <f t="shared" si="186"/>
        <v>259395</v>
      </c>
      <c r="DA9" s="7">
        <f t="shared" si="186"/>
        <v>300170</v>
      </c>
      <c r="DB9" s="7">
        <f t="shared" si="186"/>
        <v>436896</v>
      </c>
      <c r="DC9" s="7">
        <f t="shared" si="186"/>
        <v>306903</v>
      </c>
      <c r="DD9" s="7">
        <f t="shared" si="186"/>
        <v>531414</v>
      </c>
      <c r="DE9" s="7">
        <f t="shared" si="186"/>
        <v>257938</v>
      </c>
      <c r="DF9" s="7">
        <f t="shared" si="186"/>
        <v>474491</v>
      </c>
      <c r="DG9" s="7">
        <f t="shared" si="186"/>
        <v>361299</v>
      </c>
      <c r="DH9" s="7">
        <f t="shared" si="186"/>
        <v>46156</v>
      </c>
      <c r="DI9" s="7">
        <f t="shared" si="186"/>
        <v>200399</v>
      </c>
      <c r="DJ9" s="7">
        <f t="shared" si="186"/>
        <v>789883</v>
      </c>
      <c r="DK9" s="7">
        <f t="shared" si="186"/>
        <v>505526</v>
      </c>
      <c r="DL9" s="7">
        <f t="shared" si="186"/>
        <v>584906</v>
      </c>
      <c r="DM9" s="7">
        <f t="shared" si="186"/>
        <v>124390</v>
      </c>
      <c r="DN9" s="7">
        <f t="shared" si="186"/>
        <v>205227</v>
      </c>
      <c r="DO9" s="7">
        <f t="shared" si="186"/>
        <v>319838</v>
      </c>
      <c r="DP9" s="7">
        <f t="shared" si="186"/>
        <v>438855</v>
      </c>
      <c r="DQ9" s="7">
        <f t="shared" si="186"/>
        <v>234382</v>
      </c>
      <c r="DR9" s="7">
        <f t="shared" si="186"/>
        <v>374469</v>
      </c>
      <c r="DS9" s="7">
        <f t="shared" si="186"/>
        <v>598567</v>
      </c>
      <c r="DT9" s="7">
        <f t="shared" si="186"/>
        <v>156158</v>
      </c>
      <c r="DU9" s="7">
        <f t="shared" si="186"/>
        <v>218675</v>
      </c>
      <c r="DV9" s="7">
        <f t="shared" si="186"/>
        <v>607869</v>
      </c>
      <c r="DW9" s="7">
        <f t="shared" si="186"/>
        <v>152593</v>
      </c>
      <c r="DX9" s="7">
        <f t="shared" si="186"/>
        <v>304432</v>
      </c>
      <c r="DY9" s="7">
        <f t="shared" si="186"/>
        <v>268150</v>
      </c>
      <c r="DZ9" s="7">
        <f t="shared" si="186"/>
        <v>190842</v>
      </c>
      <c r="EA9" s="7">
        <f t="shared" si="186"/>
        <v>124465</v>
      </c>
      <c r="EB9" s="7">
        <f t="shared" ref="EB9:FB9" si="187">IFERROR(_xlfn.NUMBERVALUE(CUBEVALUE("ThisWorkbookDataModel","[Measures].[forecast]","[demand_forecasting_data1].[Product_ID].&amp;[" &amp; $A$3 &amp; "]","[demand_forecasting_data1].[Date].&amp;["&amp;TEXT(EB$1+6,"YYYY-MM-DD")&amp;"T00:00:00]")),0)</f>
        <v>404509</v>
      </c>
      <c r="EC9" s="7">
        <f t="shared" si="187"/>
        <v>404033</v>
      </c>
      <c r="ED9" s="7">
        <f t="shared" si="187"/>
        <v>310340</v>
      </c>
      <c r="EE9" s="7">
        <f t="shared" si="187"/>
        <v>342360</v>
      </c>
      <c r="EF9" s="7">
        <f t="shared" si="187"/>
        <v>292406</v>
      </c>
      <c r="EG9" s="7">
        <f t="shared" si="187"/>
        <v>500229</v>
      </c>
      <c r="EH9" s="7">
        <f t="shared" si="187"/>
        <v>207006</v>
      </c>
      <c r="EI9" s="7">
        <f t="shared" si="187"/>
        <v>759161</v>
      </c>
      <c r="EJ9" s="7">
        <f t="shared" si="187"/>
        <v>89829</v>
      </c>
      <c r="EK9" s="7">
        <f t="shared" si="187"/>
        <v>213569</v>
      </c>
      <c r="EL9" s="7">
        <f t="shared" si="187"/>
        <v>379366</v>
      </c>
      <c r="EM9" s="7">
        <f t="shared" si="187"/>
        <v>385922</v>
      </c>
      <c r="EN9" s="7">
        <f t="shared" si="187"/>
        <v>644000</v>
      </c>
      <c r="EO9" s="7">
        <f t="shared" si="187"/>
        <v>315727</v>
      </c>
      <c r="EP9" s="7">
        <f t="shared" si="187"/>
        <v>163422</v>
      </c>
      <c r="EQ9" s="7">
        <f t="shared" si="187"/>
        <v>186499</v>
      </c>
      <c r="ER9" s="7">
        <f t="shared" si="187"/>
        <v>385750</v>
      </c>
      <c r="ES9" s="7">
        <f t="shared" si="187"/>
        <v>171587</v>
      </c>
      <c r="ET9" s="7">
        <f t="shared" si="187"/>
        <v>582582</v>
      </c>
      <c r="EU9" s="7">
        <f t="shared" si="187"/>
        <v>102531</v>
      </c>
      <c r="EV9" s="7">
        <f t="shared" si="187"/>
        <v>260763</v>
      </c>
      <c r="EW9" s="7">
        <f t="shared" si="187"/>
        <v>367525</v>
      </c>
      <c r="EX9" s="7">
        <f t="shared" si="187"/>
        <v>245312</v>
      </c>
      <c r="EY9" s="7">
        <f t="shared" si="187"/>
        <v>278369</v>
      </c>
      <c r="EZ9" s="7">
        <f t="shared" si="187"/>
        <v>179225</v>
      </c>
      <c r="FA9" s="7">
        <f t="shared" si="187"/>
        <v>179495</v>
      </c>
      <c r="FB9" s="7">
        <f t="shared" si="187"/>
        <v>262498</v>
      </c>
      <c r="FC9" s="7"/>
      <c r="FD9" s="9">
        <f t="shared" si="156"/>
        <v>207072.66666666666</v>
      </c>
      <c r="FE9" s="9">
        <f t="shared" si="157"/>
        <v>252070.66666666666</v>
      </c>
      <c r="FF9" s="9">
        <f t="shared" si="158"/>
        <v>262948.92857142858</v>
      </c>
      <c r="FG9" s="9"/>
      <c r="FH9" s="12" t="s">
        <v>8</v>
      </c>
      <c r="FI9" s="11">
        <f t="shared" si="166"/>
        <v>207072.66666666666</v>
      </c>
      <c r="FJ9" s="11">
        <f t="shared" si="167"/>
        <v>207072.66666666666</v>
      </c>
      <c r="FK9" s="11">
        <f t="shared" si="167"/>
        <v>207072.66666666666</v>
      </c>
      <c r="FL9" s="11">
        <f t="shared" ref="FL9" si="188">FK9</f>
        <v>207072.66666666666</v>
      </c>
    </row>
    <row r="10" spans="1:176">
      <c r="A10" s="2"/>
      <c r="B10" s="3" t="s">
        <v>13</v>
      </c>
      <c r="C10" s="5">
        <f>SUM(C11:C17)</f>
        <v>2153437</v>
      </c>
      <c r="D10" s="5">
        <f t="shared" ref="D10" si="189">SUM(D11:D17)</f>
        <v>2357133</v>
      </c>
      <c r="E10" s="5">
        <f t="shared" ref="E10" si="190">SUM(E11:E17)</f>
        <v>1788042</v>
      </c>
      <c r="F10" s="5">
        <f t="shared" ref="F10" si="191">SUM(F11:F17)</f>
        <v>2193596</v>
      </c>
      <c r="G10" s="5">
        <f t="shared" ref="G10" si="192">SUM(G11:G17)</f>
        <v>1821454</v>
      </c>
      <c r="H10" s="5">
        <f t="shared" ref="H10" si="193">SUM(H11:H17)</f>
        <v>2063346</v>
      </c>
      <c r="I10" s="5">
        <f t="shared" ref="I10" si="194">SUM(I11:I17)</f>
        <v>2567875</v>
      </c>
      <c r="J10" s="5">
        <f t="shared" ref="J10" si="195">SUM(J11:J17)</f>
        <v>2095677</v>
      </c>
      <c r="K10" s="5">
        <f t="shared" ref="K10" si="196">SUM(K11:K17)</f>
        <v>1495100</v>
      </c>
      <c r="L10" s="5">
        <f t="shared" ref="L10" si="197">SUM(L11:L17)</f>
        <v>2228166</v>
      </c>
      <c r="M10" s="5">
        <f t="shared" ref="M10" si="198">SUM(M11:M17)</f>
        <v>1856431</v>
      </c>
      <c r="N10" s="5">
        <f t="shared" ref="N10" si="199">SUM(N11:N17)</f>
        <v>2208947</v>
      </c>
      <c r="O10" s="5">
        <f t="shared" ref="O10" si="200">SUM(O11:O17)</f>
        <v>1745242</v>
      </c>
      <c r="P10" s="5">
        <f t="shared" ref="P10" si="201">SUM(P11:P17)</f>
        <v>2016872</v>
      </c>
      <c r="Q10" s="5">
        <f t="shared" ref="Q10" si="202">SUM(Q11:Q17)</f>
        <v>2355678</v>
      </c>
      <c r="R10" s="5">
        <f t="shared" ref="R10" si="203">SUM(R11:R17)</f>
        <v>2120203</v>
      </c>
      <c r="S10" s="5">
        <f t="shared" ref="S10" si="204">SUM(S11:S17)</f>
        <v>2067524</v>
      </c>
      <c r="T10" s="5">
        <f t="shared" ref="T10" si="205">SUM(T11:T17)</f>
        <v>2110600</v>
      </c>
      <c r="U10" s="5">
        <f t="shared" ref="U10" si="206">SUM(U11:U17)</f>
        <v>2184109</v>
      </c>
      <c r="V10" s="5">
        <f t="shared" ref="V10" si="207">SUM(V11:V17)</f>
        <v>2509931</v>
      </c>
      <c r="W10" s="5">
        <f t="shared" ref="W10" si="208">SUM(W11:W17)</f>
        <v>1986127</v>
      </c>
      <c r="X10" s="5">
        <f t="shared" ref="X10" si="209">SUM(X11:X17)</f>
        <v>3079715</v>
      </c>
      <c r="Y10" s="5">
        <f t="shared" ref="Y10" si="210">SUM(Y11:Y17)</f>
        <v>2677248</v>
      </c>
      <c r="Z10" s="5">
        <f t="shared" ref="Z10" si="211">SUM(Z11:Z17)</f>
        <v>2043346</v>
      </c>
      <c r="AA10" s="5">
        <f t="shared" ref="AA10" si="212">SUM(AA11:AA17)</f>
        <v>1449861</v>
      </c>
      <c r="AB10" s="5">
        <f t="shared" ref="AB10" si="213">SUM(AB11:AB17)</f>
        <v>2283811</v>
      </c>
      <c r="AC10" s="5">
        <f t="shared" ref="AC10" si="214">SUM(AC11:AC17)</f>
        <v>2191145</v>
      </c>
      <c r="AD10" s="5">
        <f t="shared" ref="AD10" si="215">SUM(AD11:AD17)</f>
        <v>2447953</v>
      </c>
      <c r="AE10" s="5">
        <f t="shared" ref="AE10" si="216">SUM(AE11:AE17)</f>
        <v>2451689</v>
      </c>
      <c r="AF10" s="5">
        <f t="shared" ref="AF10" si="217">SUM(AF11:AF17)</f>
        <v>2342142</v>
      </c>
      <c r="AG10" s="5">
        <f t="shared" ref="AG10" si="218">SUM(AG11:AG17)</f>
        <v>2006271</v>
      </c>
      <c r="AH10" s="5">
        <f t="shared" ref="AH10" si="219">SUM(AH11:AH17)</f>
        <v>2222458</v>
      </c>
      <c r="AI10" s="5">
        <f t="shared" ref="AI10" si="220">SUM(AI11:AI17)</f>
        <v>3043382</v>
      </c>
      <c r="AJ10" s="5">
        <f t="shared" ref="AJ10" si="221">SUM(AJ11:AJ17)</f>
        <v>1646430</v>
      </c>
      <c r="AK10" s="5">
        <f t="shared" ref="AK10" si="222">SUM(AK11:AK17)</f>
        <v>1892014</v>
      </c>
      <c r="AL10" s="5">
        <f t="shared" ref="AL10" si="223">SUM(AL11:AL17)</f>
        <v>2466366</v>
      </c>
      <c r="AM10" s="5">
        <f t="shared" ref="AM10" si="224">SUM(AM11:AM17)</f>
        <v>2238302</v>
      </c>
      <c r="AN10" s="5">
        <f t="shared" ref="AN10" si="225">SUM(AN11:AN17)</f>
        <v>1826908</v>
      </c>
      <c r="AO10" s="5">
        <f t="shared" ref="AO10" si="226">SUM(AO11:AO17)</f>
        <v>2652102</v>
      </c>
      <c r="AP10" s="5">
        <f t="shared" ref="AP10" si="227">SUM(AP11:AP17)</f>
        <v>1464079</v>
      </c>
      <c r="AQ10" s="5">
        <f t="shared" ref="AQ10" si="228">SUM(AQ11:AQ17)</f>
        <v>2231271</v>
      </c>
      <c r="AR10" s="5">
        <f t="shared" ref="AR10" si="229">SUM(AR11:AR17)</f>
        <v>2289375</v>
      </c>
      <c r="AS10" s="5">
        <f t="shared" ref="AS10" si="230">SUM(AS11:AS17)</f>
        <v>2658895</v>
      </c>
      <c r="AT10" s="5">
        <f t="shared" ref="AT10" si="231">SUM(AT11:AT17)</f>
        <v>2229113</v>
      </c>
      <c r="AU10" s="5">
        <f t="shared" ref="AU10" si="232">SUM(AU11:AU17)</f>
        <v>1751819</v>
      </c>
      <c r="AV10" s="5">
        <f t="shared" ref="AV10" si="233">SUM(AV11:AV17)</f>
        <v>1787056</v>
      </c>
      <c r="AW10" s="5">
        <f t="shared" ref="AW10" si="234">SUM(AW11:AW17)</f>
        <v>1833005</v>
      </c>
      <c r="AX10" s="5">
        <f t="shared" ref="AX10" si="235">SUM(AX11:AX17)</f>
        <v>3379529</v>
      </c>
      <c r="AY10" s="5">
        <f t="shared" ref="AY10" si="236">SUM(AY11:AY17)</f>
        <v>2209960</v>
      </c>
      <c r="AZ10" s="5">
        <f t="shared" ref="AZ10" si="237">SUM(AZ11:AZ17)</f>
        <v>2080053</v>
      </c>
      <c r="BA10" s="5">
        <f t="shared" ref="BA10" si="238">SUM(BA11:BA17)</f>
        <v>1721888</v>
      </c>
      <c r="BB10" s="5">
        <f t="shared" ref="BB10" si="239">SUM(BB11:BB17)</f>
        <v>1627915</v>
      </c>
      <c r="BC10" s="5">
        <f t="shared" ref="BC10" si="240">SUM(BC11:BC17)</f>
        <v>2260774</v>
      </c>
      <c r="BD10" s="5">
        <f t="shared" ref="BD10" si="241">SUM(BD11:BD17)</f>
        <v>2192656</v>
      </c>
      <c r="BE10" s="5">
        <f t="shared" ref="BE10" si="242">SUM(BE11:BE17)</f>
        <v>2417274</v>
      </c>
      <c r="BF10" s="5">
        <f t="shared" ref="BF10" si="243">SUM(BF11:BF17)</f>
        <v>2235709</v>
      </c>
      <c r="BG10" s="5">
        <f t="shared" ref="BG10" si="244">SUM(BG11:BG17)</f>
        <v>2180258</v>
      </c>
      <c r="BH10" s="5">
        <f t="shared" ref="BH10" si="245">SUM(BH11:BH17)</f>
        <v>2839750</v>
      </c>
      <c r="BI10" s="5">
        <f t="shared" ref="BI10" si="246">SUM(BI11:BI17)</f>
        <v>2546509</v>
      </c>
      <c r="BJ10" s="5">
        <f t="shared" ref="BJ10" si="247">SUM(BJ11:BJ17)</f>
        <v>2606216</v>
      </c>
      <c r="BK10" s="5">
        <f t="shared" ref="BK10" si="248">SUM(BK11:BK17)</f>
        <v>2200123</v>
      </c>
      <c r="BL10" s="5">
        <f t="shared" ref="BL10" si="249">SUM(BL11:BL17)</f>
        <v>2140489</v>
      </c>
      <c r="BM10" s="5">
        <f t="shared" ref="BM10" si="250">SUM(BM11:BM17)</f>
        <v>2258776</v>
      </c>
      <c r="BN10" s="5">
        <f t="shared" ref="BN10" si="251">SUM(BN11:BN17)</f>
        <v>2363752</v>
      </c>
      <c r="BO10" s="5">
        <f t="shared" ref="BO10" si="252">SUM(BO11:BO17)</f>
        <v>2377188</v>
      </c>
      <c r="BP10" s="5">
        <f t="shared" ref="BP10" si="253">SUM(BP11:BP17)</f>
        <v>1864587</v>
      </c>
      <c r="BQ10" s="5">
        <f t="shared" ref="BQ10" si="254">SUM(BQ11:BQ17)</f>
        <v>2016764</v>
      </c>
      <c r="BR10" s="5">
        <f t="shared" ref="BR10" si="255">SUM(BR11:BR17)</f>
        <v>1401489</v>
      </c>
      <c r="BS10" s="5">
        <f t="shared" ref="BS10" si="256">SUM(BS11:BS17)</f>
        <v>2389454</v>
      </c>
      <c r="BT10" s="5">
        <f t="shared" ref="BT10" si="257">SUM(BT11:BT17)</f>
        <v>1903411</v>
      </c>
      <c r="BU10" s="5">
        <f t="shared" ref="BU10" si="258">SUM(BU11:BU17)</f>
        <v>2295454</v>
      </c>
      <c r="BV10" s="5">
        <f t="shared" ref="BV10" si="259">SUM(BV11:BV17)</f>
        <v>2299776</v>
      </c>
      <c r="BW10" s="5">
        <f t="shared" ref="BW10" si="260">SUM(BW11:BW17)</f>
        <v>2000765</v>
      </c>
      <c r="BX10" s="5">
        <f t="shared" ref="BX10" si="261">SUM(BX11:BX17)</f>
        <v>1797750</v>
      </c>
      <c r="BY10" s="5">
        <f t="shared" ref="BY10" si="262">SUM(BY11:BY17)</f>
        <v>1397524</v>
      </c>
      <c r="BZ10" s="5">
        <f t="shared" ref="BZ10" si="263">SUM(BZ11:BZ17)</f>
        <v>2145361</v>
      </c>
      <c r="CA10" s="5">
        <f t="shared" ref="CA10" si="264">SUM(CA11:CA17)</f>
        <v>2023275</v>
      </c>
      <c r="CB10" s="5">
        <f t="shared" ref="CB10" si="265">SUM(CB11:CB17)</f>
        <v>1748490</v>
      </c>
      <c r="CC10" s="5">
        <f t="shared" ref="CC10" si="266">SUM(CC11:CC17)</f>
        <v>2344411</v>
      </c>
      <c r="CD10" s="5">
        <f t="shared" ref="CD10" si="267">SUM(CD11:CD17)</f>
        <v>1970563</v>
      </c>
      <c r="CE10" s="5">
        <f t="shared" ref="CE10" si="268">SUM(CE11:CE17)</f>
        <v>2505201</v>
      </c>
      <c r="CF10" s="5">
        <f t="shared" ref="CF10" si="269">SUM(CF11:CF17)</f>
        <v>2217966</v>
      </c>
      <c r="CG10" s="5">
        <f t="shared" ref="CG10" si="270">SUM(CG11:CG17)</f>
        <v>2514013</v>
      </c>
      <c r="CH10" s="5">
        <f t="shared" ref="CH10" si="271">SUM(CH11:CH17)</f>
        <v>2004174</v>
      </c>
      <c r="CI10" s="5">
        <f t="shared" ref="CI10" si="272">SUM(CI11:CI17)</f>
        <v>1976062</v>
      </c>
      <c r="CJ10" s="5">
        <f t="shared" ref="CJ10" si="273">SUM(CJ11:CJ17)</f>
        <v>2173562</v>
      </c>
      <c r="CK10" s="5">
        <f t="shared" ref="CK10" si="274">SUM(CK11:CK17)</f>
        <v>2391283</v>
      </c>
      <c r="CL10" s="5">
        <f t="shared" ref="CL10" si="275">SUM(CL11:CL17)</f>
        <v>2392720</v>
      </c>
      <c r="CM10" s="5">
        <f t="shared" ref="CM10" si="276">SUM(CM11:CM17)</f>
        <v>2032156</v>
      </c>
      <c r="CN10" s="5">
        <f t="shared" ref="CN10" si="277">SUM(CN11:CN17)</f>
        <v>2918830</v>
      </c>
      <c r="CO10" s="5">
        <f t="shared" ref="CO10" si="278">SUM(CO11:CO17)</f>
        <v>1474486</v>
      </c>
      <c r="CP10" s="5">
        <f t="shared" ref="CP10" si="279">SUM(CP11:CP17)</f>
        <v>2107355</v>
      </c>
      <c r="CQ10" s="5">
        <f t="shared" ref="CQ10" si="280">SUM(CQ11:CQ17)</f>
        <v>3052495</v>
      </c>
      <c r="CR10" s="5">
        <f t="shared" ref="CR10" si="281">SUM(CR11:CR17)</f>
        <v>3092919</v>
      </c>
      <c r="CS10" s="5">
        <f t="shared" ref="CS10" si="282">SUM(CS11:CS17)</f>
        <v>1326349</v>
      </c>
      <c r="CT10" s="5">
        <f t="shared" ref="CT10" si="283">SUM(CT11:CT17)</f>
        <v>2016721</v>
      </c>
      <c r="CU10" s="5">
        <f t="shared" ref="CU10" si="284">SUM(CU11:CU17)</f>
        <v>2661736</v>
      </c>
      <c r="CV10" s="5">
        <f t="shared" ref="CV10" si="285">SUM(CV11:CV17)</f>
        <v>1920167</v>
      </c>
      <c r="CW10" s="5">
        <f t="shared" ref="CW10" si="286">SUM(CW11:CW17)</f>
        <v>2665172</v>
      </c>
      <c r="CX10" s="5">
        <f t="shared" ref="CX10" si="287">SUM(CX11:CX17)</f>
        <v>2178082</v>
      </c>
      <c r="CY10" s="5">
        <f t="shared" ref="CY10" si="288">SUM(CY11:CY17)</f>
        <v>1935276</v>
      </c>
      <c r="CZ10" s="5">
        <f t="shared" ref="CZ10" si="289">SUM(CZ11:CZ17)</f>
        <v>2601679</v>
      </c>
      <c r="DA10" s="5">
        <f t="shared" ref="DA10" si="290">SUM(DA11:DA17)</f>
        <v>2687857</v>
      </c>
      <c r="DB10" s="5">
        <f t="shared" ref="DB10" si="291">SUM(DB11:DB17)</f>
        <v>1192063</v>
      </c>
      <c r="DC10" s="5">
        <f t="shared" ref="DC10" si="292">SUM(DC11:DC17)</f>
        <v>1785567</v>
      </c>
      <c r="DD10" s="5">
        <f t="shared" ref="DD10" si="293">SUM(DD11:DD17)</f>
        <v>2168244</v>
      </c>
      <c r="DE10" s="5">
        <f t="shared" ref="DE10" si="294">SUM(DE11:DE17)</f>
        <v>2248951</v>
      </c>
      <c r="DF10" s="5">
        <f t="shared" ref="DF10" si="295">SUM(DF11:DF17)</f>
        <v>2217610</v>
      </c>
      <c r="DG10" s="5">
        <f t="shared" ref="DG10" si="296">SUM(DG11:DG17)</f>
        <v>2379275</v>
      </c>
      <c r="DH10" s="5">
        <f t="shared" ref="DH10" si="297">SUM(DH11:DH17)</f>
        <v>2560867</v>
      </c>
      <c r="DI10" s="5">
        <f t="shared" ref="DI10" si="298">SUM(DI11:DI17)</f>
        <v>2477000</v>
      </c>
      <c r="DJ10" s="5">
        <f t="shared" ref="DJ10" si="299">SUM(DJ11:DJ17)</f>
        <v>1901926</v>
      </c>
      <c r="DK10" s="5">
        <f t="shared" ref="DK10" si="300">SUM(DK11:DK17)</f>
        <v>1946989</v>
      </c>
      <c r="DL10" s="5">
        <f t="shared" ref="DL10" si="301">SUM(DL11:DL17)</f>
        <v>2246794</v>
      </c>
      <c r="DM10" s="5">
        <f t="shared" ref="DM10" si="302">SUM(DM11:DM17)</f>
        <v>1399331</v>
      </c>
      <c r="DN10" s="5">
        <f t="shared" ref="DN10" si="303">SUM(DN11:DN17)</f>
        <v>1632748</v>
      </c>
      <c r="DO10" s="5">
        <f t="shared" ref="DO10" si="304">SUM(DO11:DO17)</f>
        <v>2773530</v>
      </c>
      <c r="DP10" s="5">
        <f t="shared" ref="DP10" si="305">SUM(DP11:DP17)</f>
        <v>2105823</v>
      </c>
      <c r="DQ10" s="5">
        <f t="shared" ref="DQ10" si="306">SUM(DQ11:DQ17)</f>
        <v>1892103</v>
      </c>
      <c r="DR10" s="5">
        <f t="shared" ref="DR10" si="307">SUM(DR11:DR17)</f>
        <v>1928769</v>
      </c>
      <c r="DS10" s="5">
        <f t="shared" ref="DS10" si="308">SUM(DS11:DS17)</f>
        <v>2545913</v>
      </c>
      <c r="DT10" s="5">
        <f t="shared" ref="DT10" si="309">SUM(DT11:DT17)</f>
        <v>2879236</v>
      </c>
      <c r="DU10" s="5">
        <f t="shared" ref="DU10" si="310">SUM(DU11:DU17)</f>
        <v>1400640</v>
      </c>
      <c r="DV10" s="5">
        <f t="shared" ref="DV10" si="311">SUM(DV11:DV17)</f>
        <v>2416768</v>
      </c>
      <c r="DW10" s="5">
        <f t="shared" ref="DW10" si="312">SUM(DW11:DW17)</f>
        <v>2535805</v>
      </c>
      <c r="DX10" s="5">
        <f t="shared" ref="DX10" si="313">SUM(DX11:DX17)</f>
        <v>1916621</v>
      </c>
      <c r="DY10" s="5">
        <f t="shared" ref="DY10" si="314">SUM(DY11:DY17)</f>
        <v>2618782</v>
      </c>
      <c r="DZ10" s="5">
        <f t="shared" ref="DZ10" si="315">SUM(DZ11:DZ17)</f>
        <v>2988554</v>
      </c>
      <c r="EA10" s="5">
        <f t="shared" ref="EA10" si="316">SUM(EA11:EA17)</f>
        <v>1442257</v>
      </c>
      <c r="EB10" s="5">
        <f t="shared" ref="EB10" si="317">SUM(EB11:EB17)</f>
        <v>1513086</v>
      </c>
      <c r="EC10" s="5">
        <f t="shared" ref="EC10" si="318">SUM(EC11:EC17)</f>
        <v>2228343</v>
      </c>
      <c r="ED10" s="5">
        <f t="shared" ref="ED10" si="319">SUM(ED11:ED17)</f>
        <v>2405243</v>
      </c>
      <c r="EE10" s="5">
        <f t="shared" ref="EE10" si="320">SUM(EE11:EE17)</f>
        <v>2697351</v>
      </c>
      <c r="EF10" s="5">
        <f t="shared" ref="EF10" si="321">SUM(EF11:EF17)</f>
        <v>2142392</v>
      </c>
      <c r="EG10" s="5">
        <f t="shared" ref="EG10" si="322">SUM(EG11:EG17)</f>
        <v>2263581</v>
      </c>
      <c r="EH10" s="5">
        <f t="shared" ref="EH10" si="323">SUM(EH11:EH17)</f>
        <v>1283164</v>
      </c>
      <c r="EI10" s="5">
        <f t="shared" ref="EI10" si="324">SUM(EI11:EI17)</f>
        <v>1909920</v>
      </c>
      <c r="EJ10" s="5">
        <f t="shared" ref="EJ10" si="325">SUM(EJ11:EJ17)</f>
        <v>1838225</v>
      </c>
      <c r="EK10" s="5">
        <f t="shared" ref="EK10" si="326">SUM(EK11:EK17)</f>
        <v>2095508</v>
      </c>
      <c r="EL10" s="5">
        <f t="shared" ref="EL10" si="327">SUM(EL11:EL17)</f>
        <v>2832868</v>
      </c>
      <c r="EM10" s="5">
        <f t="shared" ref="EM10" si="328">SUM(EM11:EM17)</f>
        <v>1480834</v>
      </c>
      <c r="EN10" s="5">
        <f t="shared" ref="EN10" si="329">SUM(EN11:EN17)</f>
        <v>2048305</v>
      </c>
      <c r="EO10" s="5">
        <f t="shared" ref="EO10" si="330">SUM(EO11:EO17)</f>
        <v>2493004</v>
      </c>
      <c r="EP10" s="5">
        <f t="shared" ref="EP10" si="331">SUM(EP11:EP17)</f>
        <v>2111369</v>
      </c>
      <c r="EQ10" s="5">
        <f t="shared" ref="EQ10" si="332">SUM(EQ11:EQ17)</f>
        <v>2155721</v>
      </c>
      <c r="ER10" s="5">
        <f t="shared" ref="ER10" si="333">SUM(ER11:ER17)</f>
        <v>1737226</v>
      </c>
      <c r="ES10" s="5">
        <f t="shared" ref="ES10" si="334">SUM(ES11:ES17)</f>
        <v>2494103</v>
      </c>
      <c r="ET10" s="5">
        <f t="shared" ref="ET10" si="335">SUM(ET11:ET17)</f>
        <v>1864313</v>
      </c>
      <c r="EU10" s="5">
        <f t="shared" ref="EU10" si="336">SUM(EU11:EU17)</f>
        <v>1881804</v>
      </c>
      <c r="EV10" s="5">
        <f t="shared" ref="EV10" si="337">SUM(EV11:EV17)</f>
        <v>1284488</v>
      </c>
      <c r="EW10" s="5">
        <f t="shared" ref="EW10" si="338">SUM(EW11:EW17)</f>
        <v>2004831</v>
      </c>
      <c r="EX10" s="5">
        <f t="shared" ref="EX10" si="339">SUM(EX11:EX17)</f>
        <v>2488401</v>
      </c>
      <c r="EY10" s="5">
        <f t="shared" ref="EY10" si="340">SUM(EY11:EY17)</f>
        <v>2223017</v>
      </c>
      <c r="EZ10" s="5">
        <f t="shared" ref="EZ10" si="341">SUM(EZ11:EZ17)</f>
        <v>2439103</v>
      </c>
      <c r="FA10" s="5">
        <f t="shared" ref="FA10" si="342">SUM(FA11:FA17)</f>
        <v>1737785</v>
      </c>
      <c r="FB10" s="5">
        <f t="shared" ref="FB10" si="343">SUM(FB11:FB17)</f>
        <v>2284524</v>
      </c>
      <c r="FC10" s="5"/>
      <c r="FD10" s="8">
        <f t="shared" si="156"/>
        <v>2153804</v>
      </c>
      <c r="FE10" s="8">
        <f t="shared" si="157"/>
        <v>2196276.8333333335</v>
      </c>
      <c r="FF10" s="8">
        <f t="shared" si="158"/>
        <v>2085692.0714285714</v>
      </c>
      <c r="FG10" s="8"/>
      <c r="FH10" s="13" t="s">
        <v>13</v>
      </c>
      <c r="FI10" s="10">
        <f t="shared" si="166"/>
        <v>2153804</v>
      </c>
      <c r="FJ10" s="10">
        <f t="shared" si="167"/>
        <v>2153804</v>
      </c>
      <c r="FK10" s="10">
        <f t="shared" si="167"/>
        <v>2153804</v>
      </c>
      <c r="FL10" s="10">
        <f t="shared" ref="FL10" si="344">FK10</f>
        <v>2153804</v>
      </c>
    </row>
    <row r="11" spans="1:176">
      <c r="A11" s="2" t="s">
        <v>1</v>
      </c>
      <c r="B11" s="2" t="s">
        <v>6</v>
      </c>
      <c r="C11" s="6">
        <f>IFERROR(_xlfn.NUMBERVALUE(CUBEVALUE("ThisWorkbookDataModel","[Measures].[forecast]","[demand_forecasting_data1].[Product_ID].&amp;[" &amp; $A$11 &amp; "]","[demand_forecasting_data1].[Date].&amp;["&amp;TEXT(C$1,"YYYY-MM-DD")&amp;"T00:00:00]")),0)</f>
        <v>248478</v>
      </c>
      <c r="D11" s="7">
        <f t="shared" ref="D11:BO11" si="345">IFERROR(_xlfn.NUMBERVALUE(CUBEVALUE("ThisWorkbookDataModel","[Measures].[forecast]","[demand_forecasting_data1].[Product_ID].&amp;[" &amp; $A$11 &amp; "]","[demand_forecasting_data1].[Date].&amp;["&amp;TEXT(D$1,"YYYY-MM-DD")&amp;"T00:00:00]")),0)</f>
        <v>523268</v>
      </c>
      <c r="E11" s="7">
        <f t="shared" si="345"/>
        <v>127446</v>
      </c>
      <c r="F11" s="7">
        <f t="shared" si="345"/>
        <v>198054</v>
      </c>
      <c r="G11" s="7">
        <f t="shared" si="345"/>
        <v>189597</v>
      </c>
      <c r="H11" s="7">
        <f t="shared" si="345"/>
        <v>240420</v>
      </c>
      <c r="I11" s="7">
        <f t="shared" si="345"/>
        <v>392870</v>
      </c>
      <c r="J11" s="7">
        <f t="shared" si="345"/>
        <v>371457</v>
      </c>
      <c r="K11" s="7">
        <f t="shared" si="345"/>
        <v>144087</v>
      </c>
      <c r="L11" s="7">
        <f t="shared" si="345"/>
        <v>428390</v>
      </c>
      <c r="M11" s="7">
        <f t="shared" si="345"/>
        <v>308546</v>
      </c>
      <c r="N11" s="7">
        <f t="shared" si="345"/>
        <v>213506</v>
      </c>
      <c r="O11" s="7">
        <f t="shared" si="345"/>
        <v>275161</v>
      </c>
      <c r="P11" s="7">
        <f t="shared" si="345"/>
        <v>574984</v>
      </c>
      <c r="Q11" s="7">
        <f t="shared" si="345"/>
        <v>626944</v>
      </c>
      <c r="R11" s="7">
        <f t="shared" si="345"/>
        <v>234255</v>
      </c>
      <c r="S11" s="7">
        <f t="shared" si="345"/>
        <v>206558</v>
      </c>
      <c r="T11" s="7">
        <f t="shared" si="345"/>
        <v>402380</v>
      </c>
      <c r="U11" s="7">
        <f t="shared" si="345"/>
        <v>239951</v>
      </c>
      <c r="V11" s="7">
        <f t="shared" si="345"/>
        <v>228636</v>
      </c>
      <c r="W11" s="7">
        <f t="shared" si="345"/>
        <v>277054</v>
      </c>
      <c r="X11" s="7">
        <f t="shared" si="345"/>
        <v>676956</v>
      </c>
      <c r="Y11" s="7">
        <f t="shared" si="345"/>
        <v>146967</v>
      </c>
      <c r="Z11" s="7">
        <f t="shared" si="345"/>
        <v>262438</v>
      </c>
      <c r="AA11" s="7">
        <f t="shared" si="345"/>
        <v>249941</v>
      </c>
      <c r="AB11" s="7">
        <f t="shared" si="345"/>
        <v>544219</v>
      </c>
      <c r="AC11" s="7">
        <f t="shared" si="345"/>
        <v>277504</v>
      </c>
      <c r="AD11" s="7">
        <f t="shared" si="345"/>
        <v>423379</v>
      </c>
      <c r="AE11" s="7">
        <f t="shared" si="345"/>
        <v>285001</v>
      </c>
      <c r="AF11" s="7">
        <f t="shared" si="345"/>
        <v>246413</v>
      </c>
      <c r="AG11" s="7">
        <f t="shared" si="345"/>
        <v>290315</v>
      </c>
      <c r="AH11" s="7">
        <f t="shared" si="345"/>
        <v>523287</v>
      </c>
      <c r="AI11" s="7">
        <f t="shared" si="345"/>
        <v>538851</v>
      </c>
      <c r="AJ11" s="7">
        <f t="shared" si="345"/>
        <v>50622</v>
      </c>
      <c r="AK11" s="7">
        <f t="shared" si="345"/>
        <v>300128</v>
      </c>
      <c r="AL11" s="7">
        <f t="shared" si="345"/>
        <v>517473</v>
      </c>
      <c r="AM11" s="7">
        <f t="shared" si="345"/>
        <v>276819</v>
      </c>
      <c r="AN11" s="7">
        <f t="shared" si="345"/>
        <v>215932</v>
      </c>
      <c r="AO11" s="7">
        <f t="shared" si="345"/>
        <v>592690</v>
      </c>
      <c r="AP11" s="7">
        <f t="shared" si="345"/>
        <v>75224</v>
      </c>
      <c r="AQ11" s="7">
        <f t="shared" si="345"/>
        <v>68716</v>
      </c>
      <c r="AR11" s="7">
        <f t="shared" si="345"/>
        <v>251802</v>
      </c>
      <c r="AS11" s="7">
        <f t="shared" si="345"/>
        <v>318015</v>
      </c>
      <c r="AT11" s="7">
        <f t="shared" si="345"/>
        <v>346337</v>
      </c>
      <c r="AU11" s="7">
        <f t="shared" si="345"/>
        <v>175142</v>
      </c>
      <c r="AV11" s="7">
        <f t="shared" si="345"/>
        <v>263119</v>
      </c>
      <c r="AW11" s="7">
        <f t="shared" si="345"/>
        <v>389213</v>
      </c>
      <c r="AX11" s="7">
        <f t="shared" si="345"/>
        <v>641705</v>
      </c>
      <c r="AY11" s="7">
        <f t="shared" si="345"/>
        <v>466428</v>
      </c>
      <c r="AZ11" s="7">
        <f t="shared" si="345"/>
        <v>205499</v>
      </c>
      <c r="BA11" s="7">
        <f t="shared" si="345"/>
        <v>400371</v>
      </c>
      <c r="BB11" s="7">
        <f t="shared" si="345"/>
        <v>496890</v>
      </c>
      <c r="BC11" s="7">
        <f t="shared" si="345"/>
        <v>242498</v>
      </c>
      <c r="BD11" s="7">
        <f t="shared" si="345"/>
        <v>159290</v>
      </c>
      <c r="BE11" s="7">
        <f t="shared" si="345"/>
        <v>608909</v>
      </c>
      <c r="BF11" s="7">
        <f t="shared" si="345"/>
        <v>182857</v>
      </c>
      <c r="BG11" s="7">
        <f t="shared" si="345"/>
        <v>236217</v>
      </c>
      <c r="BH11" s="7">
        <f t="shared" si="345"/>
        <v>457652</v>
      </c>
      <c r="BI11" s="7">
        <f t="shared" si="345"/>
        <v>120437</v>
      </c>
      <c r="BJ11" s="7">
        <f t="shared" si="345"/>
        <v>156388</v>
      </c>
      <c r="BK11" s="7">
        <f t="shared" si="345"/>
        <v>369193</v>
      </c>
      <c r="BL11" s="7">
        <f t="shared" si="345"/>
        <v>595556</v>
      </c>
      <c r="BM11" s="7">
        <f t="shared" si="345"/>
        <v>228237</v>
      </c>
      <c r="BN11" s="7">
        <f t="shared" si="345"/>
        <v>203599</v>
      </c>
      <c r="BO11" s="7">
        <f t="shared" si="345"/>
        <v>747242</v>
      </c>
      <c r="BP11" s="7">
        <f t="shared" ref="BP11:EA11" si="346">IFERROR(_xlfn.NUMBERVALUE(CUBEVALUE("ThisWorkbookDataModel","[Measures].[forecast]","[demand_forecasting_data1].[Product_ID].&amp;[" &amp; $A$11 &amp; "]","[demand_forecasting_data1].[Date].&amp;["&amp;TEXT(BP$1,"YYYY-MM-DD")&amp;"T00:00:00]")),0)</f>
        <v>207948</v>
      </c>
      <c r="BQ11" s="7">
        <f t="shared" si="346"/>
        <v>330336</v>
      </c>
      <c r="BR11" s="7">
        <f t="shared" si="346"/>
        <v>204365</v>
      </c>
      <c r="BS11" s="7">
        <f t="shared" si="346"/>
        <v>246069</v>
      </c>
      <c r="BT11" s="7">
        <f t="shared" si="346"/>
        <v>304476</v>
      </c>
      <c r="BU11" s="7">
        <f t="shared" si="346"/>
        <v>375790</v>
      </c>
      <c r="BV11" s="7">
        <f t="shared" si="346"/>
        <v>138841</v>
      </c>
      <c r="BW11" s="7">
        <f t="shared" si="346"/>
        <v>560102</v>
      </c>
      <c r="BX11" s="7">
        <f t="shared" si="346"/>
        <v>323212</v>
      </c>
      <c r="BY11" s="7">
        <f t="shared" si="346"/>
        <v>350263</v>
      </c>
      <c r="BZ11" s="7">
        <f t="shared" si="346"/>
        <v>273977</v>
      </c>
      <c r="CA11" s="7">
        <f t="shared" si="346"/>
        <v>441418</v>
      </c>
      <c r="CB11" s="7">
        <f t="shared" si="346"/>
        <v>235281</v>
      </c>
      <c r="CC11" s="7">
        <f t="shared" si="346"/>
        <v>359046</v>
      </c>
      <c r="CD11" s="7">
        <f t="shared" si="346"/>
        <v>306260</v>
      </c>
      <c r="CE11" s="7">
        <f t="shared" si="346"/>
        <v>680600</v>
      </c>
      <c r="CF11" s="7">
        <f t="shared" si="346"/>
        <v>479955</v>
      </c>
      <c r="CG11" s="7">
        <f t="shared" si="346"/>
        <v>398493</v>
      </c>
      <c r="CH11" s="7">
        <f t="shared" si="346"/>
        <v>325913</v>
      </c>
      <c r="CI11" s="7">
        <f t="shared" si="346"/>
        <v>97190</v>
      </c>
      <c r="CJ11" s="7">
        <f t="shared" si="346"/>
        <v>215318</v>
      </c>
      <c r="CK11" s="7">
        <f t="shared" si="346"/>
        <v>49558</v>
      </c>
      <c r="CL11" s="7">
        <f t="shared" si="346"/>
        <v>269411</v>
      </c>
      <c r="CM11" s="7">
        <f t="shared" si="346"/>
        <v>395714</v>
      </c>
      <c r="CN11" s="7">
        <f t="shared" si="346"/>
        <v>518823</v>
      </c>
      <c r="CO11" s="7">
        <f t="shared" si="346"/>
        <v>157659</v>
      </c>
      <c r="CP11" s="7">
        <f t="shared" si="346"/>
        <v>212641</v>
      </c>
      <c r="CQ11" s="7">
        <f t="shared" si="346"/>
        <v>637727</v>
      </c>
      <c r="CR11" s="7">
        <f t="shared" si="346"/>
        <v>482789</v>
      </c>
      <c r="CS11" s="7">
        <f t="shared" si="346"/>
        <v>304312</v>
      </c>
      <c r="CT11" s="7">
        <f t="shared" si="346"/>
        <v>140646</v>
      </c>
      <c r="CU11" s="7">
        <f t="shared" si="346"/>
        <v>128813</v>
      </c>
      <c r="CV11" s="7">
        <f t="shared" si="346"/>
        <v>15928</v>
      </c>
      <c r="CW11" s="7">
        <f t="shared" si="346"/>
        <v>456338</v>
      </c>
      <c r="CX11" s="7">
        <f t="shared" si="346"/>
        <v>305848</v>
      </c>
      <c r="CY11" s="7">
        <f t="shared" si="346"/>
        <v>237276</v>
      </c>
      <c r="CZ11" s="7">
        <f t="shared" si="346"/>
        <v>474133</v>
      </c>
      <c r="DA11" s="7">
        <f t="shared" si="346"/>
        <v>407875</v>
      </c>
      <c r="DB11" s="7">
        <f t="shared" si="346"/>
        <v>66942</v>
      </c>
      <c r="DC11" s="7">
        <f t="shared" si="346"/>
        <v>193978</v>
      </c>
      <c r="DD11" s="7">
        <f t="shared" si="346"/>
        <v>109471</v>
      </c>
      <c r="DE11" s="7">
        <f t="shared" si="346"/>
        <v>316115</v>
      </c>
      <c r="DF11" s="7">
        <f t="shared" si="346"/>
        <v>349497</v>
      </c>
      <c r="DG11" s="7">
        <f t="shared" si="346"/>
        <v>170723</v>
      </c>
      <c r="DH11" s="7">
        <f t="shared" si="346"/>
        <v>117901</v>
      </c>
      <c r="DI11" s="7">
        <f t="shared" si="346"/>
        <v>143912</v>
      </c>
      <c r="DJ11" s="7">
        <f t="shared" si="346"/>
        <v>31815</v>
      </c>
      <c r="DK11" s="7">
        <f t="shared" si="346"/>
        <v>151602</v>
      </c>
      <c r="DL11" s="7">
        <f t="shared" si="346"/>
        <v>209361</v>
      </c>
      <c r="DM11" s="7">
        <f t="shared" si="346"/>
        <v>181482</v>
      </c>
      <c r="DN11" s="7">
        <f t="shared" si="346"/>
        <v>330927</v>
      </c>
      <c r="DO11" s="7">
        <f t="shared" si="346"/>
        <v>249337</v>
      </c>
      <c r="DP11" s="7">
        <f t="shared" si="346"/>
        <v>196086</v>
      </c>
      <c r="DQ11" s="7">
        <f t="shared" si="346"/>
        <v>215111</v>
      </c>
      <c r="DR11" s="7">
        <f t="shared" si="346"/>
        <v>198326</v>
      </c>
      <c r="DS11" s="7">
        <f t="shared" si="346"/>
        <v>145940</v>
      </c>
      <c r="DT11" s="7">
        <f t="shared" si="346"/>
        <v>427696</v>
      </c>
      <c r="DU11" s="7">
        <f t="shared" si="346"/>
        <v>196844</v>
      </c>
      <c r="DV11" s="7">
        <f t="shared" si="346"/>
        <v>549845</v>
      </c>
      <c r="DW11" s="7">
        <f t="shared" si="346"/>
        <v>159180</v>
      </c>
      <c r="DX11" s="7">
        <f t="shared" si="346"/>
        <v>277149</v>
      </c>
      <c r="DY11" s="7">
        <f t="shared" si="346"/>
        <v>109196</v>
      </c>
      <c r="DZ11" s="7">
        <f t="shared" si="346"/>
        <v>281963</v>
      </c>
      <c r="EA11" s="7">
        <f t="shared" si="346"/>
        <v>241053</v>
      </c>
      <c r="EB11" s="7">
        <f t="shared" ref="EB11:FB11" si="347">IFERROR(_xlfn.NUMBERVALUE(CUBEVALUE("ThisWorkbookDataModel","[Measures].[forecast]","[demand_forecasting_data1].[Product_ID].&amp;[" &amp; $A$11 &amp; "]","[demand_forecasting_data1].[Date].&amp;["&amp;TEXT(EB$1,"YYYY-MM-DD")&amp;"T00:00:00]")),0)</f>
        <v>157190</v>
      </c>
      <c r="EC11" s="7">
        <f t="shared" si="347"/>
        <v>424156</v>
      </c>
      <c r="ED11" s="7">
        <f t="shared" si="347"/>
        <v>333643</v>
      </c>
      <c r="EE11" s="7">
        <f t="shared" si="347"/>
        <v>349015</v>
      </c>
      <c r="EF11" s="7">
        <f t="shared" si="347"/>
        <v>282385</v>
      </c>
      <c r="EG11" s="7">
        <f t="shared" si="347"/>
        <v>390445</v>
      </c>
      <c r="EH11" s="7">
        <f t="shared" si="347"/>
        <v>182858</v>
      </c>
      <c r="EI11" s="7">
        <f t="shared" si="347"/>
        <v>180036</v>
      </c>
      <c r="EJ11" s="7">
        <f t="shared" si="347"/>
        <v>316230</v>
      </c>
      <c r="EK11" s="7">
        <f t="shared" si="347"/>
        <v>199872</v>
      </c>
      <c r="EL11" s="7">
        <f t="shared" si="347"/>
        <v>465983</v>
      </c>
      <c r="EM11" s="7">
        <f t="shared" si="347"/>
        <v>297874</v>
      </c>
      <c r="EN11" s="7">
        <f t="shared" si="347"/>
        <v>241612</v>
      </c>
      <c r="EO11" s="7">
        <f t="shared" si="347"/>
        <v>415168</v>
      </c>
      <c r="EP11" s="7">
        <f t="shared" si="347"/>
        <v>234078</v>
      </c>
      <c r="EQ11" s="7">
        <f t="shared" si="347"/>
        <v>181038</v>
      </c>
      <c r="ER11" s="7">
        <f t="shared" si="347"/>
        <v>64675</v>
      </c>
      <c r="ES11" s="7">
        <f t="shared" si="347"/>
        <v>439513</v>
      </c>
      <c r="ET11" s="7">
        <f t="shared" si="347"/>
        <v>633711</v>
      </c>
      <c r="EU11" s="7">
        <f t="shared" si="347"/>
        <v>444944</v>
      </c>
      <c r="EV11" s="7">
        <f t="shared" si="347"/>
        <v>85277</v>
      </c>
      <c r="EW11" s="7">
        <f t="shared" si="347"/>
        <v>300148</v>
      </c>
      <c r="EX11" s="7">
        <f t="shared" si="347"/>
        <v>523260</v>
      </c>
      <c r="EY11" s="7">
        <f t="shared" si="347"/>
        <v>590281</v>
      </c>
      <c r="EZ11" s="7">
        <f t="shared" si="347"/>
        <v>359026</v>
      </c>
      <c r="FA11" s="7">
        <f t="shared" si="347"/>
        <v>230247</v>
      </c>
      <c r="FB11" s="7">
        <f t="shared" si="347"/>
        <v>328064</v>
      </c>
      <c r="FC11" s="7"/>
      <c r="FD11" s="9">
        <f t="shared" si="156"/>
        <v>305779</v>
      </c>
      <c r="FE11" s="9">
        <f t="shared" si="157"/>
        <v>388504.33333333331</v>
      </c>
      <c r="FF11" s="9">
        <f t="shared" si="158"/>
        <v>344959.28571428574</v>
      </c>
      <c r="FG11" s="9"/>
      <c r="FH11" s="12" t="s">
        <v>6</v>
      </c>
      <c r="FI11" s="11">
        <f t="shared" si="166"/>
        <v>305779</v>
      </c>
      <c r="FJ11" s="11">
        <f t="shared" si="167"/>
        <v>305779</v>
      </c>
      <c r="FK11" s="11">
        <f t="shared" si="167"/>
        <v>305779</v>
      </c>
      <c r="FL11" s="11">
        <f t="shared" ref="FL11" si="348">FK11</f>
        <v>305779</v>
      </c>
    </row>
    <row r="12" spans="1:176">
      <c r="A12" s="2"/>
      <c r="B12" s="2" t="s">
        <v>10</v>
      </c>
      <c r="C12" s="6">
        <f>IFERROR(_xlfn.NUMBERVALUE(CUBEVALUE("ThisWorkbookDataModel","[Measures].[forecast]","[demand_forecasting_data1].[Product_ID].&amp;[" &amp; $A$11 &amp; "]","[demand_forecasting_data1].[Date].&amp;["&amp;TEXT(C$1+1,"YYYY-MM-DD")&amp;"T00:00:00]")),0)</f>
        <v>332759</v>
      </c>
      <c r="D12" s="7">
        <f t="shared" ref="D12:BO12" si="349">IFERROR(_xlfn.NUMBERVALUE(CUBEVALUE("ThisWorkbookDataModel","[Measures].[forecast]","[demand_forecasting_data1].[Product_ID].&amp;[" &amp; $A$11 &amp; "]","[demand_forecasting_data1].[Date].&amp;["&amp;TEXT(D$1+1,"YYYY-MM-DD")&amp;"T00:00:00]")),0)</f>
        <v>191801</v>
      </c>
      <c r="E12" s="7">
        <f t="shared" si="349"/>
        <v>317959</v>
      </c>
      <c r="F12" s="7">
        <f t="shared" si="349"/>
        <v>208625</v>
      </c>
      <c r="G12" s="7">
        <f t="shared" si="349"/>
        <v>134315</v>
      </c>
      <c r="H12" s="7">
        <f t="shared" si="349"/>
        <v>172561</v>
      </c>
      <c r="I12" s="7">
        <f t="shared" si="349"/>
        <v>468309</v>
      </c>
      <c r="J12" s="7">
        <f t="shared" si="349"/>
        <v>301208</v>
      </c>
      <c r="K12" s="7">
        <f t="shared" si="349"/>
        <v>94165</v>
      </c>
      <c r="L12" s="7">
        <f t="shared" si="349"/>
        <v>158805</v>
      </c>
      <c r="M12" s="7">
        <f t="shared" si="349"/>
        <v>96277</v>
      </c>
      <c r="N12" s="7">
        <f t="shared" si="349"/>
        <v>83546</v>
      </c>
      <c r="O12" s="7">
        <f t="shared" si="349"/>
        <v>21808</v>
      </c>
      <c r="P12" s="7">
        <f t="shared" si="349"/>
        <v>284516</v>
      </c>
      <c r="Q12" s="7">
        <f t="shared" si="349"/>
        <v>123936</v>
      </c>
      <c r="R12" s="7">
        <f t="shared" si="349"/>
        <v>452521</v>
      </c>
      <c r="S12" s="7">
        <f t="shared" si="349"/>
        <v>414172</v>
      </c>
      <c r="T12" s="7">
        <f t="shared" si="349"/>
        <v>229481</v>
      </c>
      <c r="U12" s="7">
        <f t="shared" si="349"/>
        <v>448118</v>
      </c>
      <c r="V12" s="7">
        <f t="shared" si="349"/>
        <v>371527</v>
      </c>
      <c r="W12" s="7">
        <f t="shared" si="349"/>
        <v>223084</v>
      </c>
      <c r="X12" s="7">
        <f t="shared" si="349"/>
        <v>377844</v>
      </c>
      <c r="Y12" s="7">
        <f t="shared" si="349"/>
        <v>221692</v>
      </c>
      <c r="Z12" s="7">
        <f t="shared" si="349"/>
        <v>514842</v>
      </c>
      <c r="AA12" s="7">
        <f t="shared" si="349"/>
        <v>31721</v>
      </c>
      <c r="AB12" s="7">
        <f t="shared" si="349"/>
        <v>172177</v>
      </c>
      <c r="AC12" s="7">
        <f t="shared" si="349"/>
        <v>290049</v>
      </c>
      <c r="AD12" s="7">
        <f t="shared" si="349"/>
        <v>611307</v>
      </c>
      <c r="AE12" s="7">
        <f t="shared" si="349"/>
        <v>670746</v>
      </c>
      <c r="AF12" s="7">
        <f t="shared" si="349"/>
        <v>376568</v>
      </c>
      <c r="AG12" s="7">
        <f t="shared" si="349"/>
        <v>271473</v>
      </c>
      <c r="AH12" s="7">
        <f t="shared" si="349"/>
        <v>466176</v>
      </c>
      <c r="AI12" s="7">
        <f t="shared" si="349"/>
        <v>538568</v>
      </c>
      <c r="AJ12" s="7">
        <f t="shared" si="349"/>
        <v>115469</v>
      </c>
      <c r="AK12" s="7">
        <f t="shared" si="349"/>
        <v>237816</v>
      </c>
      <c r="AL12" s="7">
        <f t="shared" si="349"/>
        <v>302195</v>
      </c>
      <c r="AM12" s="7">
        <f t="shared" si="349"/>
        <v>284952</v>
      </c>
      <c r="AN12" s="7">
        <f t="shared" si="349"/>
        <v>271065</v>
      </c>
      <c r="AO12" s="7">
        <f t="shared" si="349"/>
        <v>342329</v>
      </c>
      <c r="AP12" s="7">
        <f t="shared" si="349"/>
        <v>175854</v>
      </c>
      <c r="AQ12" s="7">
        <f t="shared" si="349"/>
        <v>277150</v>
      </c>
      <c r="AR12" s="7">
        <f t="shared" si="349"/>
        <v>216872</v>
      </c>
      <c r="AS12" s="7">
        <f t="shared" si="349"/>
        <v>631642</v>
      </c>
      <c r="AT12" s="7">
        <f t="shared" si="349"/>
        <v>159623</v>
      </c>
      <c r="AU12" s="7">
        <f t="shared" si="349"/>
        <v>351108</v>
      </c>
      <c r="AV12" s="7">
        <f t="shared" si="349"/>
        <v>85920</v>
      </c>
      <c r="AW12" s="7">
        <f t="shared" si="349"/>
        <v>305409</v>
      </c>
      <c r="AX12" s="7">
        <f t="shared" si="349"/>
        <v>335854</v>
      </c>
      <c r="AY12" s="7">
        <f t="shared" si="349"/>
        <v>413494</v>
      </c>
      <c r="AZ12" s="7">
        <f t="shared" si="349"/>
        <v>390802</v>
      </c>
      <c r="BA12" s="7">
        <f t="shared" si="349"/>
        <v>216099</v>
      </c>
      <c r="BB12" s="7">
        <f t="shared" si="349"/>
        <v>263713</v>
      </c>
      <c r="BC12" s="7">
        <f t="shared" si="349"/>
        <v>316836</v>
      </c>
      <c r="BD12" s="7">
        <f t="shared" si="349"/>
        <v>332905</v>
      </c>
      <c r="BE12" s="7">
        <f t="shared" si="349"/>
        <v>289986</v>
      </c>
      <c r="BF12" s="7">
        <f t="shared" si="349"/>
        <v>628376</v>
      </c>
      <c r="BG12" s="7">
        <f t="shared" si="349"/>
        <v>140899</v>
      </c>
      <c r="BH12" s="7">
        <f t="shared" si="349"/>
        <v>424376</v>
      </c>
      <c r="BI12" s="7">
        <f t="shared" si="349"/>
        <v>504560</v>
      </c>
      <c r="BJ12" s="7">
        <f t="shared" si="349"/>
        <v>726040</v>
      </c>
      <c r="BK12" s="7">
        <f t="shared" si="349"/>
        <v>563479</v>
      </c>
      <c r="BL12" s="7">
        <f t="shared" si="349"/>
        <v>260275</v>
      </c>
      <c r="BM12" s="7">
        <f t="shared" si="349"/>
        <v>182313</v>
      </c>
      <c r="BN12" s="7">
        <f t="shared" si="349"/>
        <v>602148</v>
      </c>
      <c r="BO12" s="7">
        <f t="shared" si="349"/>
        <v>237545</v>
      </c>
      <c r="BP12" s="7">
        <f t="shared" ref="BP12:EA12" si="350">IFERROR(_xlfn.NUMBERVALUE(CUBEVALUE("ThisWorkbookDataModel","[Measures].[forecast]","[demand_forecasting_data1].[Product_ID].&amp;[" &amp; $A$11 &amp; "]","[demand_forecasting_data1].[Date].&amp;["&amp;TEXT(BP$1+1,"YYYY-MM-DD")&amp;"T00:00:00]")),0)</f>
        <v>167800</v>
      </c>
      <c r="BQ12" s="7">
        <f t="shared" si="350"/>
        <v>207226</v>
      </c>
      <c r="BR12" s="7">
        <f t="shared" si="350"/>
        <v>44732</v>
      </c>
      <c r="BS12" s="7">
        <f t="shared" si="350"/>
        <v>314001</v>
      </c>
      <c r="BT12" s="7">
        <f t="shared" si="350"/>
        <v>40415</v>
      </c>
      <c r="BU12" s="7">
        <f t="shared" si="350"/>
        <v>263900</v>
      </c>
      <c r="BV12" s="7">
        <f t="shared" si="350"/>
        <v>639963</v>
      </c>
      <c r="BW12" s="7">
        <f t="shared" si="350"/>
        <v>227881</v>
      </c>
      <c r="BX12" s="7">
        <f t="shared" si="350"/>
        <v>51275</v>
      </c>
      <c r="BY12" s="7">
        <f t="shared" si="350"/>
        <v>138506</v>
      </c>
      <c r="BZ12" s="7">
        <f t="shared" si="350"/>
        <v>50633</v>
      </c>
      <c r="CA12" s="7">
        <f t="shared" si="350"/>
        <v>348333</v>
      </c>
      <c r="CB12" s="7">
        <f t="shared" si="350"/>
        <v>387366</v>
      </c>
      <c r="CC12" s="7">
        <f t="shared" si="350"/>
        <v>439459</v>
      </c>
      <c r="CD12" s="7">
        <f t="shared" si="350"/>
        <v>396806</v>
      </c>
      <c r="CE12" s="7">
        <f t="shared" si="350"/>
        <v>579658</v>
      </c>
      <c r="CF12" s="7">
        <f t="shared" si="350"/>
        <v>241793</v>
      </c>
      <c r="CG12" s="7">
        <f t="shared" si="350"/>
        <v>356555</v>
      </c>
      <c r="CH12" s="7">
        <f t="shared" si="350"/>
        <v>118765</v>
      </c>
      <c r="CI12" s="7">
        <f t="shared" si="350"/>
        <v>98822</v>
      </c>
      <c r="CJ12" s="7">
        <f t="shared" si="350"/>
        <v>469233</v>
      </c>
      <c r="CK12" s="7">
        <f t="shared" si="350"/>
        <v>480159</v>
      </c>
      <c r="CL12" s="7">
        <f t="shared" si="350"/>
        <v>85879</v>
      </c>
      <c r="CM12" s="7">
        <f t="shared" si="350"/>
        <v>245420</v>
      </c>
      <c r="CN12" s="7">
        <f t="shared" si="350"/>
        <v>268571</v>
      </c>
      <c r="CO12" s="7">
        <f t="shared" si="350"/>
        <v>205070</v>
      </c>
      <c r="CP12" s="7">
        <f t="shared" si="350"/>
        <v>362743</v>
      </c>
      <c r="CQ12" s="7">
        <f t="shared" si="350"/>
        <v>349930</v>
      </c>
      <c r="CR12" s="7">
        <f t="shared" si="350"/>
        <v>379169</v>
      </c>
      <c r="CS12" s="7">
        <f t="shared" si="350"/>
        <v>131817</v>
      </c>
      <c r="CT12" s="7">
        <f t="shared" si="350"/>
        <v>129540</v>
      </c>
      <c r="CU12" s="7">
        <f t="shared" si="350"/>
        <v>516602</v>
      </c>
      <c r="CV12" s="7">
        <f t="shared" si="350"/>
        <v>279126</v>
      </c>
      <c r="CW12" s="7">
        <f t="shared" si="350"/>
        <v>291702</v>
      </c>
      <c r="CX12" s="7">
        <f t="shared" si="350"/>
        <v>214361</v>
      </c>
      <c r="CY12" s="7">
        <f t="shared" si="350"/>
        <v>187969</v>
      </c>
      <c r="CZ12" s="7">
        <f t="shared" si="350"/>
        <v>427133</v>
      </c>
      <c r="DA12" s="7">
        <f t="shared" si="350"/>
        <v>426175</v>
      </c>
      <c r="DB12" s="7">
        <f t="shared" si="350"/>
        <v>240573</v>
      </c>
      <c r="DC12" s="7">
        <f t="shared" si="350"/>
        <v>414503</v>
      </c>
      <c r="DD12" s="7">
        <f t="shared" si="350"/>
        <v>315723</v>
      </c>
      <c r="DE12" s="7">
        <f t="shared" si="350"/>
        <v>265333</v>
      </c>
      <c r="DF12" s="7">
        <f t="shared" si="350"/>
        <v>372388</v>
      </c>
      <c r="DG12" s="7">
        <f t="shared" si="350"/>
        <v>547143</v>
      </c>
      <c r="DH12" s="7">
        <f t="shared" si="350"/>
        <v>348950</v>
      </c>
      <c r="DI12" s="7">
        <f t="shared" si="350"/>
        <v>172725</v>
      </c>
      <c r="DJ12" s="7">
        <f t="shared" si="350"/>
        <v>61834</v>
      </c>
      <c r="DK12" s="7">
        <f t="shared" si="350"/>
        <v>336670</v>
      </c>
      <c r="DL12" s="7">
        <f t="shared" si="350"/>
        <v>426860</v>
      </c>
      <c r="DM12" s="7">
        <f t="shared" si="350"/>
        <v>132852</v>
      </c>
      <c r="DN12" s="7">
        <f t="shared" si="350"/>
        <v>203803</v>
      </c>
      <c r="DO12" s="7">
        <f t="shared" si="350"/>
        <v>426257</v>
      </c>
      <c r="DP12" s="7">
        <f t="shared" si="350"/>
        <v>337771</v>
      </c>
      <c r="DQ12" s="7">
        <f t="shared" si="350"/>
        <v>419356</v>
      </c>
      <c r="DR12" s="7">
        <f t="shared" si="350"/>
        <v>216595</v>
      </c>
      <c r="DS12" s="7">
        <f t="shared" si="350"/>
        <v>477171</v>
      </c>
      <c r="DT12" s="7">
        <f t="shared" si="350"/>
        <v>231613</v>
      </c>
      <c r="DU12" s="7">
        <f t="shared" si="350"/>
        <v>367098</v>
      </c>
      <c r="DV12" s="7">
        <f t="shared" si="350"/>
        <v>224830</v>
      </c>
      <c r="DW12" s="7">
        <f t="shared" si="350"/>
        <v>401485</v>
      </c>
      <c r="DX12" s="7">
        <f t="shared" si="350"/>
        <v>276701</v>
      </c>
      <c r="DY12" s="7">
        <f t="shared" si="350"/>
        <v>514541</v>
      </c>
      <c r="DZ12" s="7">
        <f t="shared" si="350"/>
        <v>175016</v>
      </c>
      <c r="EA12" s="7">
        <f t="shared" si="350"/>
        <v>288838</v>
      </c>
      <c r="EB12" s="7">
        <f t="shared" ref="EB12:FB12" si="351">IFERROR(_xlfn.NUMBERVALUE(CUBEVALUE("ThisWorkbookDataModel","[Measures].[forecast]","[demand_forecasting_data1].[Product_ID].&amp;[" &amp; $A$11 &amp; "]","[demand_forecasting_data1].[Date].&amp;["&amp;TEXT(EB$1+1,"YYYY-MM-DD")&amp;"T00:00:00]")),0)</f>
        <v>180900</v>
      </c>
      <c r="EC12" s="7">
        <f t="shared" si="351"/>
        <v>592095</v>
      </c>
      <c r="ED12" s="7">
        <f t="shared" si="351"/>
        <v>65376</v>
      </c>
      <c r="EE12" s="7">
        <f t="shared" si="351"/>
        <v>136561</v>
      </c>
      <c r="EF12" s="7">
        <f t="shared" si="351"/>
        <v>130331</v>
      </c>
      <c r="EG12" s="7">
        <f t="shared" si="351"/>
        <v>101426</v>
      </c>
      <c r="EH12" s="7">
        <f t="shared" si="351"/>
        <v>128281</v>
      </c>
      <c r="EI12" s="7">
        <f t="shared" si="351"/>
        <v>268728</v>
      </c>
      <c r="EJ12" s="7">
        <f t="shared" si="351"/>
        <v>477414</v>
      </c>
      <c r="EK12" s="7">
        <f t="shared" si="351"/>
        <v>330798</v>
      </c>
      <c r="EL12" s="7">
        <f t="shared" si="351"/>
        <v>482583</v>
      </c>
      <c r="EM12" s="7">
        <f t="shared" si="351"/>
        <v>192270</v>
      </c>
      <c r="EN12" s="7">
        <f t="shared" si="351"/>
        <v>496419</v>
      </c>
      <c r="EO12" s="7">
        <f t="shared" si="351"/>
        <v>273310</v>
      </c>
      <c r="EP12" s="7">
        <f t="shared" si="351"/>
        <v>343168</v>
      </c>
      <c r="EQ12" s="7">
        <f t="shared" si="351"/>
        <v>398839</v>
      </c>
      <c r="ER12" s="7">
        <f t="shared" si="351"/>
        <v>416875</v>
      </c>
      <c r="ES12" s="7">
        <f t="shared" si="351"/>
        <v>350291</v>
      </c>
      <c r="ET12" s="7">
        <f t="shared" si="351"/>
        <v>78440</v>
      </c>
      <c r="EU12" s="7">
        <f t="shared" si="351"/>
        <v>68930</v>
      </c>
      <c r="EV12" s="7">
        <f t="shared" si="351"/>
        <v>223953</v>
      </c>
      <c r="EW12" s="7">
        <f t="shared" si="351"/>
        <v>266758</v>
      </c>
      <c r="EX12" s="7">
        <f t="shared" si="351"/>
        <v>337674</v>
      </c>
      <c r="EY12" s="7">
        <f t="shared" si="351"/>
        <v>284869</v>
      </c>
      <c r="EZ12" s="7">
        <f t="shared" si="351"/>
        <v>315053</v>
      </c>
      <c r="FA12" s="7">
        <f t="shared" si="351"/>
        <v>180942</v>
      </c>
      <c r="FB12" s="7">
        <f t="shared" si="351"/>
        <v>696674</v>
      </c>
      <c r="FC12" s="7"/>
      <c r="FD12" s="9">
        <f t="shared" si="156"/>
        <v>397556.33333333331</v>
      </c>
      <c r="FE12" s="9">
        <f t="shared" si="157"/>
        <v>346995</v>
      </c>
      <c r="FF12" s="9">
        <f t="shared" si="158"/>
        <v>302555.42857142858</v>
      </c>
      <c r="FG12" s="9"/>
      <c r="FH12" s="12" t="s">
        <v>10</v>
      </c>
      <c r="FI12" s="11">
        <f t="shared" si="166"/>
        <v>397556.33333333331</v>
      </c>
      <c r="FJ12" s="11">
        <f t="shared" si="167"/>
        <v>397556.33333333331</v>
      </c>
      <c r="FK12" s="11">
        <f t="shared" si="167"/>
        <v>397556.33333333331</v>
      </c>
      <c r="FL12" s="11">
        <f t="shared" ref="FL12" si="352">FK12</f>
        <v>397556.33333333331</v>
      </c>
    </row>
    <row r="13" spans="1:176">
      <c r="A13" s="2"/>
      <c r="B13" s="2" t="s">
        <v>11</v>
      </c>
      <c r="C13" s="6">
        <f>IFERROR(_xlfn.NUMBERVALUE(CUBEVALUE("ThisWorkbookDataModel","[Measures].[forecast]","[demand_forecasting_data1].[Product_ID].&amp;[" &amp; $A$11 &amp; "]","[demand_forecasting_data1].[Date].&amp;["&amp;TEXT(C$1+2,"YYYY-MM-DD")&amp;"T00:00:00]")),0)</f>
        <v>667592</v>
      </c>
      <c r="D13" s="7">
        <f t="shared" ref="D13:BO13" si="353">IFERROR(_xlfn.NUMBERVALUE(CUBEVALUE("ThisWorkbookDataModel","[Measures].[forecast]","[demand_forecasting_data1].[Product_ID].&amp;[" &amp; $A$11 &amp; "]","[demand_forecasting_data1].[Date].&amp;["&amp;TEXT(D$1+2,"YYYY-MM-DD")&amp;"T00:00:00]")),0)</f>
        <v>431873</v>
      </c>
      <c r="E13" s="7">
        <f t="shared" si="353"/>
        <v>294962</v>
      </c>
      <c r="F13" s="7">
        <f t="shared" si="353"/>
        <v>519762</v>
      </c>
      <c r="G13" s="7">
        <f t="shared" si="353"/>
        <v>187604</v>
      </c>
      <c r="H13" s="7">
        <f t="shared" si="353"/>
        <v>188764</v>
      </c>
      <c r="I13" s="7">
        <f t="shared" si="353"/>
        <v>318430</v>
      </c>
      <c r="J13" s="7">
        <f t="shared" si="353"/>
        <v>435511</v>
      </c>
      <c r="K13" s="7">
        <f t="shared" si="353"/>
        <v>194894</v>
      </c>
      <c r="L13" s="7">
        <f t="shared" si="353"/>
        <v>363069</v>
      </c>
      <c r="M13" s="7">
        <f t="shared" si="353"/>
        <v>257912</v>
      </c>
      <c r="N13" s="7">
        <f t="shared" si="353"/>
        <v>273499</v>
      </c>
      <c r="O13" s="7">
        <f t="shared" si="353"/>
        <v>434356</v>
      </c>
      <c r="P13" s="7">
        <f t="shared" si="353"/>
        <v>164930</v>
      </c>
      <c r="Q13" s="7">
        <f t="shared" si="353"/>
        <v>235881</v>
      </c>
      <c r="R13" s="7">
        <f t="shared" si="353"/>
        <v>424552</v>
      </c>
      <c r="S13" s="7">
        <f t="shared" si="353"/>
        <v>412008</v>
      </c>
      <c r="T13" s="7">
        <f t="shared" si="353"/>
        <v>522606</v>
      </c>
      <c r="U13" s="7">
        <f t="shared" si="353"/>
        <v>299157</v>
      </c>
      <c r="V13" s="7">
        <f t="shared" si="353"/>
        <v>498833</v>
      </c>
      <c r="W13" s="7">
        <f t="shared" si="353"/>
        <v>349332</v>
      </c>
      <c r="X13" s="7">
        <f t="shared" si="353"/>
        <v>333295</v>
      </c>
      <c r="Y13" s="7">
        <f t="shared" si="353"/>
        <v>624993</v>
      </c>
      <c r="Z13" s="7">
        <f t="shared" si="353"/>
        <v>456478</v>
      </c>
      <c r="AA13" s="7">
        <f t="shared" si="353"/>
        <v>211417</v>
      </c>
      <c r="AB13" s="7">
        <f t="shared" si="353"/>
        <v>298112</v>
      </c>
      <c r="AC13" s="7">
        <f t="shared" si="353"/>
        <v>255966</v>
      </c>
      <c r="AD13" s="7">
        <f t="shared" si="353"/>
        <v>320342</v>
      </c>
      <c r="AE13" s="7">
        <f t="shared" si="353"/>
        <v>432455</v>
      </c>
      <c r="AF13" s="7">
        <f t="shared" si="353"/>
        <v>566088</v>
      </c>
      <c r="AG13" s="7">
        <f t="shared" si="353"/>
        <v>249810</v>
      </c>
      <c r="AH13" s="7">
        <f t="shared" si="353"/>
        <v>461677</v>
      </c>
      <c r="AI13" s="7">
        <f t="shared" si="353"/>
        <v>454051</v>
      </c>
      <c r="AJ13" s="7">
        <f t="shared" si="353"/>
        <v>440419</v>
      </c>
      <c r="AK13" s="7">
        <f t="shared" si="353"/>
        <v>272621</v>
      </c>
      <c r="AL13" s="7">
        <f t="shared" si="353"/>
        <v>652259</v>
      </c>
      <c r="AM13" s="7">
        <f t="shared" si="353"/>
        <v>236265</v>
      </c>
      <c r="AN13" s="7">
        <f t="shared" si="353"/>
        <v>358238</v>
      </c>
      <c r="AO13" s="7">
        <f t="shared" si="353"/>
        <v>278428</v>
      </c>
      <c r="AP13" s="7">
        <f t="shared" si="353"/>
        <v>254754</v>
      </c>
      <c r="AQ13" s="7">
        <f t="shared" si="353"/>
        <v>143122</v>
      </c>
      <c r="AR13" s="7">
        <f t="shared" si="353"/>
        <v>178497</v>
      </c>
      <c r="AS13" s="7">
        <f t="shared" si="353"/>
        <v>541750</v>
      </c>
      <c r="AT13" s="7">
        <f t="shared" si="353"/>
        <v>215610</v>
      </c>
      <c r="AU13" s="7">
        <f t="shared" si="353"/>
        <v>248730</v>
      </c>
      <c r="AV13" s="7">
        <f t="shared" si="353"/>
        <v>360344</v>
      </c>
      <c r="AW13" s="7">
        <f t="shared" si="353"/>
        <v>137076</v>
      </c>
      <c r="AX13" s="7">
        <f t="shared" si="353"/>
        <v>366054</v>
      </c>
      <c r="AY13" s="7">
        <f t="shared" si="353"/>
        <v>188288</v>
      </c>
      <c r="AZ13" s="7">
        <f t="shared" si="353"/>
        <v>325791</v>
      </c>
      <c r="BA13" s="7">
        <f t="shared" si="353"/>
        <v>119379</v>
      </c>
      <c r="BB13" s="7">
        <f t="shared" si="353"/>
        <v>274030</v>
      </c>
      <c r="BC13" s="7">
        <f t="shared" si="353"/>
        <v>232048</v>
      </c>
      <c r="BD13" s="7">
        <f t="shared" si="353"/>
        <v>242294</v>
      </c>
      <c r="BE13" s="7">
        <f t="shared" si="353"/>
        <v>311128</v>
      </c>
      <c r="BF13" s="7">
        <f t="shared" si="353"/>
        <v>505339</v>
      </c>
      <c r="BG13" s="7">
        <f t="shared" si="353"/>
        <v>334692</v>
      </c>
      <c r="BH13" s="7">
        <f t="shared" si="353"/>
        <v>251212</v>
      </c>
      <c r="BI13" s="7">
        <f t="shared" si="353"/>
        <v>386050</v>
      </c>
      <c r="BJ13" s="7">
        <f t="shared" si="353"/>
        <v>296762</v>
      </c>
      <c r="BK13" s="7">
        <f t="shared" si="353"/>
        <v>329704</v>
      </c>
      <c r="BL13" s="7">
        <f t="shared" si="353"/>
        <v>238862</v>
      </c>
      <c r="BM13" s="7">
        <f t="shared" si="353"/>
        <v>443029</v>
      </c>
      <c r="BN13" s="7">
        <f t="shared" si="353"/>
        <v>386787</v>
      </c>
      <c r="BO13" s="7">
        <f t="shared" si="353"/>
        <v>241114</v>
      </c>
      <c r="BP13" s="7">
        <f t="shared" ref="BP13:EA13" si="354">IFERROR(_xlfn.NUMBERVALUE(CUBEVALUE("ThisWorkbookDataModel","[Measures].[forecast]","[demand_forecasting_data1].[Product_ID].&amp;[" &amp; $A$11 &amp; "]","[demand_forecasting_data1].[Date].&amp;["&amp;TEXT(BP$1+2,"YYYY-MM-DD")&amp;"T00:00:00]")),0)</f>
        <v>355199</v>
      </c>
      <c r="BQ13" s="7">
        <f t="shared" si="354"/>
        <v>331130</v>
      </c>
      <c r="BR13" s="7">
        <f t="shared" si="354"/>
        <v>226703</v>
      </c>
      <c r="BS13" s="7">
        <f t="shared" si="354"/>
        <v>346259</v>
      </c>
      <c r="BT13" s="7">
        <f t="shared" si="354"/>
        <v>280336</v>
      </c>
      <c r="BU13" s="7">
        <f t="shared" si="354"/>
        <v>472542</v>
      </c>
      <c r="BV13" s="7">
        <f t="shared" si="354"/>
        <v>329219</v>
      </c>
      <c r="BW13" s="7">
        <f t="shared" si="354"/>
        <v>269556</v>
      </c>
      <c r="BX13" s="7">
        <f t="shared" si="354"/>
        <v>187215</v>
      </c>
      <c r="BY13" s="7">
        <f t="shared" si="354"/>
        <v>184624</v>
      </c>
      <c r="BZ13" s="7">
        <f t="shared" si="354"/>
        <v>268332</v>
      </c>
      <c r="CA13" s="7">
        <f t="shared" si="354"/>
        <v>249251</v>
      </c>
      <c r="CB13" s="7">
        <f t="shared" si="354"/>
        <v>248610</v>
      </c>
      <c r="CC13" s="7">
        <f t="shared" si="354"/>
        <v>254628</v>
      </c>
      <c r="CD13" s="7">
        <f t="shared" si="354"/>
        <v>129601</v>
      </c>
      <c r="CE13" s="7">
        <f t="shared" si="354"/>
        <v>355753</v>
      </c>
      <c r="CF13" s="7">
        <f t="shared" si="354"/>
        <v>204764</v>
      </c>
      <c r="CG13" s="7">
        <f t="shared" si="354"/>
        <v>506851</v>
      </c>
      <c r="CH13" s="7">
        <f t="shared" si="354"/>
        <v>336087</v>
      </c>
      <c r="CI13" s="7">
        <f t="shared" si="354"/>
        <v>386971</v>
      </c>
      <c r="CJ13" s="7">
        <f t="shared" si="354"/>
        <v>419710</v>
      </c>
      <c r="CK13" s="7">
        <f t="shared" si="354"/>
        <v>274306</v>
      </c>
      <c r="CL13" s="7">
        <f t="shared" si="354"/>
        <v>258607</v>
      </c>
      <c r="CM13" s="7">
        <f t="shared" si="354"/>
        <v>75505</v>
      </c>
      <c r="CN13" s="7">
        <f t="shared" si="354"/>
        <v>562589</v>
      </c>
      <c r="CO13" s="7">
        <f t="shared" si="354"/>
        <v>163896</v>
      </c>
      <c r="CP13" s="7">
        <f t="shared" si="354"/>
        <v>626823</v>
      </c>
      <c r="CQ13" s="7">
        <f t="shared" si="354"/>
        <v>401498</v>
      </c>
      <c r="CR13" s="7">
        <f t="shared" si="354"/>
        <v>139931</v>
      </c>
      <c r="CS13" s="7">
        <f t="shared" si="354"/>
        <v>228573</v>
      </c>
      <c r="CT13" s="7">
        <f t="shared" si="354"/>
        <v>534772</v>
      </c>
      <c r="CU13" s="7">
        <f t="shared" si="354"/>
        <v>342223</v>
      </c>
      <c r="CV13" s="7">
        <f t="shared" si="354"/>
        <v>311017</v>
      </c>
      <c r="CW13" s="7">
        <f t="shared" si="354"/>
        <v>573420</v>
      </c>
      <c r="CX13" s="7">
        <f t="shared" si="354"/>
        <v>270704</v>
      </c>
      <c r="CY13" s="7">
        <f t="shared" si="354"/>
        <v>233681</v>
      </c>
      <c r="CZ13" s="7">
        <f t="shared" si="354"/>
        <v>212950</v>
      </c>
      <c r="DA13" s="7">
        <f t="shared" si="354"/>
        <v>278315</v>
      </c>
      <c r="DB13" s="7">
        <f t="shared" si="354"/>
        <v>383531</v>
      </c>
      <c r="DC13" s="7">
        <f t="shared" si="354"/>
        <v>256372</v>
      </c>
      <c r="DD13" s="7">
        <f t="shared" si="354"/>
        <v>212864</v>
      </c>
      <c r="DE13" s="7">
        <f t="shared" si="354"/>
        <v>433362</v>
      </c>
      <c r="DF13" s="7">
        <f t="shared" si="354"/>
        <v>303727</v>
      </c>
      <c r="DG13" s="7">
        <f t="shared" si="354"/>
        <v>121506</v>
      </c>
      <c r="DH13" s="7">
        <f t="shared" si="354"/>
        <v>139797</v>
      </c>
      <c r="DI13" s="7">
        <f t="shared" si="354"/>
        <v>472042</v>
      </c>
      <c r="DJ13" s="7">
        <f t="shared" si="354"/>
        <v>482967</v>
      </c>
      <c r="DK13" s="7">
        <f t="shared" si="354"/>
        <v>279837</v>
      </c>
      <c r="DL13" s="7">
        <f t="shared" si="354"/>
        <v>64094</v>
      </c>
      <c r="DM13" s="7">
        <f t="shared" si="354"/>
        <v>162518</v>
      </c>
      <c r="DN13" s="7">
        <f t="shared" si="354"/>
        <v>402201</v>
      </c>
      <c r="DO13" s="7">
        <f t="shared" si="354"/>
        <v>227897</v>
      </c>
      <c r="DP13" s="7">
        <f t="shared" si="354"/>
        <v>236790</v>
      </c>
      <c r="DQ13" s="7">
        <f t="shared" si="354"/>
        <v>153561</v>
      </c>
      <c r="DR13" s="7">
        <f t="shared" si="354"/>
        <v>123338</v>
      </c>
      <c r="DS13" s="7">
        <f t="shared" si="354"/>
        <v>374437</v>
      </c>
      <c r="DT13" s="7">
        <f t="shared" si="354"/>
        <v>839160</v>
      </c>
      <c r="DU13" s="7">
        <f t="shared" si="354"/>
        <v>127112</v>
      </c>
      <c r="DV13" s="7">
        <f t="shared" si="354"/>
        <v>223038</v>
      </c>
      <c r="DW13" s="7">
        <f t="shared" si="354"/>
        <v>192561</v>
      </c>
      <c r="DX13" s="7">
        <f t="shared" si="354"/>
        <v>302559</v>
      </c>
      <c r="DY13" s="7">
        <f t="shared" si="354"/>
        <v>329243</v>
      </c>
      <c r="DZ13" s="7">
        <f t="shared" si="354"/>
        <v>523292</v>
      </c>
      <c r="EA13" s="7">
        <f t="shared" si="354"/>
        <v>123698</v>
      </c>
      <c r="EB13" s="7">
        <f t="shared" ref="EB13:FB13" si="355">IFERROR(_xlfn.NUMBERVALUE(CUBEVALUE("ThisWorkbookDataModel","[Measures].[forecast]","[demand_forecasting_data1].[Product_ID].&amp;[" &amp; $A$11 &amp; "]","[demand_forecasting_data1].[Date].&amp;["&amp;TEXT(EB$1+2,"YYYY-MM-DD")&amp;"T00:00:00]")),0)</f>
        <v>218035</v>
      </c>
      <c r="EC13" s="7">
        <f t="shared" si="355"/>
        <v>229513</v>
      </c>
      <c r="ED13" s="7">
        <f t="shared" si="355"/>
        <v>349764</v>
      </c>
      <c r="EE13" s="7">
        <f t="shared" si="355"/>
        <v>636393</v>
      </c>
      <c r="EF13" s="7">
        <f t="shared" si="355"/>
        <v>568131</v>
      </c>
      <c r="EG13" s="7">
        <f t="shared" si="355"/>
        <v>419053</v>
      </c>
      <c r="EH13" s="7">
        <f t="shared" si="355"/>
        <v>72278</v>
      </c>
      <c r="EI13" s="7">
        <f t="shared" si="355"/>
        <v>393192</v>
      </c>
      <c r="EJ13" s="7">
        <f t="shared" si="355"/>
        <v>360691</v>
      </c>
      <c r="EK13" s="7">
        <f t="shared" si="355"/>
        <v>317733</v>
      </c>
      <c r="EL13" s="7">
        <f t="shared" si="355"/>
        <v>711725</v>
      </c>
      <c r="EM13" s="7">
        <f t="shared" si="355"/>
        <v>402237</v>
      </c>
      <c r="EN13" s="7">
        <f t="shared" si="355"/>
        <v>140131</v>
      </c>
      <c r="EO13" s="7">
        <f t="shared" si="355"/>
        <v>229812</v>
      </c>
      <c r="EP13" s="7">
        <f t="shared" si="355"/>
        <v>420546</v>
      </c>
      <c r="EQ13" s="7">
        <f t="shared" si="355"/>
        <v>368249</v>
      </c>
      <c r="ER13" s="7">
        <f t="shared" si="355"/>
        <v>317838</v>
      </c>
      <c r="ES13" s="7">
        <f t="shared" si="355"/>
        <v>232732</v>
      </c>
      <c r="ET13" s="7">
        <f t="shared" si="355"/>
        <v>234608</v>
      </c>
      <c r="EU13" s="7">
        <f t="shared" si="355"/>
        <v>225266</v>
      </c>
      <c r="EV13" s="7">
        <f t="shared" si="355"/>
        <v>228599</v>
      </c>
      <c r="EW13" s="7">
        <f t="shared" si="355"/>
        <v>201477</v>
      </c>
      <c r="EX13" s="7">
        <f t="shared" si="355"/>
        <v>273320</v>
      </c>
      <c r="EY13" s="7">
        <f t="shared" si="355"/>
        <v>244744</v>
      </c>
      <c r="EZ13" s="7">
        <f t="shared" si="355"/>
        <v>455203</v>
      </c>
      <c r="FA13" s="7">
        <f t="shared" si="355"/>
        <v>197367</v>
      </c>
      <c r="FB13" s="7">
        <f t="shared" si="355"/>
        <v>2824</v>
      </c>
      <c r="FC13" s="7"/>
      <c r="FD13" s="9">
        <f t="shared" si="156"/>
        <v>218464.66666666666</v>
      </c>
      <c r="FE13" s="9">
        <f t="shared" si="157"/>
        <v>229155.83333333334</v>
      </c>
      <c r="FF13" s="9">
        <f t="shared" si="158"/>
        <v>259470.35714285713</v>
      </c>
      <c r="FG13" s="9"/>
      <c r="FH13" s="12" t="s">
        <v>11</v>
      </c>
      <c r="FI13" s="11">
        <f t="shared" si="166"/>
        <v>218464.66666666666</v>
      </c>
      <c r="FJ13" s="11">
        <f t="shared" si="167"/>
        <v>218464.66666666666</v>
      </c>
      <c r="FK13" s="11">
        <f t="shared" si="167"/>
        <v>218464.66666666666</v>
      </c>
      <c r="FL13" s="11">
        <f t="shared" ref="FL13" si="356">FK13</f>
        <v>218464.66666666666</v>
      </c>
    </row>
    <row r="14" spans="1:176">
      <c r="A14" s="2"/>
      <c r="B14" s="2" t="s">
        <v>9</v>
      </c>
      <c r="C14" s="6">
        <f>IFERROR(_xlfn.NUMBERVALUE(CUBEVALUE("ThisWorkbookDataModel","[Measures].[forecast]","[demand_forecasting_data1].[Product_ID].&amp;[" &amp; $A$11 &amp; "]","[demand_forecasting_data1].[Date].&amp;["&amp;TEXT(C$1+3,"YYYY-MM-DD")&amp;"T00:00:00]")),0)</f>
        <v>143975</v>
      </c>
      <c r="D14" s="7">
        <f t="shared" ref="D14:BO14" si="357">IFERROR(_xlfn.NUMBERVALUE(CUBEVALUE("ThisWorkbookDataModel","[Measures].[forecast]","[demand_forecasting_data1].[Product_ID].&amp;[" &amp; $A$11 &amp; "]","[demand_forecasting_data1].[Date].&amp;["&amp;TEXT(D$1+3,"YYYY-MM-DD")&amp;"T00:00:00]")),0)</f>
        <v>389760</v>
      </c>
      <c r="E14" s="7">
        <f t="shared" si="357"/>
        <v>386934</v>
      </c>
      <c r="F14" s="7">
        <f t="shared" si="357"/>
        <v>289945</v>
      </c>
      <c r="G14" s="7">
        <f t="shared" si="357"/>
        <v>300909</v>
      </c>
      <c r="H14" s="7">
        <f t="shared" si="357"/>
        <v>328785</v>
      </c>
      <c r="I14" s="7">
        <f t="shared" si="357"/>
        <v>320933</v>
      </c>
      <c r="J14" s="7">
        <f t="shared" si="357"/>
        <v>230322</v>
      </c>
      <c r="K14" s="7">
        <f t="shared" si="357"/>
        <v>184415</v>
      </c>
      <c r="L14" s="7">
        <f t="shared" si="357"/>
        <v>704420</v>
      </c>
      <c r="M14" s="7">
        <f t="shared" si="357"/>
        <v>120955</v>
      </c>
      <c r="N14" s="7">
        <f t="shared" si="357"/>
        <v>657406</v>
      </c>
      <c r="O14" s="7">
        <f t="shared" si="357"/>
        <v>333147</v>
      </c>
      <c r="P14" s="7">
        <f t="shared" si="357"/>
        <v>141701</v>
      </c>
      <c r="Q14" s="7">
        <f t="shared" si="357"/>
        <v>343763</v>
      </c>
      <c r="R14" s="7">
        <f t="shared" si="357"/>
        <v>413600</v>
      </c>
      <c r="S14" s="7">
        <f t="shared" si="357"/>
        <v>485043</v>
      </c>
      <c r="T14" s="7">
        <f t="shared" si="357"/>
        <v>106481</v>
      </c>
      <c r="U14" s="7">
        <f t="shared" si="357"/>
        <v>213439</v>
      </c>
      <c r="V14" s="7">
        <f t="shared" si="357"/>
        <v>366691</v>
      </c>
      <c r="W14" s="7">
        <f t="shared" si="357"/>
        <v>334232</v>
      </c>
      <c r="X14" s="7">
        <f t="shared" si="357"/>
        <v>198313</v>
      </c>
      <c r="Y14" s="7">
        <f t="shared" si="357"/>
        <v>781303</v>
      </c>
      <c r="Z14" s="7">
        <f t="shared" si="357"/>
        <v>420301</v>
      </c>
      <c r="AA14" s="7">
        <f t="shared" si="357"/>
        <v>107376</v>
      </c>
      <c r="AB14" s="7">
        <f t="shared" si="357"/>
        <v>195125</v>
      </c>
      <c r="AC14" s="7">
        <f t="shared" si="357"/>
        <v>357943</v>
      </c>
      <c r="AD14" s="7">
        <f t="shared" si="357"/>
        <v>100351</v>
      </c>
      <c r="AE14" s="7">
        <f t="shared" si="357"/>
        <v>135980</v>
      </c>
      <c r="AF14" s="7">
        <f t="shared" si="357"/>
        <v>444615</v>
      </c>
      <c r="AG14" s="7">
        <f t="shared" si="357"/>
        <v>426650</v>
      </c>
      <c r="AH14" s="7">
        <f t="shared" si="357"/>
        <v>79367</v>
      </c>
      <c r="AI14" s="7">
        <f t="shared" si="357"/>
        <v>264944</v>
      </c>
      <c r="AJ14" s="7">
        <f t="shared" si="357"/>
        <v>441483</v>
      </c>
      <c r="AK14" s="7">
        <f t="shared" si="357"/>
        <v>394396</v>
      </c>
      <c r="AL14" s="7">
        <f t="shared" si="357"/>
        <v>91280</v>
      </c>
      <c r="AM14" s="7">
        <f t="shared" si="357"/>
        <v>186321</v>
      </c>
      <c r="AN14" s="7">
        <f t="shared" si="357"/>
        <v>446409</v>
      </c>
      <c r="AO14" s="7">
        <f t="shared" si="357"/>
        <v>327066</v>
      </c>
      <c r="AP14" s="7">
        <f t="shared" si="357"/>
        <v>162738</v>
      </c>
      <c r="AQ14" s="7">
        <f t="shared" si="357"/>
        <v>327568</v>
      </c>
      <c r="AR14" s="7">
        <f t="shared" si="357"/>
        <v>272367</v>
      </c>
      <c r="AS14" s="7">
        <f t="shared" si="357"/>
        <v>205231</v>
      </c>
      <c r="AT14" s="7">
        <f t="shared" si="357"/>
        <v>366923</v>
      </c>
      <c r="AU14" s="7">
        <f t="shared" si="357"/>
        <v>254563</v>
      </c>
      <c r="AV14" s="7">
        <f t="shared" si="357"/>
        <v>355097</v>
      </c>
      <c r="AW14" s="7">
        <f t="shared" si="357"/>
        <v>333536</v>
      </c>
      <c r="AX14" s="7">
        <f t="shared" si="357"/>
        <v>501490</v>
      </c>
      <c r="AY14" s="7">
        <f t="shared" si="357"/>
        <v>447269</v>
      </c>
      <c r="AZ14" s="7">
        <f t="shared" si="357"/>
        <v>353601</v>
      </c>
      <c r="BA14" s="7">
        <f t="shared" si="357"/>
        <v>435101</v>
      </c>
      <c r="BB14" s="7">
        <f t="shared" si="357"/>
        <v>109490</v>
      </c>
      <c r="BC14" s="7">
        <f t="shared" si="357"/>
        <v>485991</v>
      </c>
      <c r="BD14" s="7">
        <f t="shared" si="357"/>
        <v>607137</v>
      </c>
      <c r="BE14" s="7">
        <f t="shared" si="357"/>
        <v>476846</v>
      </c>
      <c r="BF14" s="7">
        <f t="shared" si="357"/>
        <v>255546</v>
      </c>
      <c r="BG14" s="7">
        <f t="shared" si="357"/>
        <v>266575</v>
      </c>
      <c r="BH14" s="7">
        <f t="shared" si="357"/>
        <v>575585</v>
      </c>
      <c r="BI14" s="7">
        <f t="shared" si="357"/>
        <v>120578</v>
      </c>
      <c r="BJ14" s="7">
        <f t="shared" si="357"/>
        <v>100867</v>
      </c>
      <c r="BK14" s="7">
        <f t="shared" si="357"/>
        <v>152829</v>
      </c>
      <c r="BL14" s="7">
        <f t="shared" si="357"/>
        <v>293652</v>
      </c>
      <c r="BM14" s="7">
        <f t="shared" si="357"/>
        <v>213642</v>
      </c>
      <c r="BN14" s="7">
        <f t="shared" si="357"/>
        <v>177107</v>
      </c>
      <c r="BO14" s="7">
        <f t="shared" si="357"/>
        <v>132866</v>
      </c>
      <c r="BP14" s="7">
        <f t="shared" ref="BP14:EA14" si="358">IFERROR(_xlfn.NUMBERVALUE(CUBEVALUE("ThisWorkbookDataModel","[Measures].[forecast]","[demand_forecasting_data1].[Product_ID].&amp;[" &amp; $A$11 &amp; "]","[demand_forecasting_data1].[Date].&amp;["&amp;TEXT(BP$1+3,"YYYY-MM-DD")&amp;"T00:00:00]")),0)</f>
        <v>312259</v>
      </c>
      <c r="BQ14" s="7">
        <f t="shared" si="358"/>
        <v>617138</v>
      </c>
      <c r="BR14" s="7">
        <f t="shared" si="358"/>
        <v>155386</v>
      </c>
      <c r="BS14" s="7">
        <f t="shared" si="358"/>
        <v>225713</v>
      </c>
      <c r="BT14" s="7">
        <f t="shared" si="358"/>
        <v>344982</v>
      </c>
      <c r="BU14" s="7">
        <f t="shared" si="358"/>
        <v>185830</v>
      </c>
      <c r="BV14" s="7">
        <f t="shared" si="358"/>
        <v>332716</v>
      </c>
      <c r="BW14" s="7">
        <f t="shared" si="358"/>
        <v>467216</v>
      </c>
      <c r="BX14" s="7">
        <f t="shared" si="358"/>
        <v>264898</v>
      </c>
      <c r="BY14" s="7">
        <f t="shared" si="358"/>
        <v>5593</v>
      </c>
      <c r="BZ14" s="7">
        <f t="shared" si="358"/>
        <v>479941</v>
      </c>
      <c r="CA14" s="7">
        <f t="shared" si="358"/>
        <v>81422</v>
      </c>
      <c r="CB14" s="7">
        <f t="shared" si="358"/>
        <v>269557</v>
      </c>
      <c r="CC14" s="7">
        <f t="shared" si="358"/>
        <v>413203</v>
      </c>
      <c r="CD14" s="7">
        <f t="shared" si="358"/>
        <v>259449</v>
      </c>
      <c r="CE14" s="7">
        <f t="shared" si="358"/>
        <v>115377</v>
      </c>
      <c r="CF14" s="7">
        <f t="shared" si="358"/>
        <v>300621</v>
      </c>
      <c r="CG14" s="7">
        <f t="shared" si="358"/>
        <v>159021</v>
      </c>
      <c r="CH14" s="7">
        <f t="shared" si="358"/>
        <v>479050</v>
      </c>
      <c r="CI14" s="7">
        <f t="shared" si="358"/>
        <v>208133</v>
      </c>
      <c r="CJ14" s="7">
        <f t="shared" si="358"/>
        <v>312032</v>
      </c>
      <c r="CK14" s="7">
        <f t="shared" si="358"/>
        <v>282563</v>
      </c>
      <c r="CL14" s="7">
        <f t="shared" si="358"/>
        <v>679664</v>
      </c>
      <c r="CM14" s="7">
        <f t="shared" si="358"/>
        <v>298345</v>
      </c>
      <c r="CN14" s="7">
        <f t="shared" si="358"/>
        <v>368833</v>
      </c>
      <c r="CO14" s="7">
        <f t="shared" si="358"/>
        <v>118320</v>
      </c>
      <c r="CP14" s="7">
        <f t="shared" si="358"/>
        <v>254102</v>
      </c>
      <c r="CQ14" s="7">
        <f t="shared" si="358"/>
        <v>423411</v>
      </c>
      <c r="CR14" s="7">
        <f t="shared" si="358"/>
        <v>556154</v>
      </c>
      <c r="CS14" s="7">
        <f t="shared" si="358"/>
        <v>130564</v>
      </c>
      <c r="CT14" s="7">
        <f t="shared" si="358"/>
        <v>386724</v>
      </c>
      <c r="CU14" s="7">
        <f t="shared" si="358"/>
        <v>208475</v>
      </c>
      <c r="CV14" s="7">
        <f t="shared" si="358"/>
        <v>295869</v>
      </c>
      <c r="CW14" s="7">
        <f t="shared" si="358"/>
        <v>54019</v>
      </c>
      <c r="CX14" s="7">
        <f t="shared" si="358"/>
        <v>402843</v>
      </c>
      <c r="CY14" s="7">
        <f t="shared" si="358"/>
        <v>219799</v>
      </c>
      <c r="CZ14" s="7">
        <f t="shared" si="358"/>
        <v>275276</v>
      </c>
      <c r="DA14" s="7">
        <f t="shared" si="358"/>
        <v>447556</v>
      </c>
      <c r="DB14" s="7">
        <f t="shared" si="358"/>
        <v>188121</v>
      </c>
      <c r="DC14" s="7">
        <f t="shared" si="358"/>
        <v>81667</v>
      </c>
      <c r="DD14" s="7">
        <f t="shared" si="358"/>
        <v>224528</v>
      </c>
      <c r="DE14" s="7">
        <f t="shared" si="358"/>
        <v>342791</v>
      </c>
      <c r="DF14" s="7">
        <f t="shared" si="358"/>
        <v>212157</v>
      </c>
      <c r="DG14" s="7">
        <f t="shared" si="358"/>
        <v>192319</v>
      </c>
      <c r="DH14" s="7">
        <f t="shared" si="358"/>
        <v>751963</v>
      </c>
      <c r="DI14" s="7">
        <f t="shared" si="358"/>
        <v>90660</v>
      </c>
      <c r="DJ14" s="7">
        <f t="shared" si="358"/>
        <v>95930</v>
      </c>
      <c r="DK14" s="7">
        <f t="shared" si="358"/>
        <v>356718</v>
      </c>
      <c r="DL14" s="7">
        <f t="shared" si="358"/>
        <v>202592</v>
      </c>
      <c r="DM14" s="7">
        <f t="shared" si="358"/>
        <v>339550</v>
      </c>
      <c r="DN14" s="7">
        <f t="shared" si="358"/>
        <v>316309</v>
      </c>
      <c r="DO14" s="7">
        <f t="shared" si="358"/>
        <v>565468</v>
      </c>
      <c r="DP14" s="7">
        <f t="shared" si="358"/>
        <v>473700</v>
      </c>
      <c r="DQ14" s="7">
        <f t="shared" si="358"/>
        <v>122770</v>
      </c>
      <c r="DR14" s="7">
        <f t="shared" si="358"/>
        <v>692444</v>
      </c>
      <c r="DS14" s="7">
        <f t="shared" si="358"/>
        <v>440819</v>
      </c>
      <c r="DT14" s="7">
        <f t="shared" si="358"/>
        <v>452564</v>
      </c>
      <c r="DU14" s="7">
        <f t="shared" si="358"/>
        <v>73396</v>
      </c>
      <c r="DV14" s="7">
        <f t="shared" si="358"/>
        <v>226344</v>
      </c>
      <c r="DW14" s="7">
        <f t="shared" si="358"/>
        <v>396731</v>
      </c>
      <c r="DX14" s="7">
        <f t="shared" si="358"/>
        <v>339677</v>
      </c>
      <c r="DY14" s="7">
        <f t="shared" si="358"/>
        <v>205554</v>
      </c>
      <c r="DZ14" s="7">
        <f t="shared" si="358"/>
        <v>633463</v>
      </c>
      <c r="EA14" s="7">
        <f t="shared" si="358"/>
        <v>7013</v>
      </c>
      <c r="EB14" s="7">
        <f t="shared" ref="EB14:FB14" si="359">IFERROR(_xlfn.NUMBERVALUE(CUBEVALUE("ThisWorkbookDataModel","[Measures].[forecast]","[demand_forecasting_data1].[Product_ID].&amp;[" &amp; $A$11 &amp; "]","[demand_forecasting_data1].[Date].&amp;["&amp;TEXT(EB$1+3,"YYYY-MM-DD")&amp;"T00:00:00]")),0)</f>
        <v>257590</v>
      </c>
      <c r="EC14" s="7">
        <f t="shared" si="359"/>
        <v>401638</v>
      </c>
      <c r="ED14" s="7">
        <f t="shared" si="359"/>
        <v>407536</v>
      </c>
      <c r="EE14" s="7">
        <f t="shared" si="359"/>
        <v>188887</v>
      </c>
      <c r="EF14" s="7">
        <f t="shared" si="359"/>
        <v>384955</v>
      </c>
      <c r="EG14" s="7">
        <f t="shared" si="359"/>
        <v>258768</v>
      </c>
      <c r="EH14" s="7">
        <f t="shared" si="359"/>
        <v>393500</v>
      </c>
      <c r="EI14" s="7">
        <f t="shared" si="359"/>
        <v>315386</v>
      </c>
      <c r="EJ14" s="7">
        <f t="shared" si="359"/>
        <v>195560</v>
      </c>
      <c r="EK14" s="7">
        <f t="shared" si="359"/>
        <v>435375</v>
      </c>
      <c r="EL14" s="7">
        <f t="shared" si="359"/>
        <v>214760</v>
      </c>
      <c r="EM14" s="7">
        <f t="shared" si="359"/>
        <v>184700</v>
      </c>
      <c r="EN14" s="7">
        <f t="shared" si="359"/>
        <v>308736</v>
      </c>
      <c r="EO14" s="7">
        <f t="shared" si="359"/>
        <v>147336</v>
      </c>
      <c r="EP14" s="7">
        <f t="shared" si="359"/>
        <v>196893</v>
      </c>
      <c r="EQ14" s="7">
        <f t="shared" si="359"/>
        <v>269070</v>
      </c>
      <c r="ER14" s="7">
        <f t="shared" si="359"/>
        <v>300423</v>
      </c>
      <c r="ES14" s="7">
        <f t="shared" si="359"/>
        <v>192199</v>
      </c>
      <c r="ET14" s="7">
        <f t="shared" si="359"/>
        <v>334844</v>
      </c>
      <c r="EU14" s="7">
        <f t="shared" si="359"/>
        <v>464804</v>
      </c>
      <c r="EV14" s="7">
        <f t="shared" si="359"/>
        <v>93096</v>
      </c>
      <c r="EW14" s="7">
        <f t="shared" si="359"/>
        <v>215956</v>
      </c>
      <c r="EX14" s="7">
        <f t="shared" si="359"/>
        <v>269878</v>
      </c>
      <c r="EY14" s="7">
        <f t="shared" si="359"/>
        <v>542518</v>
      </c>
      <c r="EZ14" s="7">
        <f t="shared" si="359"/>
        <v>439795</v>
      </c>
      <c r="FA14" s="7">
        <f t="shared" si="359"/>
        <v>199948</v>
      </c>
      <c r="FB14" s="7">
        <f t="shared" si="359"/>
        <v>336156</v>
      </c>
      <c r="FC14" s="7"/>
      <c r="FD14" s="9">
        <f t="shared" si="156"/>
        <v>325299.66666666669</v>
      </c>
      <c r="FE14" s="9">
        <f t="shared" si="157"/>
        <v>334041.83333333331</v>
      </c>
      <c r="FF14" s="9">
        <f t="shared" si="158"/>
        <v>285922.57142857142</v>
      </c>
      <c r="FG14" s="9"/>
      <c r="FH14" s="12" t="s">
        <v>9</v>
      </c>
      <c r="FI14" s="11">
        <f t="shared" si="166"/>
        <v>325299.66666666669</v>
      </c>
      <c r="FJ14" s="11">
        <f t="shared" si="167"/>
        <v>325299.66666666669</v>
      </c>
      <c r="FK14" s="11">
        <f t="shared" si="167"/>
        <v>325299.66666666669</v>
      </c>
      <c r="FL14" s="11">
        <f t="shared" ref="FL14" si="360">FK14</f>
        <v>325299.66666666669</v>
      </c>
    </row>
    <row r="15" spans="1:176">
      <c r="A15" s="2"/>
      <c r="B15" s="2" t="s">
        <v>5</v>
      </c>
      <c r="C15" s="6">
        <f>IFERROR(_xlfn.NUMBERVALUE(CUBEVALUE("ThisWorkbookDataModel","[Measures].[forecast]","[demand_forecasting_data1].[Product_ID].&amp;[" &amp; $A$11 &amp; "]","[demand_forecasting_data1].[Date].&amp;["&amp;TEXT(C$1+4,"YYYY-MM-DD")&amp;"T00:00:00]")),0)</f>
        <v>130787</v>
      </c>
      <c r="D15" s="6">
        <f t="shared" ref="D15:BO15" si="361">IFERROR(_xlfn.NUMBERVALUE(CUBEVALUE("ThisWorkbookDataModel","[Measures].[forecast]","[demand_forecasting_data1].[Product_ID].&amp;[" &amp; $A$11 &amp; "]","[demand_forecasting_data1].[Date].&amp;["&amp;TEXT(D$1+4,"YYYY-MM-DD")&amp;"T00:00:00]")),0)</f>
        <v>276613</v>
      </c>
      <c r="E15" s="6">
        <f t="shared" si="361"/>
        <v>183726</v>
      </c>
      <c r="F15" s="6">
        <f t="shared" si="361"/>
        <v>353930</v>
      </c>
      <c r="G15" s="6">
        <f t="shared" si="361"/>
        <v>549448</v>
      </c>
      <c r="H15" s="6">
        <f t="shared" si="361"/>
        <v>116346</v>
      </c>
      <c r="I15" s="6">
        <f t="shared" si="361"/>
        <v>357386</v>
      </c>
      <c r="J15" s="6">
        <f t="shared" si="361"/>
        <v>87066</v>
      </c>
      <c r="K15" s="6">
        <f t="shared" si="361"/>
        <v>314654</v>
      </c>
      <c r="L15" s="6">
        <f t="shared" si="361"/>
        <v>147778</v>
      </c>
      <c r="M15" s="6">
        <f t="shared" si="361"/>
        <v>332409</v>
      </c>
      <c r="N15" s="6">
        <f t="shared" si="361"/>
        <v>560346</v>
      </c>
      <c r="O15" s="6">
        <f t="shared" si="361"/>
        <v>176968</v>
      </c>
      <c r="P15" s="6">
        <f t="shared" si="361"/>
        <v>277337</v>
      </c>
      <c r="Q15" s="6">
        <f t="shared" si="361"/>
        <v>263519</v>
      </c>
      <c r="R15" s="6">
        <f t="shared" si="361"/>
        <v>180462</v>
      </c>
      <c r="S15" s="6">
        <f t="shared" si="361"/>
        <v>319517</v>
      </c>
      <c r="T15" s="6">
        <f t="shared" si="361"/>
        <v>566053</v>
      </c>
      <c r="U15" s="6">
        <f t="shared" si="361"/>
        <v>234066</v>
      </c>
      <c r="V15" s="6">
        <f t="shared" si="361"/>
        <v>240891</v>
      </c>
      <c r="W15" s="6">
        <f t="shared" si="361"/>
        <v>168048</v>
      </c>
      <c r="X15" s="6">
        <f t="shared" si="361"/>
        <v>773906</v>
      </c>
      <c r="Y15" s="6">
        <f t="shared" si="361"/>
        <v>204489</v>
      </c>
      <c r="Z15" s="6">
        <f t="shared" si="361"/>
        <v>162329</v>
      </c>
      <c r="AA15" s="6">
        <f t="shared" si="361"/>
        <v>424963</v>
      </c>
      <c r="AB15" s="6">
        <f t="shared" si="361"/>
        <v>443850</v>
      </c>
      <c r="AC15" s="6">
        <f t="shared" si="361"/>
        <v>431020</v>
      </c>
      <c r="AD15" s="6">
        <f t="shared" si="361"/>
        <v>408956</v>
      </c>
      <c r="AE15" s="6">
        <f t="shared" si="361"/>
        <v>322203</v>
      </c>
      <c r="AF15" s="6">
        <f t="shared" si="361"/>
        <v>301488</v>
      </c>
      <c r="AG15" s="6">
        <f t="shared" si="361"/>
        <v>214213</v>
      </c>
      <c r="AH15" s="6">
        <f t="shared" si="361"/>
        <v>308547</v>
      </c>
      <c r="AI15" s="6">
        <f t="shared" si="361"/>
        <v>182789</v>
      </c>
      <c r="AJ15" s="6">
        <f t="shared" si="361"/>
        <v>230897</v>
      </c>
      <c r="AK15" s="6">
        <f t="shared" si="361"/>
        <v>263740</v>
      </c>
      <c r="AL15" s="6">
        <f t="shared" si="361"/>
        <v>289314</v>
      </c>
      <c r="AM15" s="6">
        <f t="shared" si="361"/>
        <v>460200</v>
      </c>
      <c r="AN15" s="6">
        <f t="shared" si="361"/>
        <v>148247</v>
      </c>
      <c r="AO15" s="6">
        <f t="shared" si="361"/>
        <v>261051</v>
      </c>
      <c r="AP15" s="6">
        <f t="shared" si="361"/>
        <v>227482</v>
      </c>
      <c r="AQ15" s="6">
        <f t="shared" si="361"/>
        <v>318380</v>
      </c>
      <c r="AR15" s="6">
        <f t="shared" si="361"/>
        <v>797250</v>
      </c>
      <c r="AS15" s="6">
        <f t="shared" si="361"/>
        <v>273643</v>
      </c>
      <c r="AT15" s="6">
        <f t="shared" si="361"/>
        <v>317702</v>
      </c>
      <c r="AU15" s="6">
        <f t="shared" si="361"/>
        <v>253655</v>
      </c>
      <c r="AV15" s="6">
        <f t="shared" si="361"/>
        <v>222294</v>
      </c>
      <c r="AW15" s="6">
        <f t="shared" si="361"/>
        <v>169554</v>
      </c>
      <c r="AX15" s="6">
        <f t="shared" si="361"/>
        <v>602922</v>
      </c>
      <c r="AY15" s="6">
        <f t="shared" si="361"/>
        <v>281777</v>
      </c>
      <c r="AZ15" s="6">
        <f t="shared" si="361"/>
        <v>142773</v>
      </c>
      <c r="BA15" s="6">
        <f t="shared" si="361"/>
        <v>139407</v>
      </c>
      <c r="BB15" s="6">
        <f t="shared" si="361"/>
        <v>238014</v>
      </c>
      <c r="BC15" s="6">
        <f t="shared" si="361"/>
        <v>159141</v>
      </c>
      <c r="BD15" s="6">
        <f t="shared" si="361"/>
        <v>511768</v>
      </c>
      <c r="BE15" s="6">
        <f t="shared" si="361"/>
        <v>300111</v>
      </c>
      <c r="BF15" s="6">
        <f t="shared" si="361"/>
        <v>181748</v>
      </c>
      <c r="BG15" s="6">
        <f t="shared" si="361"/>
        <v>337640</v>
      </c>
      <c r="BH15" s="6">
        <f t="shared" si="361"/>
        <v>411610</v>
      </c>
      <c r="BI15" s="6">
        <f t="shared" si="361"/>
        <v>732449</v>
      </c>
      <c r="BJ15" s="6">
        <f t="shared" si="361"/>
        <v>566120</v>
      </c>
      <c r="BK15" s="6">
        <f t="shared" si="361"/>
        <v>210509</v>
      </c>
      <c r="BL15" s="6">
        <f t="shared" si="361"/>
        <v>355317</v>
      </c>
      <c r="BM15" s="6">
        <f t="shared" si="361"/>
        <v>277015</v>
      </c>
      <c r="BN15" s="6">
        <f t="shared" si="361"/>
        <v>307307</v>
      </c>
      <c r="BO15" s="6">
        <f t="shared" si="361"/>
        <v>608330</v>
      </c>
      <c r="BP15" s="6">
        <f t="shared" ref="BP15:EA15" si="362">IFERROR(_xlfn.NUMBERVALUE(CUBEVALUE("ThisWorkbookDataModel","[Measures].[forecast]","[demand_forecasting_data1].[Product_ID].&amp;[" &amp; $A$11 &amp; "]","[demand_forecasting_data1].[Date].&amp;["&amp;TEXT(BP$1+4,"YYYY-MM-DD")&amp;"T00:00:00]")),0)</f>
        <v>183224</v>
      </c>
      <c r="BQ15" s="6">
        <f t="shared" si="362"/>
        <v>242610</v>
      </c>
      <c r="BR15" s="6">
        <f t="shared" si="362"/>
        <v>204849</v>
      </c>
      <c r="BS15" s="6">
        <f t="shared" si="362"/>
        <v>593968</v>
      </c>
      <c r="BT15" s="6">
        <f t="shared" si="362"/>
        <v>354581</v>
      </c>
      <c r="BU15" s="6">
        <f t="shared" si="362"/>
        <v>159526</v>
      </c>
      <c r="BV15" s="6">
        <f t="shared" si="362"/>
        <v>285626</v>
      </c>
      <c r="BW15" s="6">
        <f t="shared" si="362"/>
        <v>232435</v>
      </c>
      <c r="BX15" s="6">
        <f t="shared" si="362"/>
        <v>485894</v>
      </c>
      <c r="BY15" s="6">
        <f t="shared" si="362"/>
        <v>308491</v>
      </c>
      <c r="BZ15" s="6">
        <f t="shared" si="362"/>
        <v>320840</v>
      </c>
      <c r="CA15" s="6">
        <f t="shared" si="362"/>
        <v>184783</v>
      </c>
      <c r="CB15" s="6">
        <f t="shared" si="362"/>
        <v>231391</v>
      </c>
      <c r="CC15" s="6">
        <f t="shared" si="362"/>
        <v>470459</v>
      </c>
      <c r="CD15" s="6">
        <f t="shared" si="362"/>
        <v>206881</v>
      </c>
      <c r="CE15" s="6">
        <f t="shared" si="362"/>
        <v>429812</v>
      </c>
      <c r="CF15" s="6">
        <f t="shared" si="362"/>
        <v>302423</v>
      </c>
      <c r="CG15" s="6">
        <f t="shared" si="362"/>
        <v>477830</v>
      </c>
      <c r="CH15" s="6">
        <f t="shared" si="362"/>
        <v>476605</v>
      </c>
      <c r="CI15" s="6">
        <f t="shared" si="362"/>
        <v>274981</v>
      </c>
      <c r="CJ15" s="6">
        <f t="shared" si="362"/>
        <v>66345</v>
      </c>
      <c r="CK15" s="6">
        <f t="shared" si="362"/>
        <v>181902</v>
      </c>
      <c r="CL15" s="6">
        <f t="shared" si="362"/>
        <v>342898</v>
      </c>
      <c r="CM15" s="6">
        <f t="shared" si="362"/>
        <v>402236</v>
      </c>
      <c r="CN15" s="6">
        <f t="shared" si="362"/>
        <v>408378</v>
      </c>
      <c r="CO15" s="6">
        <f t="shared" si="362"/>
        <v>337806</v>
      </c>
      <c r="CP15" s="6">
        <f t="shared" si="362"/>
        <v>256778</v>
      </c>
      <c r="CQ15" s="6">
        <f t="shared" si="362"/>
        <v>273987</v>
      </c>
      <c r="CR15" s="6">
        <f t="shared" si="362"/>
        <v>384737</v>
      </c>
      <c r="CS15" s="6">
        <f t="shared" si="362"/>
        <v>88253</v>
      </c>
      <c r="CT15" s="6">
        <f t="shared" si="362"/>
        <v>9351</v>
      </c>
      <c r="CU15" s="6">
        <f t="shared" si="362"/>
        <v>488368</v>
      </c>
      <c r="CV15" s="6">
        <f t="shared" si="362"/>
        <v>568194</v>
      </c>
      <c r="CW15" s="6">
        <f t="shared" si="362"/>
        <v>482420</v>
      </c>
      <c r="CX15" s="6">
        <f t="shared" si="362"/>
        <v>235230</v>
      </c>
      <c r="CY15" s="6">
        <f t="shared" si="362"/>
        <v>516330</v>
      </c>
      <c r="CZ15" s="6">
        <f t="shared" si="362"/>
        <v>136290</v>
      </c>
      <c r="DA15" s="6">
        <f t="shared" si="362"/>
        <v>300979</v>
      </c>
      <c r="DB15" s="6">
        <f t="shared" si="362"/>
        <v>6030</v>
      </c>
      <c r="DC15" s="6">
        <f t="shared" si="362"/>
        <v>166042</v>
      </c>
      <c r="DD15" s="6">
        <f t="shared" si="362"/>
        <v>303589</v>
      </c>
      <c r="DE15" s="6">
        <f t="shared" si="362"/>
        <v>448588</v>
      </c>
      <c r="DF15" s="6">
        <f t="shared" si="362"/>
        <v>214590</v>
      </c>
      <c r="DG15" s="6">
        <f t="shared" si="362"/>
        <v>529328</v>
      </c>
      <c r="DH15" s="6">
        <f t="shared" si="362"/>
        <v>376847</v>
      </c>
      <c r="DI15" s="6">
        <f t="shared" si="362"/>
        <v>540870</v>
      </c>
      <c r="DJ15" s="6">
        <f t="shared" si="362"/>
        <v>492698</v>
      </c>
      <c r="DK15" s="6">
        <f t="shared" si="362"/>
        <v>186144</v>
      </c>
      <c r="DL15" s="6">
        <f t="shared" si="362"/>
        <v>548797</v>
      </c>
      <c r="DM15" s="6">
        <f t="shared" si="362"/>
        <v>148407</v>
      </c>
      <c r="DN15" s="6">
        <f t="shared" si="362"/>
        <v>193254</v>
      </c>
      <c r="DO15" s="6">
        <f t="shared" si="362"/>
        <v>376738</v>
      </c>
      <c r="DP15" s="6">
        <f t="shared" si="362"/>
        <v>440552</v>
      </c>
      <c r="DQ15" s="6">
        <f t="shared" si="362"/>
        <v>303434</v>
      </c>
      <c r="DR15" s="6">
        <f t="shared" si="362"/>
        <v>265916</v>
      </c>
      <c r="DS15" s="6">
        <f t="shared" si="362"/>
        <v>530219</v>
      </c>
      <c r="DT15" s="6">
        <f t="shared" si="362"/>
        <v>223684</v>
      </c>
      <c r="DU15" s="6">
        <f t="shared" si="362"/>
        <v>144214</v>
      </c>
      <c r="DV15" s="6">
        <f t="shared" si="362"/>
        <v>242310</v>
      </c>
      <c r="DW15" s="6">
        <f t="shared" si="362"/>
        <v>515414</v>
      </c>
      <c r="DX15" s="6">
        <f t="shared" si="362"/>
        <v>297528</v>
      </c>
      <c r="DY15" s="6">
        <f t="shared" si="362"/>
        <v>647063</v>
      </c>
      <c r="DZ15" s="6">
        <f t="shared" si="362"/>
        <v>396218</v>
      </c>
      <c r="EA15" s="6">
        <f t="shared" si="362"/>
        <v>317184</v>
      </c>
      <c r="EB15" s="6">
        <f t="shared" ref="EB15:FB15" si="363">IFERROR(_xlfn.NUMBERVALUE(CUBEVALUE("ThisWorkbookDataModel","[Measures].[forecast]","[demand_forecasting_data1].[Product_ID].&amp;[" &amp; $A$11 &amp; "]","[demand_forecasting_data1].[Date].&amp;["&amp;TEXT(EB$1+4,"YYYY-MM-DD")&amp;"T00:00:00]")),0)</f>
        <v>298296</v>
      </c>
      <c r="EC15" s="6">
        <f t="shared" si="363"/>
        <v>166660</v>
      </c>
      <c r="ED15" s="6">
        <f t="shared" si="363"/>
        <v>276089</v>
      </c>
      <c r="EE15" s="6">
        <f t="shared" si="363"/>
        <v>349903</v>
      </c>
      <c r="EF15" s="6">
        <f t="shared" si="363"/>
        <v>261404</v>
      </c>
      <c r="EG15" s="6">
        <f t="shared" si="363"/>
        <v>383436</v>
      </c>
      <c r="EH15" s="6">
        <f t="shared" si="363"/>
        <v>62451</v>
      </c>
      <c r="EI15" s="6">
        <f t="shared" si="363"/>
        <v>334716</v>
      </c>
      <c r="EJ15" s="6">
        <f t="shared" si="363"/>
        <v>152465</v>
      </c>
      <c r="EK15" s="6">
        <f t="shared" si="363"/>
        <v>198531</v>
      </c>
      <c r="EL15" s="6">
        <f t="shared" si="363"/>
        <v>421110</v>
      </c>
      <c r="EM15" s="6">
        <f t="shared" si="363"/>
        <v>137804</v>
      </c>
      <c r="EN15" s="6">
        <f t="shared" si="363"/>
        <v>183532</v>
      </c>
      <c r="EO15" s="6">
        <f t="shared" si="363"/>
        <v>417454</v>
      </c>
      <c r="EP15" s="6">
        <f t="shared" si="363"/>
        <v>242460</v>
      </c>
      <c r="EQ15" s="6">
        <f t="shared" si="363"/>
        <v>356550</v>
      </c>
      <c r="ER15" s="6">
        <f t="shared" si="363"/>
        <v>184018</v>
      </c>
      <c r="ES15" s="6">
        <f t="shared" si="363"/>
        <v>292405</v>
      </c>
      <c r="ET15" s="6">
        <f t="shared" si="363"/>
        <v>381000</v>
      </c>
      <c r="EU15" s="6">
        <f t="shared" si="363"/>
        <v>317666</v>
      </c>
      <c r="EV15" s="6">
        <f t="shared" si="363"/>
        <v>76511</v>
      </c>
      <c r="EW15" s="6">
        <f t="shared" si="363"/>
        <v>180735</v>
      </c>
      <c r="EX15" s="6">
        <f t="shared" si="363"/>
        <v>128147</v>
      </c>
      <c r="EY15" s="6">
        <f t="shared" si="363"/>
        <v>346389</v>
      </c>
      <c r="EZ15" s="6">
        <f t="shared" si="363"/>
        <v>545817</v>
      </c>
      <c r="FA15" s="6">
        <f t="shared" si="363"/>
        <v>143822</v>
      </c>
      <c r="FB15" s="6">
        <f t="shared" si="363"/>
        <v>118065</v>
      </c>
      <c r="FC15" s="6"/>
      <c r="FD15" s="9">
        <f t="shared" si="156"/>
        <v>269234.66666666669</v>
      </c>
      <c r="FE15" s="9">
        <f t="shared" si="157"/>
        <v>243829.16666666666</v>
      </c>
      <c r="FF15" s="9">
        <f t="shared" si="158"/>
        <v>266502.78571428574</v>
      </c>
      <c r="FG15" s="9"/>
      <c r="FH15" s="12" t="s">
        <v>5</v>
      </c>
      <c r="FI15" s="11">
        <f t="shared" si="166"/>
        <v>269234.66666666669</v>
      </c>
      <c r="FJ15" s="11">
        <f t="shared" si="167"/>
        <v>269234.66666666669</v>
      </c>
      <c r="FK15" s="11">
        <f t="shared" si="167"/>
        <v>269234.66666666669</v>
      </c>
      <c r="FL15" s="11">
        <f t="shared" ref="FL15" si="364">FK15</f>
        <v>269234.66666666669</v>
      </c>
    </row>
    <row r="16" spans="1:176">
      <c r="A16" s="2"/>
      <c r="B16" s="2" t="s">
        <v>7</v>
      </c>
      <c r="C16" s="6">
        <f>IFERROR(_xlfn.NUMBERVALUE(CUBEVALUE("ThisWorkbookDataModel","[Measures].[forecast]","[demand_forecasting_data1].[Product_ID].&amp;[" &amp; $A$11 &amp; "]","[demand_forecasting_data1].[Date].&amp;["&amp;TEXT(C$1+5,"YYYY-MM-DD")&amp;"T00:00:00]")),0)</f>
        <v>241725</v>
      </c>
      <c r="D16" s="6">
        <f t="shared" ref="D16:BO16" si="365">IFERROR(_xlfn.NUMBERVALUE(CUBEVALUE("ThisWorkbookDataModel","[Measures].[forecast]","[demand_forecasting_data1].[Product_ID].&amp;[" &amp; $A$11 &amp; "]","[demand_forecasting_data1].[Date].&amp;["&amp;TEXT(D$1+5,"YYYY-MM-DD")&amp;"T00:00:00]")),0)</f>
        <v>36297</v>
      </c>
      <c r="E16" s="6">
        <f t="shared" si="365"/>
        <v>181474</v>
      </c>
      <c r="F16" s="6">
        <f t="shared" si="365"/>
        <v>414022</v>
      </c>
      <c r="G16" s="6">
        <f t="shared" si="365"/>
        <v>299194</v>
      </c>
      <c r="H16" s="6">
        <f t="shared" si="365"/>
        <v>576038</v>
      </c>
      <c r="I16" s="6">
        <f t="shared" si="365"/>
        <v>118309</v>
      </c>
      <c r="J16" s="6">
        <f t="shared" si="365"/>
        <v>289739</v>
      </c>
      <c r="K16" s="6">
        <f t="shared" si="365"/>
        <v>44136</v>
      </c>
      <c r="L16" s="6">
        <f t="shared" si="365"/>
        <v>343951</v>
      </c>
      <c r="M16" s="6">
        <f t="shared" si="365"/>
        <v>339568</v>
      </c>
      <c r="N16" s="6">
        <f t="shared" si="365"/>
        <v>344829</v>
      </c>
      <c r="O16" s="6">
        <f t="shared" si="365"/>
        <v>115766</v>
      </c>
      <c r="P16" s="6">
        <f t="shared" si="365"/>
        <v>173024</v>
      </c>
      <c r="Q16" s="6">
        <f t="shared" si="365"/>
        <v>519835</v>
      </c>
      <c r="R16" s="6">
        <f t="shared" si="365"/>
        <v>304073</v>
      </c>
      <c r="S16" s="6">
        <f t="shared" si="365"/>
        <v>127104</v>
      </c>
      <c r="T16" s="6">
        <f t="shared" si="365"/>
        <v>26925</v>
      </c>
      <c r="U16" s="6">
        <f t="shared" si="365"/>
        <v>390100</v>
      </c>
      <c r="V16" s="6">
        <f t="shared" si="365"/>
        <v>334190</v>
      </c>
      <c r="W16" s="6">
        <f t="shared" si="365"/>
        <v>248474</v>
      </c>
      <c r="X16" s="6">
        <f t="shared" si="365"/>
        <v>473866</v>
      </c>
      <c r="Y16" s="6">
        <f t="shared" si="365"/>
        <v>302702</v>
      </c>
      <c r="Z16" s="6">
        <f t="shared" si="365"/>
        <v>109801</v>
      </c>
      <c r="AA16" s="6">
        <f t="shared" si="365"/>
        <v>125294</v>
      </c>
      <c r="AB16" s="6">
        <f t="shared" si="365"/>
        <v>247677</v>
      </c>
      <c r="AC16" s="6">
        <f t="shared" si="365"/>
        <v>250731</v>
      </c>
      <c r="AD16" s="6">
        <f t="shared" si="365"/>
        <v>340117</v>
      </c>
      <c r="AE16" s="6">
        <f t="shared" si="365"/>
        <v>467483</v>
      </c>
      <c r="AF16" s="6">
        <f t="shared" si="365"/>
        <v>139278</v>
      </c>
      <c r="AG16" s="6">
        <f t="shared" si="365"/>
        <v>420231</v>
      </c>
      <c r="AH16" s="6">
        <f t="shared" si="365"/>
        <v>118815</v>
      </c>
      <c r="AI16" s="6">
        <f t="shared" si="365"/>
        <v>604949</v>
      </c>
      <c r="AJ16" s="6">
        <f t="shared" si="365"/>
        <v>21361</v>
      </c>
      <c r="AK16" s="6">
        <f t="shared" si="365"/>
        <v>229641</v>
      </c>
      <c r="AL16" s="6">
        <f t="shared" si="365"/>
        <v>394715</v>
      </c>
      <c r="AM16" s="6">
        <f t="shared" si="365"/>
        <v>525086</v>
      </c>
      <c r="AN16" s="6">
        <f t="shared" si="365"/>
        <v>149007</v>
      </c>
      <c r="AO16" s="6">
        <f t="shared" si="365"/>
        <v>515301</v>
      </c>
      <c r="AP16" s="6">
        <f t="shared" si="365"/>
        <v>242803</v>
      </c>
      <c r="AQ16" s="6">
        <f t="shared" si="365"/>
        <v>506200</v>
      </c>
      <c r="AR16" s="6">
        <f t="shared" si="365"/>
        <v>235381</v>
      </c>
      <c r="AS16" s="6">
        <f t="shared" si="365"/>
        <v>452562</v>
      </c>
      <c r="AT16" s="6">
        <f t="shared" si="365"/>
        <v>555199</v>
      </c>
      <c r="AU16" s="6">
        <f t="shared" si="365"/>
        <v>214079</v>
      </c>
      <c r="AV16" s="6">
        <f t="shared" si="365"/>
        <v>375130</v>
      </c>
      <c r="AW16" s="6">
        <f t="shared" si="365"/>
        <v>206608</v>
      </c>
      <c r="AX16" s="6">
        <f t="shared" si="365"/>
        <v>583558</v>
      </c>
      <c r="AY16" s="6">
        <f t="shared" si="365"/>
        <v>125527</v>
      </c>
      <c r="AZ16" s="6">
        <f t="shared" si="365"/>
        <v>361521</v>
      </c>
      <c r="BA16" s="6">
        <f t="shared" si="365"/>
        <v>267235</v>
      </c>
      <c r="BB16" s="6">
        <f t="shared" si="365"/>
        <v>97620</v>
      </c>
      <c r="BC16" s="6">
        <f t="shared" si="365"/>
        <v>330281</v>
      </c>
      <c r="BD16" s="6">
        <f t="shared" si="365"/>
        <v>160866</v>
      </c>
      <c r="BE16" s="6">
        <f t="shared" si="365"/>
        <v>203894</v>
      </c>
      <c r="BF16" s="6">
        <f t="shared" si="365"/>
        <v>338650</v>
      </c>
      <c r="BG16" s="6">
        <f t="shared" si="365"/>
        <v>202172</v>
      </c>
      <c r="BH16" s="6">
        <f t="shared" si="365"/>
        <v>428893</v>
      </c>
      <c r="BI16" s="6">
        <f t="shared" si="365"/>
        <v>214112</v>
      </c>
      <c r="BJ16" s="6">
        <f t="shared" si="365"/>
        <v>361129</v>
      </c>
      <c r="BK16" s="6">
        <f t="shared" si="365"/>
        <v>328547</v>
      </c>
      <c r="BL16" s="6">
        <f t="shared" si="365"/>
        <v>96841</v>
      </c>
      <c r="BM16" s="6">
        <f t="shared" si="365"/>
        <v>634272</v>
      </c>
      <c r="BN16" s="6">
        <f t="shared" si="365"/>
        <v>451795</v>
      </c>
      <c r="BO16" s="6">
        <f t="shared" si="365"/>
        <v>147405</v>
      </c>
      <c r="BP16" s="6">
        <f t="shared" ref="BP16:EA16" si="366">IFERROR(_xlfn.NUMBERVALUE(CUBEVALUE("ThisWorkbookDataModel","[Measures].[forecast]","[demand_forecasting_data1].[Product_ID].&amp;[" &amp; $A$11 &amp; "]","[demand_forecasting_data1].[Date].&amp;["&amp;TEXT(BP$1+5,"YYYY-MM-DD")&amp;"T00:00:00]")),0)</f>
        <v>393036</v>
      </c>
      <c r="BQ16" s="6">
        <f t="shared" si="366"/>
        <v>243085</v>
      </c>
      <c r="BR16" s="6">
        <f t="shared" si="366"/>
        <v>310240</v>
      </c>
      <c r="BS16" s="6">
        <f t="shared" si="366"/>
        <v>351632</v>
      </c>
      <c r="BT16" s="6">
        <f t="shared" si="366"/>
        <v>385320</v>
      </c>
      <c r="BU16" s="6">
        <f t="shared" si="366"/>
        <v>410199</v>
      </c>
      <c r="BV16" s="6">
        <f t="shared" si="366"/>
        <v>172463</v>
      </c>
      <c r="BW16" s="6">
        <f t="shared" si="366"/>
        <v>183442</v>
      </c>
      <c r="BX16" s="6">
        <f t="shared" si="366"/>
        <v>68526</v>
      </c>
      <c r="BY16" s="6">
        <f t="shared" si="366"/>
        <v>158333</v>
      </c>
      <c r="BZ16" s="6">
        <f t="shared" si="366"/>
        <v>425033</v>
      </c>
      <c r="CA16" s="6">
        <f t="shared" si="366"/>
        <v>333165</v>
      </c>
      <c r="CB16" s="6">
        <f t="shared" si="366"/>
        <v>283834</v>
      </c>
      <c r="CC16" s="6">
        <f t="shared" si="366"/>
        <v>156412</v>
      </c>
      <c r="CD16" s="6">
        <f t="shared" si="366"/>
        <v>271379</v>
      </c>
      <c r="CE16" s="6">
        <f t="shared" si="366"/>
        <v>215785</v>
      </c>
      <c r="CF16" s="6">
        <f t="shared" si="366"/>
        <v>367152</v>
      </c>
      <c r="CG16" s="6">
        <f t="shared" si="366"/>
        <v>248114</v>
      </c>
      <c r="CH16" s="6">
        <f t="shared" si="366"/>
        <v>153794</v>
      </c>
      <c r="CI16" s="6">
        <f t="shared" si="366"/>
        <v>551473</v>
      </c>
      <c r="CJ16" s="6">
        <f t="shared" si="366"/>
        <v>442469</v>
      </c>
      <c r="CK16" s="6">
        <f t="shared" si="366"/>
        <v>530787</v>
      </c>
      <c r="CL16" s="6">
        <f t="shared" si="366"/>
        <v>322425</v>
      </c>
      <c r="CM16" s="6">
        <f t="shared" si="366"/>
        <v>207557</v>
      </c>
      <c r="CN16" s="6">
        <f t="shared" si="366"/>
        <v>149016</v>
      </c>
      <c r="CO16" s="6">
        <f t="shared" si="366"/>
        <v>193437</v>
      </c>
      <c r="CP16" s="6">
        <f t="shared" si="366"/>
        <v>152223</v>
      </c>
      <c r="CQ16" s="6">
        <f t="shared" si="366"/>
        <v>675850</v>
      </c>
      <c r="CR16" s="6">
        <f t="shared" si="366"/>
        <v>723790</v>
      </c>
      <c r="CS16" s="6">
        <f t="shared" si="366"/>
        <v>150703</v>
      </c>
      <c r="CT16" s="6">
        <f t="shared" si="366"/>
        <v>332054</v>
      </c>
      <c r="CU16" s="6">
        <f t="shared" si="366"/>
        <v>486834</v>
      </c>
      <c r="CV16" s="6">
        <f t="shared" si="366"/>
        <v>267601</v>
      </c>
      <c r="CW16" s="6">
        <f t="shared" si="366"/>
        <v>294942</v>
      </c>
      <c r="CX16" s="6">
        <f t="shared" si="366"/>
        <v>595566</v>
      </c>
      <c r="CY16" s="6">
        <f t="shared" si="366"/>
        <v>332968</v>
      </c>
      <c r="CZ16" s="6">
        <f t="shared" si="366"/>
        <v>219076</v>
      </c>
      <c r="DA16" s="6">
        <f t="shared" si="366"/>
        <v>476267</v>
      </c>
      <c r="DB16" s="6">
        <f t="shared" si="366"/>
        <v>129031</v>
      </c>
      <c r="DC16" s="6">
        <f t="shared" si="366"/>
        <v>253756</v>
      </c>
      <c r="DD16" s="6">
        <f t="shared" si="366"/>
        <v>691497</v>
      </c>
      <c r="DE16" s="6">
        <f t="shared" si="366"/>
        <v>291493</v>
      </c>
      <c r="DF16" s="6">
        <f t="shared" si="366"/>
        <v>363826</v>
      </c>
      <c r="DG16" s="6">
        <f t="shared" si="366"/>
        <v>383028</v>
      </c>
      <c r="DH16" s="6">
        <f t="shared" si="366"/>
        <v>162142</v>
      </c>
      <c r="DI16" s="6">
        <f t="shared" si="366"/>
        <v>691045</v>
      </c>
      <c r="DJ16" s="6">
        <f t="shared" si="366"/>
        <v>187653</v>
      </c>
      <c r="DK16" s="6">
        <f t="shared" si="366"/>
        <v>292372</v>
      </c>
      <c r="DL16" s="6">
        <f t="shared" si="366"/>
        <v>358503</v>
      </c>
      <c r="DM16" s="6">
        <f t="shared" si="366"/>
        <v>220681</v>
      </c>
      <c r="DN16" s="6">
        <f t="shared" si="366"/>
        <v>85333</v>
      </c>
      <c r="DO16" s="6">
        <f t="shared" si="366"/>
        <v>689604</v>
      </c>
      <c r="DP16" s="6">
        <f t="shared" si="366"/>
        <v>166893</v>
      </c>
      <c r="DQ16" s="6">
        <f t="shared" si="366"/>
        <v>262035</v>
      </c>
      <c r="DR16" s="6">
        <f t="shared" si="366"/>
        <v>127345</v>
      </c>
      <c r="DS16" s="6">
        <f t="shared" si="366"/>
        <v>341990</v>
      </c>
      <c r="DT16" s="6">
        <f t="shared" si="366"/>
        <v>439713</v>
      </c>
      <c r="DU16" s="6">
        <f t="shared" si="366"/>
        <v>184720</v>
      </c>
      <c r="DV16" s="6">
        <f t="shared" si="366"/>
        <v>449219</v>
      </c>
      <c r="DW16" s="6">
        <f t="shared" si="366"/>
        <v>580942</v>
      </c>
      <c r="DX16" s="6">
        <f t="shared" si="366"/>
        <v>218904</v>
      </c>
      <c r="DY16" s="6">
        <f t="shared" si="366"/>
        <v>260630</v>
      </c>
      <c r="DZ16" s="6">
        <f t="shared" si="366"/>
        <v>630938</v>
      </c>
      <c r="EA16" s="6">
        <f t="shared" si="366"/>
        <v>328350</v>
      </c>
      <c r="EB16" s="6">
        <f t="shared" ref="EB16:FB16" si="367">IFERROR(_xlfn.NUMBERVALUE(CUBEVALUE("ThisWorkbookDataModel","[Measures].[forecast]","[demand_forecasting_data1].[Product_ID].&amp;[" &amp; $A$11 &amp; "]","[demand_forecasting_data1].[Date].&amp;["&amp;TEXT(EB$1+5,"YYYY-MM-DD")&amp;"T00:00:00]")),0)</f>
        <v>148759</v>
      </c>
      <c r="EC16" s="6">
        <f t="shared" si="367"/>
        <v>214185</v>
      </c>
      <c r="ED16" s="6">
        <f t="shared" si="367"/>
        <v>419192</v>
      </c>
      <c r="EE16" s="6">
        <f t="shared" si="367"/>
        <v>518423</v>
      </c>
      <c r="EF16" s="6">
        <f t="shared" si="367"/>
        <v>103530</v>
      </c>
      <c r="EG16" s="6">
        <f t="shared" si="367"/>
        <v>408837</v>
      </c>
      <c r="EH16" s="6">
        <f t="shared" si="367"/>
        <v>288686</v>
      </c>
      <c r="EI16" s="6">
        <f t="shared" si="367"/>
        <v>144266</v>
      </c>
      <c r="EJ16" s="6">
        <f t="shared" si="367"/>
        <v>169647</v>
      </c>
      <c r="EK16" s="6">
        <f t="shared" si="367"/>
        <v>237148</v>
      </c>
      <c r="EL16" s="6">
        <f t="shared" si="367"/>
        <v>205316</v>
      </c>
      <c r="EM16" s="6">
        <f t="shared" si="367"/>
        <v>131392</v>
      </c>
      <c r="EN16" s="6">
        <f t="shared" si="367"/>
        <v>312201</v>
      </c>
      <c r="EO16" s="6">
        <f t="shared" si="367"/>
        <v>499650</v>
      </c>
      <c r="EP16" s="6">
        <f t="shared" si="367"/>
        <v>290971</v>
      </c>
      <c r="EQ16" s="6">
        <f t="shared" si="367"/>
        <v>145870</v>
      </c>
      <c r="ER16" s="6">
        <f t="shared" si="367"/>
        <v>230246</v>
      </c>
      <c r="ES16" s="6">
        <f t="shared" si="367"/>
        <v>505979</v>
      </c>
      <c r="ET16" s="6">
        <f t="shared" si="367"/>
        <v>127432</v>
      </c>
      <c r="EU16" s="6">
        <f t="shared" si="367"/>
        <v>51557</v>
      </c>
      <c r="EV16" s="6">
        <f t="shared" si="367"/>
        <v>251182</v>
      </c>
      <c r="EW16" s="6">
        <f t="shared" si="367"/>
        <v>292814</v>
      </c>
      <c r="EX16" s="6">
        <f t="shared" si="367"/>
        <v>567132</v>
      </c>
      <c r="EY16" s="6">
        <f t="shared" si="367"/>
        <v>214216</v>
      </c>
      <c r="EZ16" s="6">
        <f t="shared" si="367"/>
        <v>76767</v>
      </c>
      <c r="FA16" s="6">
        <f t="shared" si="367"/>
        <v>327585</v>
      </c>
      <c r="FB16" s="6">
        <f t="shared" si="367"/>
        <v>283198</v>
      </c>
      <c r="FC16" s="6"/>
      <c r="FD16" s="9">
        <f t="shared" si="156"/>
        <v>229183.33333333334</v>
      </c>
      <c r="FE16" s="9">
        <f t="shared" si="157"/>
        <v>293618.66666666669</v>
      </c>
      <c r="FF16" s="9">
        <f t="shared" si="158"/>
        <v>276042.78571428574</v>
      </c>
      <c r="FG16" s="9"/>
      <c r="FH16" s="12" t="s">
        <v>7</v>
      </c>
      <c r="FI16" s="11">
        <f t="shared" si="166"/>
        <v>229183.33333333334</v>
      </c>
      <c r="FJ16" s="11">
        <f t="shared" si="167"/>
        <v>229183.33333333334</v>
      </c>
      <c r="FK16" s="11">
        <f t="shared" si="167"/>
        <v>229183.33333333334</v>
      </c>
      <c r="FL16" s="11">
        <f t="shared" ref="FL16" si="368">FK16</f>
        <v>229183.33333333334</v>
      </c>
    </row>
    <row r="17" spans="1:168">
      <c r="A17" s="2"/>
      <c r="B17" s="2" t="s">
        <v>8</v>
      </c>
      <c r="C17" s="6">
        <f>IFERROR(_xlfn.NUMBERVALUE(CUBEVALUE("ThisWorkbookDataModel","[Measures].[forecast]","[demand_forecasting_data1].[Product_ID].&amp;[" &amp; $A$11 &amp; "]","[demand_forecasting_data1].[Date].&amp;["&amp;TEXT(C$1+6,"YYYY-MM-DD")&amp;"T00:00:00]")),0)</f>
        <v>388121</v>
      </c>
      <c r="D17" s="7">
        <f t="shared" ref="D17:BO17" si="369">IFERROR(_xlfn.NUMBERVALUE(CUBEVALUE("ThisWorkbookDataModel","[Measures].[forecast]","[demand_forecasting_data1].[Product_ID].&amp;[" &amp; $A$11 &amp; "]","[demand_forecasting_data1].[Date].&amp;["&amp;TEXT(D$1+6,"YYYY-MM-DD")&amp;"T00:00:00]")),0)</f>
        <v>507521</v>
      </c>
      <c r="E17" s="7">
        <f t="shared" si="369"/>
        <v>295541</v>
      </c>
      <c r="F17" s="7">
        <f t="shared" si="369"/>
        <v>209258</v>
      </c>
      <c r="G17" s="7">
        <f t="shared" si="369"/>
        <v>160387</v>
      </c>
      <c r="H17" s="7">
        <f t="shared" si="369"/>
        <v>440432</v>
      </c>
      <c r="I17" s="7">
        <f t="shared" si="369"/>
        <v>591638</v>
      </c>
      <c r="J17" s="7">
        <f t="shared" si="369"/>
        <v>380374</v>
      </c>
      <c r="K17" s="7">
        <f t="shared" si="369"/>
        <v>518749</v>
      </c>
      <c r="L17" s="7">
        <f t="shared" si="369"/>
        <v>81753</v>
      </c>
      <c r="M17" s="7">
        <f t="shared" si="369"/>
        <v>400764</v>
      </c>
      <c r="N17" s="7">
        <f t="shared" si="369"/>
        <v>75815</v>
      </c>
      <c r="O17" s="7">
        <f t="shared" si="369"/>
        <v>388036</v>
      </c>
      <c r="P17" s="7">
        <f t="shared" si="369"/>
        <v>400380</v>
      </c>
      <c r="Q17" s="7">
        <f t="shared" si="369"/>
        <v>241800</v>
      </c>
      <c r="R17" s="7">
        <f t="shared" si="369"/>
        <v>110740</v>
      </c>
      <c r="S17" s="7">
        <f t="shared" si="369"/>
        <v>103122</v>
      </c>
      <c r="T17" s="7">
        <f t="shared" si="369"/>
        <v>256674</v>
      </c>
      <c r="U17" s="7">
        <f t="shared" si="369"/>
        <v>359278</v>
      </c>
      <c r="V17" s="7">
        <f t="shared" si="369"/>
        <v>469163</v>
      </c>
      <c r="W17" s="7">
        <f t="shared" si="369"/>
        <v>385903</v>
      </c>
      <c r="X17" s="7">
        <f t="shared" si="369"/>
        <v>245535</v>
      </c>
      <c r="Y17" s="7">
        <f t="shared" si="369"/>
        <v>395102</v>
      </c>
      <c r="Z17" s="7">
        <f t="shared" si="369"/>
        <v>117157</v>
      </c>
      <c r="AA17" s="7">
        <f t="shared" si="369"/>
        <v>299149</v>
      </c>
      <c r="AB17" s="7">
        <f t="shared" si="369"/>
        <v>382651</v>
      </c>
      <c r="AC17" s="7">
        <f t="shared" si="369"/>
        <v>327932</v>
      </c>
      <c r="AD17" s="7">
        <f t="shared" si="369"/>
        <v>243501</v>
      </c>
      <c r="AE17" s="7">
        <f t="shared" si="369"/>
        <v>137821</v>
      </c>
      <c r="AF17" s="7">
        <f t="shared" si="369"/>
        <v>267692</v>
      </c>
      <c r="AG17" s="7">
        <f t="shared" si="369"/>
        <v>133579</v>
      </c>
      <c r="AH17" s="7">
        <f t="shared" si="369"/>
        <v>264589</v>
      </c>
      <c r="AI17" s="7">
        <f t="shared" si="369"/>
        <v>459230</v>
      </c>
      <c r="AJ17" s="7">
        <f t="shared" si="369"/>
        <v>346179</v>
      </c>
      <c r="AK17" s="7">
        <f t="shared" si="369"/>
        <v>193672</v>
      </c>
      <c r="AL17" s="7">
        <f t="shared" si="369"/>
        <v>219130</v>
      </c>
      <c r="AM17" s="7">
        <f t="shared" si="369"/>
        <v>268659</v>
      </c>
      <c r="AN17" s="7">
        <f t="shared" si="369"/>
        <v>238010</v>
      </c>
      <c r="AO17" s="7">
        <f t="shared" si="369"/>
        <v>335237</v>
      </c>
      <c r="AP17" s="7">
        <f t="shared" si="369"/>
        <v>325224</v>
      </c>
      <c r="AQ17" s="7">
        <f t="shared" si="369"/>
        <v>590135</v>
      </c>
      <c r="AR17" s="7">
        <f t="shared" si="369"/>
        <v>337206</v>
      </c>
      <c r="AS17" s="7">
        <f t="shared" si="369"/>
        <v>236052</v>
      </c>
      <c r="AT17" s="7">
        <f t="shared" si="369"/>
        <v>267719</v>
      </c>
      <c r="AU17" s="7">
        <f t="shared" si="369"/>
        <v>254542</v>
      </c>
      <c r="AV17" s="7">
        <f t="shared" si="369"/>
        <v>125152</v>
      </c>
      <c r="AW17" s="7">
        <f t="shared" si="369"/>
        <v>291609</v>
      </c>
      <c r="AX17" s="7">
        <f t="shared" si="369"/>
        <v>347946</v>
      </c>
      <c r="AY17" s="7">
        <f t="shared" si="369"/>
        <v>287177</v>
      </c>
      <c r="AZ17" s="7">
        <f t="shared" si="369"/>
        <v>300066</v>
      </c>
      <c r="BA17" s="7">
        <f t="shared" si="369"/>
        <v>144296</v>
      </c>
      <c r="BB17" s="7">
        <f t="shared" si="369"/>
        <v>148158</v>
      </c>
      <c r="BC17" s="7">
        <f t="shared" si="369"/>
        <v>493979</v>
      </c>
      <c r="BD17" s="7">
        <f t="shared" si="369"/>
        <v>178396</v>
      </c>
      <c r="BE17" s="7">
        <f t="shared" si="369"/>
        <v>226400</v>
      </c>
      <c r="BF17" s="7">
        <f t="shared" si="369"/>
        <v>143193</v>
      </c>
      <c r="BG17" s="7">
        <f t="shared" si="369"/>
        <v>662063</v>
      </c>
      <c r="BH17" s="7">
        <f t="shared" si="369"/>
        <v>290422</v>
      </c>
      <c r="BI17" s="7">
        <f t="shared" si="369"/>
        <v>468323</v>
      </c>
      <c r="BJ17" s="7">
        <f t="shared" si="369"/>
        <v>398910</v>
      </c>
      <c r="BK17" s="7">
        <f t="shared" si="369"/>
        <v>245862</v>
      </c>
      <c r="BL17" s="7">
        <f t="shared" si="369"/>
        <v>299986</v>
      </c>
      <c r="BM17" s="7">
        <f t="shared" si="369"/>
        <v>280268</v>
      </c>
      <c r="BN17" s="7">
        <f t="shared" si="369"/>
        <v>235009</v>
      </c>
      <c r="BO17" s="7">
        <f t="shared" si="369"/>
        <v>262686</v>
      </c>
      <c r="BP17" s="7">
        <f t="shared" ref="BP17:EA17" si="370">IFERROR(_xlfn.NUMBERVALUE(CUBEVALUE("ThisWorkbookDataModel","[Measures].[forecast]","[demand_forecasting_data1].[Product_ID].&amp;[" &amp; $A$11 &amp; "]","[demand_forecasting_data1].[Date].&amp;["&amp;TEXT(BP$1+6,"YYYY-MM-DD")&amp;"T00:00:00]")),0)</f>
        <v>245121</v>
      </c>
      <c r="BQ17" s="7">
        <f t="shared" si="370"/>
        <v>45239</v>
      </c>
      <c r="BR17" s="7">
        <f t="shared" si="370"/>
        <v>255214</v>
      </c>
      <c r="BS17" s="7">
        <f t="shared" si="370"/>
        <v>311812</v>
      </c>
      <c r="BT17" s="7">
        <f t="shared" si="370"/>
        <v>193301</v>
      </c>
      <c r="BU17" s="7">
        <f t="shared" si="370"/>
        <v>427667</v>
      </c>
      <c r="BV17" s="7">
        <f t="shared" si="370"/>
        <v>400948</v>
      </c>
      <c r="BW17" s="7">
        <f t="shared" si="370"/>
        <v>60133</v>
      </c>
      <c r="BX17" s="7">
        <f t="shared" si="370"/>
        <v>416730</v>
      </c>
      <c r="BY17" s="7">
        <f t="shared" si="370"/>
        <v>251714</v>
      </c>
      <c r="BZ17" s="7">
        <f t="shared" si="370"/>
        <v>326605</v>
      </c>
      <c r="CA17" s="7">
        <f t="shared" si="370"/>
        <v>384903</v>
      </c>
      <c r="CB17" s="7">
        <f t="shared" si="370"/>
        <v>92451</v>
      </c>
      <c r="CC17" s="7">
        <f t="shared" si="370"/>
        <v>251204</v>
      </c>
      <c r="CD17" s="7">
        <f t="shared" si="370"/>
        <v>400187</v>
      </c>
      <c r="CE17" s="7">
        <f t="shared" si="370"/>
        <v>128216</v>
      </c>
      <c r="CF17" s="7">
        <f t="shared" si="370"/>
        <v>321258</v>
      </c>
      <c r="CG17" s="7">
        <f t="shared" si="370"/>
        <v>367149</v>
      </c>
      <c r="CH17" s="7">
        <f t="shared" si="370"/>
        <v>113960</v>
      </c>
      <c r="CI17" s="7">
        <f t="shared" si="370"/>
        <v>358492</v>
      </c>
      <c r="CJ17" s="7">
        <f t="shared" si="370"/>
        <v>248455</v>
      </c>
      <c r="CK17" s="7">
        <f t="shared" si="370"/>
        <v>592008</v>
      </c>
      <c r="CL17" s="7">
        <f t="shared" si="370"/>
        <v>433836</v>
      </c>
      <c r="CM17" s="7">
        <f t="shared" si="370"/>
        <v>407379</v>
      </c>
      <c r="CN17" s="7">
        <f t="shared" si="370"/>
        <v>642620</v>
      </c>
      <c r="CO17" s="7">
        <f t="shared" si="370"/>
        <v>298298</v>
      </c>
      <c r="CP17" s="7">
        <f t="shared" si="370"/>
        <v>242045</v>
      </c>
      <c r="CQ17" s="7">
        <f t="shared" si="370"/>
        <v>290092</v>
      </c>
      <c r="CR17" s="7">
        <f t="shared" si="370"/>
        <v>426349</v>
      </c>
      <c r="CS17" s="7">
        <f t="shared" si="370"/>
        <v>292127</v>
      </c>
      <c r="CT17" s="7">
        <f t="shared" si="370"/>
        <v>483634</v>
      </c>
      <c r="CU17" s="7">
        <f t="shared" si="370"/>
        <v>490421</v>
      </c>
      <c r="CV17" s="7">
        <f t="shared" si="370"/>
        <v>182432</v>
      </c>
      <c r="CW17" s="7">
        <f t="shared" si="370"/>
        <v>512331</v>
      </c>
      <c r="CX17" s="7">
        <f t="shared" si="370"/>
        <v>153530</v>
      </c>
      <c r="CY17" s="7">
        <f t="shared" si="370"/>
        <v>207253</v>
      </c>
      <c r="CZ17" s="7">
        <f t="shared" si="370"/>
        <v>856821</v>
      </c>
      <c r="DA17" s="7">
        <f t="shared" si="370"/>
        <v>350690</v>
      </c>
      <c r="DB17" s="7">
        <f t="shared" si="370"/>
        <v>177835</v>
      </c>
      <c r="DC17" s="7">
        <f t="shared" si="370"/>
        <v>419249</v>
      </c>
      <c r="DD17" s="7">
        <f t="shared" si="370"/>
        <v>310572</v>
      </c>
      <c r="DE17" s="7">
        <f t="shared" si="370"/>
        <v>151269</v>
      </c>
      <c r="DF17" s="7">
        <f t="shared" si="370"/>
        <v>401425</v>
      </c>
      <c r="DG17" s="7">
        <f t="shared" si="370"/>
        <v>435228</v>
      </c>
      <c r="DH17" s="7">
        <f t="shared" si="370"/>
        <v>663267</v>
      </c>
      <c r="DI17" s="7">
        <f t="shared" si="370"/>
        <v>365746</v>
      </c>
      <c r="DJ17" s="7">
        <f t="shared" si="370"/>
        <v>549029</v>
      </c>
      <c r="DK17" s="7">
        <f t="shared" si="370"/>
        <v>343646</v>
      </c>
      <c r="DL17" s="7">
        <f t="shared" si="370"/>
        <v>436587</v>
      </c>
      <c r="DM17" s="7">
        <f t="shared" si="370"/>
        <v>213841</v>
      </c>
      <c r="DN17" s="7">
        <f t="shared" si="370"/>
        <v>100921</v>
      </c>
      <c r="DO17" s="7">
        <f t="shared" si="370"/>
        <v>238229</v>
      </c>
      <c r="DP17" s="7">
        <f t="shared" si="370"/>
        <v>254031</v>
      </c>
      <c r="DQ17" s="7">
        <f t="shared" si="370"/>
        <v>415836</v>
      </c>
      <c r="DR17" s="7">
        <f t="shared" si="370"/>
        <v>304805</v>
      </c>
      <c r="DS17" s="7">
        <f t="shared" si="370"/>
        <v>235337</v>
      </c>
      <c r="DT17" s="7">
        <f t="shared" si="370"/>
        <v>264806</v>
      </c>
      <c r="DU17" s="7">
        <f t="shared" si="370"/>
        <v>307256</v>
      </c>
      <c r="DV17" s="7">
        <f t="shared" si="370"/>
        <v>501182</v>
      </c>
      <c r="DW17" s="7">
        <f t="shared" si="370"/>
        <v>289492</v>
      </c>
      <c r="DX17" s="7">
        <f t="shared" si="370"/>
        <v>204103</v>
      </c>
      <c r="DY17" s="7">
        <f t="shared" si="370"/>
        <v>552555</v>
      </c>
      <c r="DZ17" s="7">
        <f t="shared" si="370"/>
        <v>347664</v>
      </c>
      <c r="EA17" s="7">
        <f t="shared" si="370"/>
        <v>136121</v>
      </c>
      <c r="EB17" s="7">
        <f t="shared" ref="EB17:FB17" si="371">IFERROR(_xlfn.NUMBERVALUE(CUBEVALUE("ThisWorkbookDataModel","[Measures].[forecast]","[demand_forecasting_data1].[Product_ID].&amp;[" &amp; $A$11 &amp; "]","[demand_forecasting_data1].[Date].&amp;["&amp;TEXT(EB$1+6,"YYYY-MM-DD")&amp;"T00:00:00]")),0)</f>
        <v>252316</v>
      </c>
      <c r="EC17" s="7">
        <f t="shared" si="371"/>
        <v>200096</v>
      </c>
      <c r="ED17" s="7">
        <f t="shared" si="371"/>
        <v>553643</v>
      </c>
      <c r="EE17" s="7">
        <f t="shared" si="371"/>
        <v>518169</v>
      </c>
      <c r="EF17" s="7">
        <f t="shared" si="371"/>
        <v>411656</v>
      </c>
      <c r="EG17" s="7">
        <f t="shared" si="371"/>
        <v>301616</v>
      </c>
      <c r="EH17" s="7">
        <f t="shared" si="371"/>
        <v>155110</v>
      </c>
      <c r="EI17" s="7">
        <f t="shared" si="371"/>
        <v>273596</v>
      </c>
      <c r="EJ17" s="7">
        <f t="shared" si="371"/>
        <v>166218</v>
      </c>
      <c r="EK17" s="7">
        <f t="shared" si="371"/>
        <v>376051</v>
      </c>
      <c r="EL17" s="7">
        <f t="shared" si="371"/>
        <v>331391</v>
      </c>
      <c r="EM17" s="7">
        <f t="shared" si="371"/>
        <v>134557</v>
      </c>
      <c r="EN17" s="7">
        <f t="shared" si="371"/>
        <v>365674</v>
      </c>
      <c r="EO17" s="7">
        <f t="shared" si="371"/>
        <v>510274</v>
      </c>
      <c r="EP17" s="7">
        <f t="shared" si="371"/>
        <v>383253</v>
      </c>
      <c r="EQ17" s="7">
        <f t="shared" si="371"/>
        <v>436105</v>
      </c>
      <c r="ER17" s="7">
        <f t="shared" si="371"/>
        <v>223151</v>
      </c>
      <c r="ES17" s="7">
        <f t="shared" si="371"/>
        <v>480984</v>
      </c>
      <c r="ET17" s="7">
        <f t="shared" si="371"/>
        <v>74278</v>
      </c>
      <c r="EU17" s="7">
        <f t="shared" si="371"/>
        <v>308637</v>
      </c>
      <c r="EV17" s="7">
        <f t="shared" si="371"/>
        <v>325870</v>
      </c>
      <c r="EW17" s="7">
        <f t="shared" si="371"/>
        <v>546943</v>
      </c>
      <c r="EX17" s="7">
        <f t="shared" si="371"/>
        <v>388990</v>
      </c>
      <c r="EY17" s="7">
        <f t="shared" si="371"/>
        <v>0</v>
      </c>
      <c r="EZ17" s="7">
        <f t="shared" si="371"/>
        <v>247442</v>
      </c>
      <c r="FA17" s="7">
        <f t="shared" si="371"/>
        <v>457874</v>
      </c>
      <c r="FB17" s="7">
        <f t="shared" si="371"/>
        <v>519543</v>
      </c>
      <c r="FC17" s="7"/>
      <c r="FD17" s="9">
        <f t="shared" si="156"/>
        <v>408286.33333333331</v>
      </c>
      <c r="FE17" s="9">
        <f t="shared" si="157"/>
        <v>360132</v>
      </c>
      <c r="FF17" s="9">
        <f t="shared" si="158"/>
        <v>350238.85714285716</v>
      </c>
      <c r="FG17" s="9"/>
      <c r="FH17" s="12" t="s">
        <v>8</v>
      </c>
      <c r="FI17" s="11">
        <f t="shared" si="166"/>
        <v>408286.33333333331</v>
      </c>
      <c r="FJ17" s="11">
        <f t="shared" si="167"/>
        <v>408286.33333333331</v>
      </c>
      <c r="FK17" s="11">
        <f t="shared" si="167"/>
        <v>408286.33333333331</v>
      </c>
      <c r="FL17" s="11">
        <f t="shared" ref="FL17" si="372">FK17</f>
        <v>408286.33333333331</v>
      </c>
    </row>
    <row r="18" spans="1:168">
      <c r="A18" s="2"/>
      <c r="B18" s="3" t="s">
        <v>13</v>
      </c>
      <c r="C18" s="5">
        <f>SUM(C19:C25)</f>
        <v>1173490</v>
      </c>
      <c r="D18" s="5">
        <f t="shared" ref="D18" si="373">SUM(D19:D25)</f>
        <v>1892574</v>
      </c>
      <c r="E18" s="5">
        <f t="shared" ref="E18" si="374">SUM(E19:E25)</f>
        <v>1940987</v>
      </c>
      <c r="F18" s="5">
        <f t="shared" ref="F18" si="375">SUM(F19:F25)</f>
        <v>1994544</v>
      </c>
      <c r="G18" s="5">
        <f t="shared" ref="G18" si="376">SUM(G19:G25)</f>
        <v>2785016</v>
      </c>
      <c r="H18" s="5">
        <f t="shared" ref="H18" si="377">SUM(H19:H25)</f>
        <v>2779616</v>
      </c>
      <c r="I18" s="5">
        <f t="shared" ref="I18" si="378">SUM(I19:I25)</f>
        <v>2193079</v>
      </c>
      <c r="J18" s="5">
        <f t="shared" ref="J18" si="379">SUM(J19:J25)</f>
        <v>2049715</v>
      </c>
      <c r="K18" s="5">
        <f t="shared" ref="K18" si="380">SUM(K19:K25)</f>
        <v>2389453</v>
      </c>
      <c r="L18" s="5">
        <f t="shared" ref="L18" si="381">SUM(L19:L25)</f>
        <v>1639924</v>
      </c>
      <c r="M18" s="5">
        <f t="shared" ref="M18" si="382">SUM(M19:M25)</f>
        <v>1307484</v>
      </c>
      <c r="N18" s="5">
        <f t="shared" ref="N18" si="383">SUM(N19:N25)</f>
        <v>1428427</v>
      </c>
      <c r="O18" s="5">
        <f t="shared" ref="O18" si="384">SUM(O19:O25)</f>
        <v>1361139</v>
      </c>
      <c r="P18" s="5">
        <f t="shared" ref="P18" si="385">SUM(P19:P25)</f>
        <v>2064284</v>
      </c>
      <c r="Q18" s="5">
        <f t="shared" ref="Q18" si="386">SUM(Q19:Q25)</f>
        <v>2499177</v>
      </c>
      <c r="R18" s="5">
        <f t="shared" ref="R18" si="387">SUM(R19:R25)</f>
        <v>2360493</v>
      </c>
      <c r="S18" s="5">
        <f t="shared" ref="S18" si="388">SUM(S19:S25)</f>
        <v>1545933</v>
      </c>
      <c r="T18" s="5">
        <f t="shared" ref="T18" si="389">SUM(T19:T25)</f>
        <v>2292757</v>
      </c>
      <c r="U18" s="5">
        <f t="shared" ref="U18" si="390">SUM(U19:U25)</f>
        <v>2410027</v>
      </c>
      <c r="V18" s="5">
        <f t="shared" ref="V18" si="391">SUM(V19:V25)</f>
        <v>1969831</v>
      </c>
      <c r="W18" s="5">
        <f t="shared" ref="W18" si="392">SUM(W19:W25)</f>
        <v>1637451</v>
      </c>
      <c r="X18" s="5">
        <f t="shared" ref="X18" si="393">SUM(X19:X25)</f>
        <v>2350986</v>
      </c>
      <c r="Y18" s="5">
        <f t="shared" ref="Y18" si="394">SUM(Y19:Y25)</f>
        <v>2361987</v>
      </c>
      <c r="Z18" s="5">
        <f t="shared" ref="Z18" si="395">SUM(Z19:Z25)</f>
        <v>1735348</v>
      </c>
      <c r="AA18" s="5">
        <f t="shared" ref="AA18" si="396">SUM(AA19:AA25)</f>
        <v>2019265</v>
      </c>
      <c r="AB18" s="5">
        <f t="shared" ref="AB18" si="397">SUM(AB19:AB25)</f>
        <v>2405033</v>
      </c>
      <c r="AC18" s="5">
        <f t="shared" ref="AC18" si="398">SUM(AC19:AC25)</f>
        <v>1518426</v>
      </c>
      <c r="AD18" s="5">
        <f t="shared" ref="AD18" si="399">SUM(AD19:AD25)</f>
        <v>1720478</v>
      </c>
      <c r="AE18" s="5">
        <f t="shared" ref="AE18" si="400">SUM(AE19:AE25)</f>
        <v>2671094</v>
      </c>
      <c r="AF18" s="5">
        <f t="shared" ref="AF18" si="401">SUM(AF19:AF25)</f>
        <v>2025733</v>
      </c>
      <c r="AG18" s="5">
        <f t="shared" ref="AG18" si="402">SUM(AG19:AG25)</f>
        <v>1970342</v>
      </c>
      <c r="AH18" s="5">
        <f t="shared" ref="AH18" si="403">SUM(AH19:AH25)</f>
        <v>1796067</v>
      </c>
      <c r="AI18" s="5">
        <f t="shared" ref="AI18" si="404">SUM(AI19:AI25)</f>
        <v>2050614</v>
      </c>
      <c r="AJ18" s="5">
        <f t="shared" ref="AJ18" si="405">SUM(AJ19:AJ25)</f>
        <v>2002570</v>
      </c>
      <c r="AK18" s="5">
        <f t="shared" ref="AK18" si="406">SUM(AK19:AK25)</f>
        <v>2628636</v>
      </c>
      <c r="AL18" s="5">
        <f t="shared" ref="AL18" si="407">SUM(AL19:AL25)</f>
        <v>2407724</v>
      </c>
      <c r="AM18" s="5">
        <f t="shared" ref="AM18" si="408">SUM(AM19:AM25)</f>
        <v>1971936</v>
      </c>
      <c r="AN18" s="5">
        <f t="shared" ref="AN18" si="409">SUM(AN19:AN25)</f>
        <v>2177335</v>
      </c>
      <c r="AO18" s="5">
        <f t="shared" ref="AO18" si="410">SUM(AO19:AO25)</f>
        <v>2198708</v>
      </c>
      <c r="AP18" s="5">
        <f t="shared" ref="AP18" si="411">SUM(AP19:AP25)</f>
        <v>2576196</v>
      </c>
      <c r="AQ18" s="5">
        <f t="shared" ref="AQ18" si="412">SUM(AQ19:AQ25)</f>
        <v>2621127</v>
      </c>
      <c r="AR18" s="5">
        <f t="shared" ref="AR18" si="413">SUM(AR19:AR25)</f>
        <v>1981247</v>
      </c>
      <c r="AS18" s="5">
        <f t="shared" ref="AS18" si="414">SUM(AS19:AS25)</f>
        <v>2147366</v>
      </c>
      <c r="AT18" s="5">
        <f t="shared" ref="AT18" si="415">SUM(AT19:AT25)</f>
        <v>2718604</v>
      </c>
      <c r="AU18" s="5">
        <f t="shared" ref="AU18" si="416">SUM(AU19:AU25)</f>
        <v>2417791</v>
      </c>
      <c r="AV18" s="5">
        <f t="shared" ref="AV18" si="417">SUM(AV19:AV25)</f>
        <v>2007183</v>
      </c>
      <c r="AW18" s="5">
        <f t="shared" ref="AW18" si="418">SUM(AW19:AW25)</f>
        <v>2586466</v>
      </c>
      <c r="AX18" s="5">
        <f t="shared" ref="AX18" si="419">SUM(AX19:AX25)</f>
        <v>2095501</v>
      </c>
      <c r="AY18" s="5">
        <f t="shared" ref="AY18" si="420">SUM(AY19:AY25)</f>
        <v>1678233</v>
      </c>
      <c r="AZ18" s="5">
        <f t="shared" ref="AZ18" si="421">SUM(AZ19:AZ25)</f>
        <v>2274779</v>
      </c>
      <c r="BA18" s="5">
        <f t="shared" ref="BA18" si="422">SUM(BA19:BA25)</f>
        <v>2423976</v>
      </c>
      <c r="BB18" s="5">
        <f t="shared" ref="BB18" si="423">SUM(BB19:BB25)</f>
        <v>1940599</v>
      </c>
      <c r="BC18" s="5">
        <f t="shared" ref="BC18" si="424">SUM(BC19:BC25)</f>
        <v>2441031</v>
      </c>
      <c r="BD18" s="5">
        <f t="shared" ref="BD18" si="425">SUM(BD19:BD25)</f>
        <v>2202812</v>
      </c>
      <c r="BE18" s="5">
        <f t="shared" ref="BE18" si="426">SUM(BE19:BE25)</f>
        <v>2300507</v>
      </c>
      <c r="BF18" s="5">
        <f t="shared" ref="BF18" si="427">SUM(BF19:BF25)</f>
        <v>1864905</v>
      </c>
      <c r="BG18" s="5">
        <f t="shared" ref="BG18" si="428">SUM(BG19:BG25)</f>
        <v>1845292</v>
      </c>
      <c r="BH18" s="5">
        <f t="shared" ref="BH18" si="429">SUM(BH19:BH25)</f>
        <v>2300055</v>
      </c>
      <c r="BI18" s="5">
        <f t="shared" ref="BI18" si="430">SUM(BI19:BI25)</f>
        <v>1832749</v>
      </c>
      <c r="BJ18" s="5">
        <f t="shared" ref="BJ18" si="431">SUM(BJ19:BJ25)</f>
        <v>1906137</v>
      </c>
      <c r="BK18" s="5">
        <f t="shared" ref="BK18" si="432">SUM(BK19:BK25)</f>
        <v>2391906</v>
      </c>
      <c r="BL18" s="5">
        <f t="shared" ref="BL18" si="433">SUM(BL19:BL25)</f>
        <v>2248763</v>
      </c>
      <c r="BM18" s="5">
        <f t="shared" ref="BM18" si="434">SUM(BM19:BM25)</f>
        <v>2447279</v>
      </c>
      <c r="BN18" s="5">
        <f t="shared" ref="BN18" si="435">SUM(BN19:BN25)</f>
        <v>1723092</v>
      </c>
      <c r="BO18" s="5">
        <f t="shared" ref="BO18" si="436">SUM(BO19:BO25)</f>
        <v>2740584</v>
      </c>
      <c r="BP18" s="5">
        <f t="shared" ref="BP18" si="437">SUM(BP19:BP25)</f>
        <v>2179686</v>
      </c>
      <c r="BQ18" s="5">
        <f t="shared" ref="BQ18" si="438">SUM(BQ19:BQ25)</f>
        <v>2425276</v>
      </c>
      <c r="BR18" s="5">
        <f t="shared" ref="BR18" si="439">SUM(BR19:BR25)</f>
        <v>1813063</v>
      </c>
      <c r="BS18" s="5">
        <f t="shared" ref="BS18" si="440">SUM(BS19:BS25)</f>
        <v>2436484</v>
      </c>
      <c r="BT18" s="5">
        <f t="shared" ref="BT18" si="441">SUM(BT19:BT25)</f>
        <v>2608123</v>
      </c>
      <c r="BU18" s="5">
        <f t="shared" ref="BU18" si="442">SUM(BU19:BU25)</f>
        <v>2183919</v>
      </c>
      <c r="BV18" s="5">
        <f t="shared" ref="BV18" si="443">SUM(BV19:BV25)</f>
        <v>3191008</v>
      </c>
      <c r="BW18" s="5">
        <f t="shared" ref="BW18" si="444">SUM(BW19:BW25)</f>
        <v>2568556</v>
      </c>
      <c r="BX18" s="5">
        <f t="shared" ref="BX18" si="445">SUM(BX19:BX25)</f>
        <v>2120250</v>
      </c>
      <c r="BY18" s="5">
        <f t="shared" ref="BY18" si="446">SUM(BY19:BY25)</f>
        <v>2831809</v>
      </c>
      <c r="BZ18" s="5">
        <f t="shared" ref="BZ18" si="447">SUM(BZ19:BZ25)</f>
        <v>2779077</v>
      </c>
      <c r="CA18" s="5">
        <f t="shared" ref="CA18" si="448">SUM(CA19:CA25)</f>
        <v>2103545</v>
      </c>
      <c r="CB18" s="5">
        <f t="shared" ref="CB18" si="449">SUM(CB19:CB25)</f>
        <v>1736046</v>
      </c>
      <c r="CC18" s="5">
        <f t="shared" ref="CC18" si="450">SUM(CC19:CC25)</f>
        <v>1668805</v>
      </c>
      <c r="CD18" s="5">
        <f t="shared" ref="CD18" si="451">SUM(CD19:CD25)</f>
        <v>2289825</v>
      </c>
      <c r="CE18" s="5">
        <f t="shared" ref="CE18" si="452">SUM(CE19:CE25)</f>
        <v>2207214</v>
      </c>
      <c r="CF18" s="5">
        <f t="shared" ref="CF18" si="453">SUM(CF19:CF25)</f>
        <v>1730437</v>
      </c>
      <c r="CG18" s="5">
        <f t="shared" ref="CG18" si="454">SUM(CG19:CG25)</f>
        <v>2804303</v>
      </c>
      <c r="CH18" s="5">
        <f t="shared" ref="CH18" si="455">SUM(CH19:CH25)</f>
        <v>1687422</v>
      </c>
      <c r="CI18" s="5">
        <f t="shared" ref="CI18" si="456">SUM(CI19:CI25)</f>
        <v>1788579</v>
      </c>
      <c r="CJ18" s="5">
        <f t="shared" ref="CJ18" si="457">SUM(CJ19:CJ25)</f>
        <v>2001984</v>
      </c>
      <c r="CK18" s="5">
        <f t="shared" ref="CK18" si="458">SUM(CK19:CK25)</f>
        <v>2390828</v>
      </c>
      <c r="CL18" s="5">
        <f t="shared" ref="CL18" si="459">SUM(CL19:CL25)</f>
        <v>1727313</v>
      </c>
      <c r="CM18" s="5">
        <f t="shared" ref="CM18" si="460">SUM(CM19:CM25)</f>
        <v>2345367</v>
      </c>
      <c r="CN18" s="5">
        <f t="shared" ref="CN18" si="461">SUM(CN19:CN25)</f>
        <v>2288266</v>
      </c>
      <c r="CO18" s="5">
        <f t="shared" ref="CO18" si="462">SUM(CO19:CO25)</f>
        <v>2608707</v>
      </c>
      <c r="CP18" s="5">
        <f t="shared" ref="CP18" si="463">SUM(CP19:CP25)</f>
        <v>1617850</v>
      </c>
      <c r="CQ18" s="5">
        <f t="shared" ref="CQ18" si="464">SUM(CQ19:CQ25)</f>
        <v>2052667</v>
      </c>
      <c r="CR18" s="5">
        <f t="shared" ref="CR18" si="465">SUM(CR19:CR25)</f>
        <v>2031159</v>
      </c>
      <c r="CS18" s="5">
        <f t="shared" ref="CS18" si="466">SUM(CS19:CS25)</f>
        <v>2346695</v>
      </c>
      <c r="CT18" s="5">
        <f t="shared" ref="CT18" si="467">SUM(CT19:CT25)</f>
        <v>2656377</v>
      </c>
      <c r="CU18" s="5">
        <f t="shared" ref="CU18" si="468">SUM(CU19:CU25)</f>
        <v>2044853</v>
      </c>
      <c r="CV18" s="5">
        <f t="shared" ref="CV18" si="469">SUM(CV19:CV25)</f>
        <v>2232740</v>
      </c>
      <c r="CW18" s="5">
        <f t="shared" ref="CW18" si="470">SUM(CW19:CW25)</f>
        <v>2001138</v>
      </c>
      <c r="CX18" s="5">
        <f t="shared" ref="CX18" si="471">SUM(CX19:CX25)</f>
        <v>1975770</v>
      </c>
      <c r="CY18" s="5">
        <f t="shared" ref="CY18" si="472">SUM(CY19:CY25)</f>
        <v>2195805</v>
      </c>
      <c r="CZ18" s="5">
        <f t="shared" ref="CZ18" si="473">SUM(CZ19:CZ25)</f>
        <v>2389466</v>
      </c>
      <c r="DA18" s="5">
        <f t="shared" ref="DA18" si="474">SUM(DA19:DA25)</f>
        <v>2019348</v>
      </c>
      <c r="DB18" s="5">
        <f t="shared" ref="DB18" si="475">SUM(DB19:DB25)</f>
        <v>2698881</v>
      </c>
      <c r="DC18" s="5">
        <f t="shared" ref="DC18" si="476">SUM(DC19:DC25)</f>
        <v>2443064</v>
      </c>
      <c r="DD18" s="5">
        <f t="shared" ref="DD18" si="477">SUM(DD19:DD25)</f>
        <v>1960007</v>
      </c>
      <c r="DE18" s="5">
        <f t="shared" ref="DE18" si="478">SUM(DE19:DE25)</f>
        <v>2931647</v>
      </c>
      <c r="DF18" s="5">
        <f t="shared" ref="DF18" si="479">SUM(DF19:DF25)</f>
        <v>1599081</v>
      </c>
      <c r="DG18" s="5">
        <f t="shared" ref="DG18" si="480">SUM(DG19:DG25)</f>
        <v>1830062</v>
      </c>
      <c r="DH18" s="5">
        <f t="shared" ref="DH18" si="481">SUM(DH19:DH25)</f>
        <v>2066492</v>
      </c>
      <c r="DI18" s="5">
        <f t="shared" ref="DI18" si="482">SUM(DI19:DI25)</f>
        <v>1881438</v>
      </c>
      <c r="DJ18" s="5">
        <f t="shared" ref="DJ18" si="483">SUM(DJ19:DJ25)</f>
        <v>2639578</v>
      </c>
      <c r="DK18" s="5">
        <f t="shared" ref="DK18" si="484">SUM(DK19:DK25)</f>
        <v>2670212</v>
      </c>
      <c r="DL18" s="5">
        <f t="shared" ref="DL18" si="485">SUM(DL19:DL25)</f>
        <v>1845246</v>
      </c>
      <c r="DM18" s="5">
        <f t="shared" ref="DM18" si="486">SUM(DM19:DM25)</f>
        <v>1845849</v>
      </c>
      <c r="DN18" s="5">
        <f t="shared" ref="DN18" si="487">SUM(DN19:DN25)</f>
        <v>1729962</v>
      </c>
      <c r="DO18" s="5">
        <f t="shared" ref="DO18" si="488">SUM(DO19:DO25)</f>
        <v>1390795</v>
      </c>
      <c r="DP18" s="5">
        <f t="shared" ref="DP18" si="489">SUM(DP19:DP25)</f>
        <v>1894009</v>
      </c>
      <c r="DQ18" s="5">
        <f t="shared" ref="DQ18" si="490">SUM(DQ19:DQ25)</f>
        <v>2154702</v>
      </c>
      <c r="DR18" s="5">
        <f t="shared" ref="DR18" si="491">SUM(DR19:DR25)</f>
        <v>2686912</v>
      </c>
      <c r="DS18" s="5">
        <f t="shared" ref="DS18" si="492">SUM(DS19:DS25)</f>
        <v>2310676</v>
      </c>
      <c r="DT18" s="5">
        <f t="shared" ref="DT18" si="493">SUM(DT19:DT25)</f>
        <v>1845859</v>
      </c>
      <c r="DU18" s="5">
        <f t="shared" ref="DU18" si="494">SUM(DU19:DU25)</f>
        <v>1482048</v>
      </c>
      <c r="DV18" s="5">
        <f t="shared" ref="DV18" si="495">SUM(DV19:DV25)</f>
        <v>3004381</v>
      </c>
      <c r="DW18" s="5">
        <f t="shared" ref="DW18" si="496">SUM(DW19:DW25)</f>
        <v>1269997</v>
      </c>
      <c r="DX18" s="5">
        <f t="shared" ref="DX18" si="497">SUM(DX19:DX25)</f>
        <v>2361509</v>
      </c>
      <c r="DY18" s="5">
        <f t="shared" ref="DY18" si="498">SUM(DY19:DY25)</f>
        <v>2964513</v>
      </c>
      <c r="DZ18" s="5">
        <f t="shared" ref="DZ18" si="499">SUM(DZ19:DZ25)</f>
        <v>2671484</v>
      </c>
      <c r="EA18" s="5">
        <f t="shared" ref="EA18" si="500">SUM(EA19:EA25)</f>
        <v>2223613</v>
      </c>
      <c r="EB18" s="5">
        <f t="shared" ref="EB18" si="501">SUM(EB19:EB25)</f>
        <v>2181071</v>
      </c>
      <c r="EC18" s="5">
        <f t="shared" ref="EC18" si="502">SUM(EC19:EC25)</f>
        <v>3320065</v>
      </c>
      <c r="ED18" s="5">
        <f t="shared" ref="ED18" si="503">SUM(ED19:ED25)</f>
        <v>1987746</v>
      </c>
      <c r="EE18" s="5">
        <f t="shared" ref="EE18" si="504">SUM(EE19:EE25)</f>
        <v>2739880</v>
      </c>
      <c r="EF18" s="5">
        <f t="shared" ref="EF18" si="505">SUM(EF19:EF25)</f>
        <v>1744886</v>
      </c>
      <c r="EG18" s="5">
        <f t="shared" ref="EG18" si="506">SUM(EG19:EG25)</f>
        <v>2020761</v>
      </c>
      <c r="EH18" s="5">
        <f t="shared" ref="EH18" si="507">SUM(EH19:EH25)</f>
        <v>2428863</v>
      </c>
      <c r="EI18" s="5">
        <f t="shared" ref="EI18" si="508">SUM(EI19:EI25)</f>
        <v>2140341</v>
      </c>
      <c r="EJ18" s="5">
        <f t="shared" ref="EJ18" si="509">SUM(EJ19:EJ25)</f>
        <v>2824697</v>
      </c>
      <c r="EK18" s="5">
        <f t="shared" ref="EK18" si="510">SUM(EK19:EK25)</f>
        <v>1918029</v>
      </c>
      <c r="EL18" s="5">
        <f t="shared" ref="EL18" si="511">SUM(EL19:EL25)</f>
        <v>1444599</v>
      </c>
      <c r="EM18" s="5">
        <f t="shared" ref="EM18" si="512">SUM(EM19:EM25)</f>
        <v>2524240</v>
      </c>
      <c r="EN18" s="5">
        <f t="shared" ref="EN18" si="513">SUM(EN19:EN25)</f>
        <v>2143971</v>
      </c>
      <c r="EO18" s="5">
        <f t="shared" ref="EO18" si="514">SUM(EO19:EO25)</f>
        <v>2197886</v>
      </c>
      <c r="EP18" s="5">
        <f t="shared" ref="EP18" si="515">SUM(EP19:EP25)</f>
        <v>2373238</v>
      </c>
      <c r="EQ18" s="5">
        <f t="shared" ref="EQ18" si="516">SUM(EQ19:EQ25)</f>
        <v>1247110</v>
      </c>
      <c r="ER18" s="5">
        <f t="shared" ref="ER18" si="517">SUM(ER19:ER25)</f>
        <v>2734044</v>
      </c>
      <c r="ES18" s="5">
        <f t="shared" ref="ES18" si="518">SUM(ES19:ES25)</f>
        <v>1965824</v>
      </c>
      <c r="ET18" s="5">
        <f t="shared" ref="ET18" si="519">SUM(ET19:ET25)</f>
        <v>1593873</v>
      </c>
      <c r="EU18" s="5">
        <f t="shared" ref="EU18" si="520">SUM(EU19:EU25)</f>
        <v>1788157</v>
      </c>
      <c r="EV18" s="5">
        <f t="shared" ref="EV18" si="521">SUM(EV19:EV25)</f>
        <v>1739333</v>
      </c>
      <c r="EW18" s="5">
        <f t="shared" ref="EW18" si="522">SUM(EW19:EW25)</f>
        <v>2108578</v>
      </c>
      <c r="EX18" s="5">
        <f t="shared" ref="EX18" si="523">SUM(EX19:EX25)</f>
        <v>1806418</v>
      </c>
      <c r="EY18" s="5">
        <f t="shared" ref="EY18" si="524">SUM(EY19:EY25)</f>
        <v>2035509</v>
      </c>
      <c r="EZ18" s="5">
        <f t="shared" ref="EZ18" si="525">SUM(EZ19:EZ25)</f>
        <v>2119172</v>
      </c>
      <c r="FA18" s="5">
        <f t="shared" ref="FA18" si="526">SUM(FA19:FA25)</f>
        <v>2550851</v>
      </c>
      <c r="FB18" s="5">
        <f t="shared" ref="FB18" si="527">SUM(FB19:FB25)</f>
        <v>2012330</v>
      </c>
      <c r="FC18" s="5"/>
      <c r="FD18" s="8">
        <f t="shared" si="156"/>
        <v>2227451</v>
      </c>
      <c r="FE18" s="8">
        <f t="shared" si="157"/>
        <v>2105476.3333333335</v>
      </c>
      <c r="FF18" s="8">
        <f t="shared" si="158"/>
        <v>2019451.642857143</v>
      </c>
      <c r="FG18" s="8"/>
      <c r="FH18" s="13" t="s">
        <v>13</v>
      </c>
      <c r="FI18" s="10">
        <f t="shared" si="166"/>
        <v>2227451</v>
      </c>
      <c r="FJ18" s="10">
        <f t="shared" si="167"/>
        <v>2227451</v>
      </c>
      <c r="FK18" s="10">
        <f t="shared" si="167"/>
        <v>2227451</v>
      </c>
      <c r="FL18" s="10">
        <f t="shared" ref="FL18" si="528">FK18</f>
        <v>2227451</v>
      </c>
    </row>
    <row r="19" spans="1:168">
      <c r="A19" s="2" t="s">
        <v>2</v>
      </c>
      <c r="B19" s="2" t="s">
        <v>6</v>
      </c>
      <c r="C19" s="6">
        <f>IFERROR(_xlfn.NUMBERVALUE(CUBEVALUE("ThisWorkbookDataModel","[Measures].[forecast]","[demand_forecasting_data1].[Product_ID].&amp;[" &amp; $A$19 &amp; "]","[demand_forecasting_data1].[Date].&amp;["&amp;TEXT(C$1,"YYYY-MM-DD")&amp;"T00:00:00]")),0)</f>
        <v>299387</v>
      </c>
      <c r="D19" s="7">
        <f t="shared" ref="D19:BO19" si="529">IFERROR(_xlfn.NUMBERVALUE(CUBEVALUE("ThisWorkbookDataModel","[Measures].[forecast]","[demand_forecasting_data1].[Product_ID].&amp;[" &amp; $A$19 &amp; "]","[demand_forecasting_data1].[Date].&amp;["&amp;TEXT(D$1,"YYYY-MM-DD")&amp;"T00:00:00]")),0)</f>
        <v>308408</v>
      </c>
      <c r="E19" s="7">
        <f t="shared" si="529"/>
        <v>411695</v>
      </c>
      <c r="F19" s="7">
        <f t="shared" si="529"/>
        <v>407755</v>
      </c>
      <c r="G19" s="7">
        <f t="shared" si="529"/>
        <v>452104</v>
      </c>
      <c r="H19" s="7">
        <f t="shared" si="529"/>
        <v>576658</v>
      </c>
      <c r="I19" s="7">
        <f t="shared" si="529"/>
        <v>63440</v>
      </c>
      <c r="J19" s="7">
        <f t="shared" si="529"/>
        <v>321906</v>
      </c>
      <c r="K19" s="7">
        <f t="shared" si="529"/>
        <v>183006</v>
      </c>
      <c r="L19" s="7">
        <f t="shared" si="529"/>
        <v>353721</v>
      </c>
      <c r="M19" s="7">
        <f t="shared" si="529"/>
        <v>188115</v>
      </c>
      <c r="N19" s="7">
        <f t="shared" si="529"/>
        <v>468309</v>
      </c>
      <c r="O19" s="7">
        <f t="shared" si="529"/>
        <v>147154</v>
      </c>
      <c r="P19" s="7">
        <f t="shared" si="529"/>
        <v>464571</v>
      </c>
      <c r="Q19" s="7">
        <f t="shared" si="529"/>
        <v>357326</v>
      </c>
      <c r="R19" s="7">
        <f t="shared" si="529"/>
        <v>307955</v>
      </c>
      <c r="S19" s="7">
        <f t="shared" si="529"/>
        <v>0</v>
      </c>
      <c r="T19" s="7">
        <f t="shared" si="529"/>
        <v>446343</v>
      </c>
      <c r="U19" s="7">
        <f t="shared" si="529"/>
        <v>588449</v>
      </c>
      <c r="V19" s="7">
        <f t="shared" si="529"/>
        <v>628916</v>
      </c>
      <c r="W19" s="7">
        <f t="shared" si="529"/>
        <v>347094</v>
      </c>
      <c r="X19" s="7">
        <f t="shared" si="529"/>
        <v>342409</v>
      </c>
      <c r="Y19" s="7">
        <f t="shared" si="529"/>
        <v>441781</v>
      </c>
      <c r="Z19" s="7">
        <f t="shared" si="529"/>
        <v>128663</v>
      </c>
      <c r="AA19" s="7">
        <f t="shared" si="529"/>
        <v>278733</v>
      </c>
      <c r="AB19" s="7">
        <f t="shared" si="529"/>
        <v>179588</v>
      </c>
      <c r="AC19" s="7">
        <f t="shared" si="529"/>
        <v>201757</v>
      </c>
      <c r="AD19" s="7">
        <f t="shared" si="529"/>
        <v>349175</v>
      </c>
      <c r="AE19" s="7">
        <f t="shared" si="529"/>
        <v>208764</v>
      </c>
      <c r="AF19" s="7">
        <f t="shared" si="529"/>
        <v>102740</v>
      </c>
      <c r="AG19" s="7">
        <f t="shared" si="529"/>
        <v>308800</v>
      </c>
      <c r="AH19" s="7">
        <f t="shared" si="529"/>
        <v>137908</v>
      </c>
      <c r="AI19" s="7">
        <f t="shared" si="529"/>
        <v>251974</v>
      </c>
      <c r="AJ19" s="7">
        <f t="shared" si="529"/>
        <v>355384</v>
      </c>
      <c r="AK19" s="7">
        <f t="shared" si="529"/>
        <v>605861</v>
      </c>
      <c r="AL19" s="7">
        <f t="shared" si="529"/>
        <v>42866</v>
      </c>
      <c r="AM19" s="7">
        <f t="shared" si="529"/>
        <v>154961</v>
      </c>
      <c r="AN19" s="7">
        <f t="shared" si="529"/>
        <v>196423</v>
      </c>
      <c r="AO19" s="7">
        <f t="shared" si="529"/>
        <v>274088</v>
      </c>
      <c r="AP19" s="7">
        <f t="shared" si="529"/>
        <v>253757</v>
      </c>
      <c r="AQ19" s="7">
        <f t="shared" si="529"/>
        <v>646972</v>
      </c>
      <c r="AR19" s="7">
        <f t="shared" si="529"/>
        <v>229625</v>
      </c>
      <c r="AS19" s="7">
        <f t="shared" si="529"/>
        <v>353181</v>
      </c>
      <c r="AT19" s="7">
        <f t="shared" si="529"/>
        <v>259530</v>
      </c>
      <c r="AU19" s="7">
        <f t="shared" si="529"/>
        <v>484382</v>
      </c>
      <c r="AV19" s="7">
        <f t="shared" si="529"/>
        <v>476587</v>
      </c>
      <c r="AW19" s="7">
        <f t="shared" si="529"/>
        <v>361181</v>
      </c>
      <c r="AX19" s="7">
        <f t="shared" si="529"/>
        <v>92476</v>
      </c>
      <c r="AY19" s="7">
        <f t="shared" si="529"/>
        <v>125622</v>
      </c>
      <c r="AZ19" s="7">
        <f t="shared" si="529"/>
        <v>465906</v>
      </c>
      <c r="BA19" s="7">
        <f t="shared" si="529"/>
        <v>355762</v>
      </c>
      <c r="BB19" s="7">
        <f t="shared" si="529"/>
        <v>315101</v>
      </c>
      <c r="BC19" s="7">
        <f t="shared" si="529"/>
        <v>243879</v>
      </c>
      <c r="BD19" s="7">
        <f t="shared" si="529"/>
        <v>385001</v>
      </c>
      <c r="BE19" s="7">
        <f t="shared" si="529"/>
        <v>216464</v>
      </c>
      <c r="BF19" s="7">
        <f t="shared" si="529"/>
        <v>361275</v>
      </c>
      <c r="BG19" s="7">
        <f t="shared" si="529"/>
        <v>161639</v>
      </c>
      <c r="BH19" s="7">
        <f t="shared" si="529"/>
        <v>381125</v>
      </c>
      <c r="BI19" s="7">
        <f t="shared" si="529"/>
        <v>348405</v>
      </c>
      <c r="BJ19" s="7">
        <f t="shared" si="529"/>
        <v>589694</v>
      </c>
      <c r="BK19" s="7">
        <f t="shared" si="529"/>
        <v>355741</v>
      </c>
      <c r="BL19" s="7">
        <f t="shared" si="529"/>
        <v>340801</v>
      </c>
      <c r="BM19" s="7">
        <f t="shared" si="529"/>
        <v>462363</v>
      </c>
      <c r="BN19" s="7">
        <f t="shared" si="529"/>
        <v>0</v>
      </c>
      <c r="BO19" s="7">
        <f t="shared" si="529"/>
        <v>528635</v>
      </c>
      <c r="BP19" s="7">
        <f t="shared" ref="BP19:EA19" si="530">IFERROR(_xlfn.NUMBERVALUE(CUBEVALUE("ThisWorkbookDataModel","[Measures].[forecast]","[demand_forecasting_data1].[Product_ID].&amp;[" &amp; $A$19 &amp; "]","[demand_forecasting_data1].[Date].&amp;["&amp;TEXT(BP$1,"YYYY-MM-DD")&amp;"T00:00:00]")),0)</f>
        <v>149602</v>
      </c>
      <c r="BQ19" s="7">
        <f t="shared" si="530"/>
        <v>423322</v>
      </c>
      <c r="BR19" s="7">
        <f t="shared" si="530"/>
        <v>603940</v>
      </c>
      <c r="BS19" s="7">
        <f t="shared" si="530"/>
        <v>338653</v>
      </c>
      <c r="BT19" s="7">
        <f t="shared" si="530"/>
        <v>207779</v>
      </c>
      <c r="BU19" s="7">
        <f t="shared" si="530"/>
        <v>311602</v>
      </c>
      <c r="BV19" s="7">
        <f t="shared" si="530"/>
        <v>615794</v>
      </c>
      <c r="BW19" s="7">
        <f t="shared" si="530"/>
        <v>342614</v>
      </c>
      <c r="BX19" s="7">
        <f t="shared" si="530"/>
        <v>118282</v>
      </c>
      <c r="BY19" s="7">
        <f t="shared" si="530"/>
        <v>350729</v>
      </c>
      <c r="BZ19" s="7">
        <f t="shared" si="530"/>
        <v>385601</v>
      </c>
      <c r="CA19" s="7">
        <f t="shared" si="530"/>
        <v>252257</v>
      </c>
      <c r="CB19" s="7">
        <f t="shared" si="530"/>
        <v>102478</v>
      </c>
      <c r="CC19" s="7">
        <f t="shared" si="530"/>
        <v>148104</v>
      </c>
      <c r="CD19" s="7">
        <f t="shared" si="530"/>
        <v>430468</v>
      </c>
      <c r="CE19" s="7">
        <f t="shared" si="530"/>
        <v>378055</v>
      </c>
      <c r="CF19" s="7">
        <f t="shared" si="530"/>
        <v>414790</v>
      </c>
      <c r="CG19" s="7">
        <f t="shared" si="530"/>
        <v>441376</v>
      </c>
      <c r="CH19" s="7">
        <f t="shared" si="530"/>
        <v>240126</v>
      </c>
      <c r="CI19" s="7">
        <f t="shared" si="530"/>
        <v>389781</v>
      </c>
      <c r="CJ19" s="7">
        <f t="shared" si="530"/>
        <v>260527</v>
      </c>
      <c r="CK19" s="7">
        <f t="shared" si="530"/>
        <v>420624</v>
      </c>
      <c r="CL19" s="7">
        <f t="shared" si="530"/>
        <v>114295</v>
      </c>
      <c r="CM19" s="7">
        <f t="shared" si="530"/>
        <v>115031</v>
      </c>
      <c r="CN19" s="7">
        <f t="shared" si="530"/>
        <v>639107</v>
      </c>
      <c r="CO19" s="7">
        <f t="shared" si="530"/>
        <v>538872</v>
      </c>
      <c r="CP19" s="7">
        <f t="shared" si="530"/>
        <v>167216</v>
      </c>
      <c r="CQ19" s="7">
        <f t="shared" si="530"/>
        <v>36712</v>
      </c>
      <c r="CR19" s="7">
        <f t="shared" si="530"/>
        <v>334963</v>
      </c>
      <c r="CS19" s="7">
        <f t="shared" si="530"/>
        <v>134474</v>
      </c>
      <c r="CT19" s="7">
        <f t="shared" si="530"/>
        <v>331736</v>
      </c>
      <c r="CU19" s="7">
        <f t="shared" si="530"/>
        <v>320107</v>
      </c>
      <c r="CV19" s="7">
        <f t="shared" si="530"/>
        <v>336772</v>
      </c>
      <c r="CW19" s="7">
        <f t="shared" si="530"/>
        <v>93908</v>
      </c>
      <c r="CX19" s="7">
        <f t="shared" si="530"/>
        <v>370688</v>
      </c>
      <c r="CY19" s="7">
        <f t="shared" si="530"/>
        <v>376660</v>
      </c>
      <c r="CZ19" s="7">
        <f t="shared" si="530"/>
        <v>568456</v>
      </c>
      <c r="DA19" s="7">
        <f t="shared" si="530"/>
        <v>258832</v>
      </c>
      <c r="DB19" s="7">
        <f t="shared" si="530"/>
        <v>211670</v>
      </c>
      <c r="DC19" s="7">
        <f t="shared" si="530"/>
        <v>524046</v>
      </c>
      <c r="DD19" s="7">
        <f t="shared" si="530"/>
        <v>421807</v>
      </c>
      <c r="DE19" s="7">
        <f t="shared" si="530"/>
        <v>157166</v>
      </c>
      <c r="DF19" s="7">
        <f t="shared" si="530"/>
        <v>0</v>
      </c>
      <c r="DG19" s="7">
        <f t="shared" si="530"/>
        <v>227829</v>
      </c>
      <c r="DH19" s="7">
        <f t="shared" si="530"/>
        <v>70693</v>
      </c>
      <c r="DI19" s="7">
        <f t="shared" si="530"/>
        <v>262357</v>
      </c>
      <c r="DJ19" s="7">
        <f t="shared" si="530"/>
        <v>302451</v>
      </c>
      <c r="DK19" s="7">
        <f t="shared" si="530"/>
        <v>367468</v>
      </c>
      <c r="DL19" s="7">
        <f t="shared" si="530"/>
        <v>283372</v>
      </c>
      <c r="DM19" s="7">
        <f t="shared" si="530"/>
        <v>218278</v>
      </c>
      <c r="DN19" s="7">
        <f t="shared" si="530"/>
        <v>163665</v>
      </c>
      <c r="DO19" s="7">
        <f t="shared" si="530"/>
        <v>50426</v>
      </c>
      <c r="DP19" s="7">
        <f t="shared" si="530"/>
        <v>564293</v>
      </c>
      <c r="DQ19" s="7">
        <f t="shared" si="530"/>
        <v>206452</v>
      </c>
      <c r="DR19" s="7">
        <f t="shared" si="530"/>
        <v>304456</v>
      </c>
      <c r="DS19" s="7">
        <f t="shared" si="530"/>
        <v>200694</v>
      </c>
      <c r="DT19" s="7">
        <f t="shared" si="530"/>
        <v>44414</v>
      </c>
      <c r="DU19" s="7">
        <f t="shared" si="530"/>
        <v>251708</v>
      </c>
      <c r="DV19" s="7">
        <f t="shared" si="530"/>
        <v>460412</v>
      </c>
      <c r="DW19" s="7">
        <f t="shared" si="530"/>
        <v>51045</v>
      </c>
      <c r="DX19" s="7">
        <f t="shared" si="530"/>
        <v>871355</v>
      </c>
      <c r="DY19" s="7">
        <f t="shared" si="530"/>
        <v>803757</v>
      </c>
      <c r="DZ19" s="7">
        <f t="shared" si="530"/>
        <v>533560</v>
      </c>
      <c r="EA19" s="7">
        <f t="shared" si="530"/>
        <v>545607</v>
      </c>
      <c r="EB19" s="7">
        <f t="shared" ref="EB19:FB19" si="531">IFERROR(_xlfn.NUMBERVALUE(CUBEVALUE("ThisWorkbookDataModel","[Measures].[forecast]","[demand_forecasting_data1].[Product_ID].&amp;[" &amp; $A$19 &amp; "]","[demand_forecasting_data1].[Date].&amp;["&amp;TEXT(EB$1,"YYYY-MM-DD")&amp;"T00:00:00]")),0)</f>
        <v>0</v>
      </c>
      <c r="EC19" s="7">
        <f t="shared" si="531"/>
        <v>410310</v>
      </c>
      <c r="ED19" s="7">
        <f t="shared" si="531"/>
        <v>424540</v>
      </c>
      <c r="EE19" s="7">
        <f t="shared" si="531"/>
        <v>592641</v>
      </c>
      <c r="EF19" s="7">
        <f t="shared" si="531"/>
        <v>438242</v>
      </c>
      <c r="EG19" s="7">
        <f t="shared" si="531"/>
        <v>287792</v>
      </c>
      <c r="EH19" s="7">
        <f t="shared" si="531"/>
        <v>373690</v>
      </c>
      <c r="EI19" s="7">
        <f t="shared" si="531"/>
        <v>338636</v>
      </c>
      <c r="EJ19" s="7">
        <f t="shared" si="531"/>
        <v>555896</v>
      </c>
      <c r="EK19" s="7">
        <f t="shared" si="531"/>
        <v>451055</v>
      </c>
      <c r="EL19" s="7">
        <f t="shared" si="531"/>
        <v>85241</v>
      </c>
      <c r="EM19" s="7">
        <f t="shared" si="531"/>
        <v>269755</v>
      </c>
      <c r="EN19" s="7">
        <f t="shared" si="531"/>
        <v>418771</v>
      </c>
      <c r="EO19" s="7">
        <f t="shared" si="531"/>
        <v>331885</v>
      </c>
      <c r="EP19" s="7">
        <f t="shared" si="531"/>
        <v>123046</v>
      </c>
      <c r="EQ19" s="7">
        <f t="shared" si="531"/>
        <v>79805</v>
      </c>
      <c r="ER19" s="7">
        <f t="shared" si="531"/>
        <v>332254</v>
      </c>
      <c r="ES19" s="7">
        <f t="shared" si="531"/>
        <v>329943</v>
      </c>
      <c r="ET19" s="7">
        <f t="shared" si="531"/>
        <v>184021</v>
      </c>
      <c r="EU19" s="7">
        <f t="shared" si="531"/>
        <v>535839</v>
      </c>
      <c r="EV19" s="7">
        <f t="shared" si="531"/>
        <v>458799</v>
      </c>
      <c r="EW19" s="7">
        <f t="shared" si="531"/>
        <v>534119</v>
      </c>
      <c r="EX19" s="7">
        <f t="shared" si="531"/>
        <v>381237</v>
      </c>
      <c r="EY19" s="7">
        <f t="shared" si="531"/>
        <v>176029</v>
      </c>
      <c r="EZ19" s="7">
        <f t="shared" si="531"/>
        <v>409101</v>
      </c>
      <c r="FA19" s="7">
        <f t="shared" si="531"/>
        <v>174937</v>
      </c>
      <c r="FB19" s="7">
        <f t="shared" si="531"/>
        <v>194283</v>
      </c>
      <c r="FC19" s="7"/>
      <c r="FD19" s="9">
        <f t="shared" si="156"/>
        <v>259440.33333333334</v>
      </c>
      <c r="FE19" s="9">
        <f t="shared" si="157"/>
        <v>311617.66666666669</v>
      </c>
      <c r="FF19" s="9">
        <f t="shared" si="158"/>
        <v>303235.57142857142</v>
      </c>
      <c r="FG19" s="9"/>
      <c r="FH19" s="12" t="s">
        <v>6</v>
      </c>
      <c r="FI19" s="11">
        <f t="shared" si="166"/>
        <v>259440.33333333334</v>
      </c>
      <c r="FJ19" s="11">
        <f t="shared" si="167"/>
        <v>259440.33333333334</v>
      </c>
      <c r="FK19" s="11">
        <f t="shared" si="167"/>
        <v>259440.33333333334</v>
      </c>
      <c r="FL19" s="11">
        <f t="shared" ref="FL19" si="532">FK19</f>
        <v>259440.33333333334</v>
      </c>
    </row>
    <row r="20" spans="1:168">
      <c r="A20" s="2"/>
      <c r="B20" s="2" t="s">
        <v>10</v>
      </c>
      <c r="C20" s="6">
        <f>IFERROR(_xlfn.NUMBERVALUE(CUBEVALUE("ThisWorkbookDataModel","[Measures].[forecast]","[demand_forecasting_data1].[Product_ID].&amp;[" &amp; $A$19 &amp; "]","[demand_forecasting_data1].[Date].&amp;["&amp;TEXT(C$1+1,"YYYY-MM-DD")&amp;"T00:00:00]")),0)</f>
        <v>126753</v>
      </c>
      <c r="D20" s="7">
        <f t="shared" ref="D20:BO20" si="533">IFERROR(_xlfn.NUMBERVALUE(CUBEVALUE("ThisWorkbookDataModel","[Measures].[forecast]","[demand_forecasting_data1].[Product_ID].&amp;[" &amp; $A$19 &amp; "]","[demand_forecasting_data1].[Date].&amp;["&amp;TEXT(D$1+1,"YYYY-MM-DD")&amp;"T00:00:00]")),0)</f>
        <v>224195</v>
      </c>
      <c r="E20" s="7">
        <f t="shared" si="533"/>
        <v>330499</v>
      </c>
      <c r="F20" s="7">
        <f t="shared" si="533"/>
        <v>334879</v>
      </c>
      <c r="G20" s="7">
        <f t="shared" si="533"/>
        <v>525623</v>
      </c>
      <c r="H20" s="7">
        <f t="shared" si="533"/>
        <v>125291</v>
      </c>
      <c r="I20" s="7">
        <f t="shared" si="533"/>
        <v>461919</v>
      </c>
      <c r="J20" s="7">
        <f t="shared" si="533"/>
        <v>365913</v>
      </c>
      <c r="K20" s="7">
        <f t="shared" si="533"/>
        <v>381987</v>
      </c>
      <c r="L20" s="7">
        <f t="shared" si="533"/>
        <v>161442</v>
      </c>
      <c r="M20" s="7">
        <f t="shared" si="533"/>
        <v>67941</v>
      </c>
      <c r="N20" s="7">
        <f t="shared" si="533"/>
        <v>297121</v>
      </c>
      <c r="O20" s="7">
        <f t="shared" si="533"/>
        <v>262017</v>
      </c>
      <c r="P20" s="7">
        <f t="shared" si="533"/>
        <v>192725</v>
      </c>
      <c r="Q20" s="7">
        <f t="shared" si="533"/>
        <v>414869</v>
      </c>
      <c r="R20" s="7">
        <f t="shared" si="533"/>
        <v>252709</v>
      </c>
      <c r="S20" s="7">
        <f t="shared" si="533"/>
        <v>188330</v>
      </c>
      <c r="T20" s="7">
        <f t="shared" si="533"/>
        <v>199793</v>
      </c>
      <c r="U20" s="7">
        <f t="shared" si="533"/>
        <v>189816</v>
      </c>
      <c r="V20" s="7">
        <f t="shared" si="533"/>
        <v>102351</v>
      </c>
      <c r="W20" s="7">
        <f t="shared" si="533"/>
        <v>264513</v>
      </c>
      <c r="X20" s="7">
        <f t="shared" si="533"/>
        <v>426486</v>
      </c>
      <c r="Y20" s="7">
        <f t="shared" si="533"/>
        <v>255816</v>
      </c>
      <c r="Z20" s="7">
        <f t="shared" si="533"/>
        <v>137871</v>
      </c>
      <c r="AA20" s="7">
        <f t="shared" si="533"/>
        <v>349541</v>
      </c>
      <c r="AB20" s="7">
        <f t="shared" si="533"/>
        <v>354552</v>
      </c>
      <c r="AC20" s="7">
        <f t="shared" si="533"/>
        <v>350255</v>
      </c>
      <c r="AD20" s="7">
        <f t="shared" si="533"/>
        <v>269671</v>
      </c>
      <c r="AE20" s="7">
        <f t="shared" si="533"/>
        <v>224079</v>
      </c>
      <c r="AF20" s="7">
        <f t="shared" si="533"/>
        <v>140452</v>
      </c>
      <c r="AG20" s="7">
        <f t="shared" si="533"/>
        <v>182679</v>
      </c>
      <c r="AH20" s="7">
        <f t="shared" si="533"/>
        <v>494946</v>
      </c>
      <c r="AI20" s="7">
        <f t="shared" si="533"/>
        <v>642485</v>
      </c>
      <c r="AJ20" s="7">
        <f t="shared" si="533"/>
        <v>416739</v>
      </c>
      <c r="AK20" s="7">
        <f t="shared" si="533"/>
        <v>632457</v>
      </c>
      <c r="AL20" s="7">
        <f t="shared" si="533"/>
        <v>111841</v>
      </c>
      <c r="AM20" s="7">
        <f t="shared" si="533"/>
        <v>294450</v>
      </c>
      <c r="AN20" s="7">
        <f t="shared" si="533"/>
        <v>249195</v>
      </c>
      <c r="AO20" s="7">
        <f t="shared" si="533"/>
        <v>523521</v>
      </c>
      <c r="AP20" s="7">
        <f t="shared" si="533"/>
        <v>702396</v>
      </c>
      <c r="AQ20" s="7">
        <f t="shared" si="533"/>
        <v>481782</v>
      </c>
      <c r="AR20" s="7">
        <f t="shared" si="533"/>
        <v>144622</v>
      </c>
      <c r="AS20" s="7">
        <f t="shared" si="533"/>
        <v>535969</v>
      </c>
      <c r="AT20" s="7">
        <f t="shared" si="533"/>
        <v>657684</v>
      </c>
      <c r="AU20" s="7">
        <f t="shared" si="533"/>
        <v>187778</v>
      </c>
      <c r="AV20" s="7">
        <f t="shared" si="533"/>
        <v>199385</v>
      </c>
      <c r="AW20" s="7">
        <f t="shared" si="533"/>
        <v>209986</v>
      </c>
      <c r="AX20" s="7">
        <f t="shared" si="533"/>
        <v>240021</v>
      </c>
      <c r="AY20" s="7">
        <f t="shared" si="533"/>
        <v>265484</v>
      </c>
      <c r="AZ20" s="7">
        <f t="shared" si="533"/>
        <v>153284</v>
      </c>
      <c r="BA20" s="7">
        <f t="shared" si="533"/>
        <v>144605</v>
      </c>
      <c r="BB20" s="7">
        <f t="shared" si="533"/>
        <v>447567</v>
      </c>
      <c r="BC20" s="7">
        <f t="shared" si="533"/>
        <v>557754</v>
      </c>
      <c r="BD20" s="7">
        <f t="shared" si="533"/>
        <v>631035</v>
      </c>
      <c r="BE20" s="7">
        <f t="shared" si="533"/>
        <v>306530</v>
      </c>
      <c r="BF20" s="7">
        <f t="shared" si="533"/>
        <v>283039</v>
      </c>
      <c r="BG20" s="7">
        <f t="shared" si="533"/>
        <v>147110</v>
      </c>
      <c r="BH20" s="7">
        <f t="shared" si="533"/>
        <v>102512</v>
      </c>
      <c r="BI20" s="7">
        <f t="shared" si="533"/>
        <v>276165</v>
      </c>
      <c r="BJ20" s="7">
        <f t="shared" si="533"/>
        <v>296743</v>
      </c>
      <c r="BK20" s="7">
        <f t="shared" si="533"/>
        <v>351617</v>
      </c>
      <c r="BL20" s="7">
        <f t="shared" si="533"/>
        <v>509573</v>
      </c>
      <c r="BM20" s="7">
        <f t="shared" si="533"/>
        <v>297530</v>
      </c>
      <c r="BN20" s="7">
        <f t="shared" si="533"/>
        <v>273305</v>
      </c>
      <c r="BO20" s="7">
        <f t="shared" si="533"/>
        <v>320140</v>
      </c>
      <c r="BP20" s="7">
        <f t="shared" ref="BP20:EA20" si="534">IFERROR(_xlfn.NUMBERVALUE(CUBEVALUE("ThisWorkbookDataModel","[Measures].[forecast]","[demand_forecasting_data1].[Product_ID].&amp;[" &amp; $A$19 &amp; "]","[demand_forecasting_data1].[Date].&amp;["&amp;TEXT(BP$1+1,"YYYY-MM-DD")&amp;"T00:00:00]")),0)</f>
        <v>331927</v>
      </c>
      <c r="BQ20" s="7">
        <f t="shared" si="534"/>
        <v>532129</v>
      </c>
      <c r="BR20" s="7">
        <f t="shared" si="534"/>
        <v>395898</v>
      </c>
      <c r="BS20" s="7">
        <f t="shared" si="534"/>
        <v>638992</v>
      </c>
      <c r="BT20" s="7">
        <f t="shared" si="534"/>
        <v>293537</v>
      </c>
      <c r="BU20" s="7">
        <f t="shared" si="534"/>
        <v>79238</v>
      </c>
      <c r="BV20" s="7">
        <f t="shared" si="534"/>
        <v>486461</v>
      </c>
      <c r="BW20" s="7">
        <f t="shared" si="534"/>
        <v>256912</v>
      </c>
      <c r="BX20" s="7">
        <f t="shared" si="534"/>
        <v>480093</v>
      </c>
      <c r="BY20" s="7">
        <f t="shared" si="534"/>
        <v>398919</v>
      </c>
      <c r="BZ20" s="7">
        <f t="shared" si="534"/>
        <v>167292</v>
      </c>
      <c r="CA20" s="7">
        <f t="shared" si="534"/>
        <v>338403</v>
      </c>
      <c r="CB20" s="7">
        <f t="shared" si="534"/>
        <v>343182</v>
      </c>
      <c r="CC20" s="7">
        <f t="shared" si="534"/>
        <v>186786</v>
      </c>
      <c r="CD20" s="7">
        <f t="shared" si="534"/>
        <v>292070</v>
      </c>
      <c r="CE20" s="7">
        <f t="shared" si="534"/>
        <v>152147</v>
      </c>
      <c r="CF20" s="7">
        <f t="shared" si="534"/>
        <v>15791</v>
      </c>
      <c r="CG20" s="7">
        <f t="shared" si="534"/>
        <v>335802</v>
      </c>
      <c r="CH20" s="7">
        <f t="shared" si="534"/>
        <v>342529</v>
      </c>
      <c r="CI20" s="7">
        <f t="shared" si="534"/>
        <v>204337</v>
      </c>
      <c r="CJ20" s="7">
        <f t="shared" si="534"/>
        <v>283841</v>
      </c>
      <c r="CK20" s="7">
        <f t="shared" si="534"/>
        <v>221988</v>
      </c>
      <c r="CL20" s="7">
        <f t="shared" si="534"/>
        <v>264931</v>
      </c>
      <c r="CM20" s="7">
        <f t="shared" si="534"/>
        <v>233573</v>
      </c>
      <c r="CN20" s="7">
        <f t="shared" si="534"/>
        <v>402931</v>
      </c>
      <c r="CO20" s="7">
        <f t="shared" si="534"/>
        <v>501318</v>
      </c>
      <c r="CP20" s="7">
        <f t="shared" si="534"/>
        <v>167123</v>
      </c>
      <c r="CQ20" s="7">
        <f t="shared" si="534"/>
        <v>640309</v>
      </c>
      <c r="CR20" s="7">
        <f t="shared" si="534"/>
        <v>498948</v>
      </c>
      <c r="CS20" s="7">
        <f t="shared" si="534"/>
        <v>520689</v>
      </c>
      <c r="CT20" s="7">
        <f t="shared" si="534"/>
        <v>197405</v>
      </c>
      <c r="CU20" s="7">
        <f t="shared" si="534"/>
        <v>480947</v>
      </c>
      <c r="CV20" s="7">
        <f t="shared" si="534"/>
        <v>221628</v>
      </c>
      <c r="CW20" s="7">
        <f t="shared" si="534"/>
        <v>408587</v>
      </c>
      <c r="CX20" s="7">
        <f t="shared" si="534"/>
        <v>135455</v>
      </c>
      <c r="CY20" s="7">
        <f t="shared" si="534"/>
        <v>441945</v>
      </c>
      <c r="CZ20" s="7">
        <f t="shared" si="534"/>
        <v>329288</v>
      </c>
      <c r="DA20" s="7">
        <f t="shared" si="534"/>
        <v>449931</v>
      </c>
      <c r="DB20" s="7">
        <f t="shared" si="534"/>
        <v>410665</v>
      </c>
      <c r="DC20" s="7">
        <f t="shared" si="534"/>
        <v>306309</v>
      </c>
      <c r="DD20" s="7">
        <f t="shared" si="534"/>
        <v>413676</v>
      </c>
      <c r="DE20" s="7">
        <f t="shared" si="534"/>
        <v>351424</v>
      </c>
      <c r="DF20" s="7">
        <f t="shared" si="534"/>
        <v>295075</v>
      </c>
      <c r="DG20" s="7">
        <f t="shared" si="534"/>
        <v>275927</v>
      </c>
      <c r="DH20" s="7">
        <f t="shared" si="534"/>
        <v>346411</v>
      </c>
      <c r="DI20" s="7">
        <f t="shared" si="534"/>
        <v>68404</v>
      </c>
      <c r="DJ20" s="7">
        <f t="shared" si="534"/>
        <v>437776</v>
      </c>
      <c r="DK20" s="7">
        <f t="shared" si="534"/>
        <v>216886</v>
      </c>
      <c r="DL20" s="7">
        <f t="shared" si="534"/>
        <v>99414</v>
      </c>
      <c r="DM20" s="7">
        <f t="shared" si="534"/>
        <v>178282</v>
      </c>
      <c r="DN20" s="7">
        <f t="shared" si="534"/>
        <v>67715</v>
      </c>
      <c r="DO20" s="7">
        <f t="shared" si="534"/>
        <v>200115</v>
      </c>
      <c r="DP20" s="7">
        <f t="shared" si="534"/>
        <v>36067</v>
      </c>
      <c r="DQ20" s="7">
        <f t="shared" si="534"/>
        <v>325730</v>
      </c>
      <c r="DR20" s="7">
        <f t="shared" si="534"/>
        <v>455360</v>
      </c>
      <c r="DS20" s="7">
        <f t="shared" si="534"/>
        <v>392277</v>
      </c>
      <c r="DT20" s="7">
        <f t="shared" si="534"/>
        <v>385829</v>
      </c>
      <c r="DU20" s="7">
        <f t="shared" si="534"/>
        <v>100359</v>
      </c>
      <c r="DV20" s="7">
        <f t="shared" si="534"/>
        <v>425152</v>
      </c>
      <c r="DW20" s="7">
        <f t="shared" si="534"/>
        <v>219424</v>
      </c>
      <c r="DX20" s="7">
        <f t="shared" si="534"/>
        <v>422110</v>
      </c>
      <c r="DY20" s="7">
        <f t="shared" si="534"/>
        <v>546518</v>
      </c>
      <c r="DZ20" s="7">
        <f t="shared" si="534"/>
        <v>665899</v>
      </c>
      <c r="EA20" s="7">
        <f t="shared" si="534"/>
        <v>326521</v>
      </c>
      <c r="EB20" s="7">
        <f t="shared" ref="EB20:FB20" si="535">IFERROR(_xlfn.NUMBERVALUE(CUBEVALUE("ThisWorkbookDataModel","[Measures].[forecast]","[demand_forecasting_data1].[Product_ID].&amp;[" &amp; $A$19 &amp; "]","[demand_forecasting_data1].[Date].&amp;["&amp;TEXT(EB$1+1,"YYYY-MM-DD")&amp;"T00:00:00]")),0)</f>
        <v>206659</v>
      </c>
      <c r="EC20" s="7">
        <f t="shared" si="535"/>
        <v>486407</v>
      </c>
      <c r="ED20" s="7">
        <f t="shared" si="535"/>
        <v>171259</v>
      </c>
      <c r="EE20" s="7">
        <f t="shared" si="535"/>
        <v>415449</v>
      </c>
      <c r="EF20" s="7">
        <f t="shared" si="535"/>
        <v>249695</v>
      </c>
      <c r="EG20" s="7">
        <f t="shared" si="535"/>
        <v>181864</v>
      </c>
      <c r="EH20" s="7">
        <f t="shared" si="535"/>
        <v>150722</v>
      </c>
      <c r="EI20" s="7">
        <f t="shared" si="535"/>
        <v>278116</v>
      </c>
      <c r="EJ20" s="7">
        <f t="shared" si="535"/>
        <v>465929</v>
      </c>
      <c r="EK20" s="7">
        <f t="shared" si="535"/>
        <v>405335</v>
      </c>
      <c r="EL20" s="7">
        <f t="shared" si="535"/>
        <v>278469</v>
      </c>
      <c r="EM20" s="7">
        <f t="shared" si="535"/>
        <v>416292</v>
      </c>
      <c r="EN20" s="7">
        <f t="shared" si="535"/>
        <v>588692</v>
      </c>
      <c r="EO20" s="7">
        <f t="shared" si="535"/>
        <v>66327</v>
      </c>
      <c r="EP20" s="7">
        <f t="shared" si="535"/>
        <v>297934</v>
      </c>
      <c r="EQ20" s="7">
        <f t="shared" si="535"/>
        <v>44503</v>
      </c>
      <c r="ER20" s="7">
        <f t="shared" si="535"/>
        <v>575177</v>
      </c>
      <c r="ES20" s="7">
        <f t="shared" si="535"/>
        <v>455438</v>
      </c>
      <c r="ET20" s="7">
        <f t="shared" si="535"/>
        <v>170976</v>
      </c>
      <c r="EU20" s="7">
        <f t="shared" si="535"/>
        <v>202341</v>
      </c>
      <c r="EV20" s="7">
        <f t="shared" si="535"/>
        <v>110857</v>
      </c>
      <c r="EW20" s="7">
        <f t="shared" si="535"/>
        <v>302772</v>
      </c>
      <c r="EX20" s="7">
        <f t="shared" si="535"/>
        <v>136858</v>
      </c>
      <c r="EY20" s="7">
        <f t="shared" si="535"/>
        <v>340568</v>
      </c>
      <c r="EZ20" s="7">
        <f t="shared" si="535"/>
        <v>154795</v>
      </c>
      <c r="FA20" s="7">
        <f t="shared" si="535"/>
        <v>471210</v>
      </c>
      <c r="FB20" s="7">
        <f t="shared" si="535"/>
        <v>338866</v>
      </c>
      <c r="FC20" s="7"/>
      <c r="FD20" s="9">
        <f t="shared" si="156"/>
        <v>321623.66666666669</v>
      </c>
      <c r="FE20" s="9">
        <f t="shared" si="157"/>
        <v>290844.83333333331</v>
      </c>
      <c r="FF20" s="9">
        <f t="shared" si="158"/>
        <v>262044.42857142858</v>
      </c>
      <c r="FG20" s="9"/>
      <c r="FH20" s="12" t="s">
        <v>10</v>
      </c>
      <c r="FI20" s="11">
        <f t="shared" si="166"/>
        <v>321623.66666666669</v>
      </c>
      <c r="FJ20" s="11">
        <f t="shared" si="167"/>
        <v>321623.66666666669</v>
      </c>
      <c r="FK20" s="11">
        <f t="shared" si="167"/>
        <v>321623.66666666669</v>
      </c>
      <c r="FL20" s="11">
        <f t="shared" ref="FL20" si="536">FK20</f>
        <v>321623.66666666669</v>
      </c>
    </row>
    <row r="21" spans="1:168">
      <c r="A21" s="2"/>
      <c r="B21" s="2" t="s">
        <v>11</v>
      </c>
      <c r="C21" s="6">
        <f>IFERROR(_xlfn.NUMBERVALUE(CUBEVALUE("ThisWorkbookDataModel","[Measures].[forecast]","[demand_forecasting_data1].[Product_ID].&amp;[" &amp; $A$19 &amp; "]","[demand_forecasting_data1].[Date].&amp;["&amp;TEXT(C$1+2,"YYYY-MM-DD")&amp;"T00:00:00]")),0)</f>
        <v>158926</v>
      </c>
      <c r="D21" s="7">
        <f t="shared" ref="D21:BO21" si="537">IFERROR(_xlfn.NUMBERVALUE(CUBEVALUE("ThisWorkbookDataModel","[Measures].[forecast]","[demand_forecasting_data1].[Product_ID].&amp;[" &amp; $A$19 &amp; "]","[demand_forecasting_data1].[Date].&amp;["&amp;TEXT(D$1+2,"YYYY-MM-DD")&amp;"T00:00:00]")),0)</f>
        <v>375166</v>
      </c>
      <c r="E21" s="7">
        <f t="shared" si="537"/>
        <v>151763</v>
      </c>
      <c r="F21" s="7">
        <f t="shared" si="537"/>
        <v>41003</v>
      </c>
      <c r="G21" s="7">
        <f t="shared" si="537"/>
        <v>146074</v>
      </c>
      <c r="H21" s="7">
        <f t="shared" si="537"/>
        <v>678446</v>
      </c>
      <c r="I21" s="7">
        <f t="shared" si="537"/>
        <v>177623</v>
      </c>
      <c r="J21" s="7">
        <f t="shared" si="537"/>
        <v>61510</v>
      </c>
      <c r="K21" s="7">
        <f t="shared" si="537"/>
        <v>757198</v>
      </c>
      <c r="L21" s="7">
        <f t="shared" si="537"/>
        <v>147562</v>
      </c>
      <c r="M21" s="7">
        <f t="shared" si="537"/>
        <v>178381</v>
      </c>
      <c r="N21" s="7">
        <f t="shared" si="537"/>
        <v>190156</v>
      </c>
      <c r="O21" s="7">
        <f t="shared" si="537"/>
        <v>143964</v>
      </c>
      <c r="P21" s="7">
        <f t="shared" si="537"/>
        <v>230575</v>
      </c>
      <c r="Q21" s="7">
        <f t="shared" si="537"/>
        <v>604904</v>
      </c>
      <c r="R21" s="7">
        <f t="shared" si="537"/>
        <v>331084</v>
      </c>
      <c r="S21" s="7">
        <f t="shared" si="537"/>
        <v>365915</v>
      </c>
      <c r="T21" s="7">
        <f t="shared" si="537"/>
        <v>651896</v>
      </c>
      <c r="U21" s="7">
        <f t="shared" si="537"/>
        <v>377595</v>
      </c>
      <c r="V21" s="7">
        <f t="shared" si="537"/>
        <v>53286</v>
      </c>
      <c r="W21" s="7">
        <f t="shared" si="537"/>
        <v>197116</v>
      </c>
      <c r="X21" s="7">
        <f t="shared" si="537"/>
        <v>260837</v>
      </c>
      <c r="Y21" s="7">
        <f t="shared" si="537"/>
        <v>182248</v>
      </c>
      <c r="Z21" s="7">
        <f t="shared" si="537"/>
        <v>215205</v>
      </c>
      <c r="AA21" s="7">
        <f t="shared" si="537"/>
        <v>338598</v>
      </c>
      <c r="AB21" s="7">
        <f t="shared" si="537"/>
        <v>536000</v>
      </c>
      <c r="AC21" s="7">
        <f t="shared" si="537"/>
        <v>288769</v>
      </c>
      <c r="AD21" s="7">
        <f t="shared" si="537"/>
        <v>232896</v>
      </c>
      <c r="AE21" s="7">
        <f t="shared" si="537"/>
        <v>486223</v>
      </c>
      <c r="AF21" s="7">
        <f t="shared" si="537"/>
        <v>493473</v>
      </c>
      <c r="AG21" s="7">
        <f t="shared" si="537"/>
        <v>234770</v>
      </c>
      <c r="AH21" s="7">
        <f t="shared" si="537"/>
        <v>258680</v>
      </c>
      <c r="AI21" s="7">
        <f t="shared" si="537"/>
        <v>316982</v>
      </c>
      <c r="AJ21" s="7">
        <f t="shared" si="537"/>
        <v>267816</v>
      </c>
      <c r="AK21" s="7">
        <f t="shared" si="537"/>
        <v>278293</v>
      </c>
      <c r="AL21" s="7">
        <f t="shared" si="537"/>
        <v>470904</v>
      </c>
      <c r="AM21" s="7">
        <f t="shared" si="537"/>
        <v>354130</v>
      </c>
      <c r="AN21" s="7">
        <f t="shared" si="537"/>
        <v>186436</v>
      </c>
      <c r="AO21" s="7">
        <f t="shared" si="537"/>
        <v>111266</v>
      </c>
      <c r="AP21" s="7">
        <f t="shared" si="537"/>
        <v>496196</v>
      </c>
      <c r="AQ21" s="7">
        <f t="shared" si="537"/>
        <v>439656</v>
      </c>
      <c r="AR21" s="7">
        <f t="shared" si="537"/>
        <v>292298</v>
      </c>
      <c r="AS21" s="7">
        <f t="shared" si="537"/>
        <v>259820</v>
      </c>
      <c r="AT21" s="7">
        <f t="shared" si="537"/>
        <v>370948</v>
      </c>
      <c r="AU21" s="7">
        <f t="shared" si="537"/>
        <v>332100</v>
      </c>
      <c r="AV21" s="7">
        <f t="shared" si="537"/>
        <v>489450</v>
      </c>
      <c r="AW21" s="7">
        <f t="shared" si="537"/>
        <v>414268</v>
      </c>
      <c r="AX21" s="7">
        <f t="shared" si="537"/>
        <v>306325</v>
      </c>
      <c r="AY21" s="7">
        <f t="shared" si="537"/>
        <v>314532</v>
      </c>
      <c r="AZ21" s="7">
        <f t="shared" si="537"/>
        <v>359044</v>
      </c>
      <c r="BA21" s="7">
        <f t="shared" si="537"/>
        <v>468423</v>
      </c>
      <c r="BB21" s="7">
        <f t="shared" si="537"/>
        <v>235521</v>
      </c>
      <c r="BC21" s="7">
        <f t="shared" si="537"/>
        <v>327939</v>
      </c>
      <c r="BD21" s="7">
        <f t="shared" si="537"/>
        <v>354838</v>
      </c>
      <c r="BE21" s="7">
        <f t="shared" si="537"/>
        <v>196039</v>
      </c>
      <c r="BF21" s="7">
        <f t="shared" si="537"/>
        <v>120922</v>
      </c>
      <c r="BG21" s="7">
        <f t="shared" si="537"/>
        <v>494155</v>
      </c>
      <c r="BH21" s="7">
        <f t="shared" si="537"/>
        <v>610064</v>
      </c>
      <c r="BI21" s="7">
        <f t="shared" si="537"/>
        <v>81991</v>
      </c>
      <c r="BJ21" s="7">
        <f t="shared" si="537"/>
        <v>200057</v>
      </c>
      <c r="BK21" s="7">
        <f t="shared" si="537"/>
        <v>73691</v>
      </c>
      <c r="BL21" s="7">
        <f t="shared" si="537"/>
        <v>188574</v>
      </c>
      <c r="BM21" s="7">
        <f t="shared" si="537"/>
        <v>341362</v>
      </c>
      <c r="BN21" s="7">
        <f t="shared" si="537"/>
        <v>339591</v>
      </c>
      <c r="BO21" s="7">
        <f t="shared" si="537"/>
        <v>327066</v>
      </c>
      <c r="BP21" s="7">
        <f t="shared" ref="BP21:EA21" si="538">IFERROR(_xlfn.NUMBERVALUE(CUBEVALUE("ThisWorkbookDataModel","[Measures].[forecast]","[demand_forecasting_data1].[Product_ID].&amp;[" &amp; $A$19 &amp; "]","[demand_forecasting_data1].[Date].&amp;["&amp;TEXT(BP$1+2,"YYYY-MM-DD")&amp;"T00:00:00]")),0)</f>
        <v>504630</v>
      </c>
      <c r="BQ21" s="7">
        <f t="shared" si="538"/>
        <v>704869</v>
      </c>
      <c r="BR21" s="7">
        <f t="shared" si="538"/>
        <v>53656</v>
      </c>
      <c r="BS21" s="7">
        <f t="shared" si="538"/>
        <v>450974</v>
      </c>
      <c r="BT21" s="7">
        <f t="shared" si="538"/>
        <v>98401</v>
      </c>
      <c r="BU21" s="7">
        <f t="shared" si="538"/>
        <v>102578</v>
      </c>
      <c r="BV21" s="7">
        <f t="shared" si="538"/>
        <v>354337</v>
      </c>
      <c r="BW21" s="7">
        <f t="shared" si="538"/>
        <v>353525</v>
      </c>
      <c r="BX21" s="7">
        <f t="shared" si="538"/>
        <v>418782</v>
      </c>
      <c r="BY21" s="7">
        <f t="shared" si="538"/>
        <v>545374</v>
      </c>
      <c r="BZ21" s="7">
        <f t="shared" si="538"/>
        <v>664327</v>
      </c>
      <c r="CA21" s="7">
        <f t="shared" si="538"/>
        <v>412801</v>
      </c>
      <c r="CB21" s="7">
        <f t="shared" si="538"/>
        <v>205089</v>
      </c>
      <c r="CC21" s="7">
        <f t="shared" si="538"/>
        <v>456266</v>
      </c>
      <c r="CD21" s="7">
        <f t="shared" si="538"/>
        <v>246617</v>
      </c>
      <c r="CE21" s="7">
        <f t="shared" si="538"/>
        <v>202172</v>
      </c>
      <c r="CF21" s="7">
        <f t="shared" si="538"/>
        <v>226175</v>
      </c>
      <c r="CG21" s="7">
        <f t="shared" si="538"/>
        <v>505292</v>
      </c>
      <c r="CH21" s="7">
        <f t="shared" si="538"/>
        <v>306763</v>
      </c>
      <c r="CI21" s="7">
        <f t="shared" si="538"/>
        <v>178957</v>
      </c>
      <c r="CJ21" s="7">
        <f t="shared" si="538"/>
        <v>526393</v>
      </c>
      <c r="CK21" s="7">
        <f t="shared" si="538"/>
        <v>185057</v>
      </c>
      <c r="CL21" s="7">
        <f t="shared" si="538"/>
        <v>287546</v>
      </c>
      <c r="CM21" s="7">
        <f t="shared" si="538"/>
        <v>205676</v>
      </c>
      <c r="CN21" s="7">
        <f t="shared" si="538"/>
        <v>366622</v>
      </c>
      <c r="CO21" s="7">
        <f t="shared" si="538"/>
        <v>273117</v>
      </c>
      <c r="CP21" s="7">
        <f t="shared" si="538"/>
        <v>478677</v>
      </c>
      <c r="CQ21" s="7">
        <f t="shared" si="538"/>
        <v>492923</v>
      </c>
      <c r="CR21" s="7">
        <f t="shared" si="538"/>
        <v>286371</v>
      </c>
      <c r="CS21" s="7">
        <f t="shared" si="538"/>
        <v>91847</v>
      </c>
      <c r="CT21" s="7">
        <f t="shared" si="538"/>
        <v>412824</v>
      </c>
      <c r="CU21" s="7">
        <f t="shared" si="538"/>
        <v>298343</v>
      </c>
      <c r="CV21" s="7">
        <f t="shared" si="538"/>
        <v>392591</v>
      </c>
      <c r="CW21" s="7">
        <f t="shared" si="538"/>
        <v>142861</v>
      </c>
      <c r="CX21" s="7">
        <f t="shared" si="538"/>
        <v>292947</v>
      </c>
      <c r="CY21" s="7">
        <f t="shared" si="538"/>
        <v>517896</v>
      </c>
      <c r="CZ21" s="7">
        <f t="shared" si="538"/>
        <v>187492</v>
      </c>
      <c r="DA21" s="7">
        <f t="shared" si="538"/>
        <v>292764</v>
      </c>
      <c r="DB21" s="7">
        <f t="shared" si="538"/>
        <v>617879</v>
      </c>
      <c r="DC21" s="7">
        <f t="shared" si="538"/>
        <v>259505</v>
      </c>
      <c r="DD21" s="7">
        <f t="shared" si="538"/>
        <v>221697</v>
      </c>
      <c r="DE21" s="7">
        <f t="shared" si="538"/>
        <v>137583</v>
      </c>
      <c r="DF21" s="7">
        <f t="shared" si="538"/>
        <v>209950</v>
      </c>
      <c r="DG21" s="7">
        <f t="shared" si="538"/>
        <v>37933</v>
      </c>
      <c r="DH21" s="7">
        <f t="shared" si="538"/>
        <v>566032</v>
      </c>
      <c r="DI21" s="7">
        <f t="shared" si="538"/>
        <v>338958</v>
      </c>
      <c r="DJ21" s="7">
        <f t="shared" si="538"/>
        <v>741233</v>
      </c>
      <c r="DK21" s="7">
        <f t="shared" si="538"/>
        <v>693531</v>
      </c>
      <c r="DL21" s="7">
        <f t="shared" si="538"/>
        <v>196904</v>
      </c>
      <c r="DM21" s="7">
        <f t="shared" si="538"/>
        <v>370560</v>
      </c>
      <c r="DN21" s="7">
        <f t="shared" si="538"/>
        <v>569733</v>
      </c>
      <c r="DO21" s="7">
        <f t="shared" si="538"/>
        <v>218582</v>
      </c>
      <c r="DP21" s="7">
        <f t="shared" si="538"/>
        <v>184929</v>
      </c>
      <c r="DQ21" s="7">
        <f t="shared" si="538"/>
        <v>455611</v>
      </c>
      <c r="DR21" s="7">
        <f t="shared" si="538"/>
        <v>423976</v>
      </c>
      <c r="DS21" s="7">
        <f t="shared" si="538"/>
        <v>301568</v>
      </c>
      <c r="DT21" s="7">
        <f t="shared" si="538"/>
        <v>305457</v>
      </c>
      <c r="DU21" s="7">
        <f t="shared" si="538"/>
        <v>87665</v>
      </c>
      <c r="DV21" s="7">
        <f t="shared" si="538"/>
        <v>264212</v>
      </c>
      <c r="DW21" s="7">
        <f t="shared" si="538"/>
        <v>315160</v>
      </c>
      <c r="DX21" s="7">
        <f t="shared" si="538"/>
        <v>334144</v>
      </c>
      <c r="DY21" s="7">
        <f t="shared" si="538"/>
        <v>472810</v>
      </c>
      <c r="DZ21" s="7">
        <f t="shared" si="538"/>
        <v>292214</v>
      </c>
      <c r="EA21" s="7">
        <f t="shared" si="538"/>
        <v>209211</v>
      </c>
      <c r="EB21" s="7">
        <f t="shared" ref="EB21:FB21" si="539">IFERROR(_xlfn.NUMBERVALUE(CUBEVALUE("ThisWorkbookDataModel","[Measures].[forecast]","[demand_forecasting_data1].[Product_ID].&amp;[" &amp; $A$19 &amp; "]","[demand_forecasting_data1].[Date].&amp;["&amp;TEXT(EB$1+2,"YYYY-MM-DD")&amp;"T00:00:00]")),0)</f>
        <v>222033</v>
      </c>
      <c r="EC21" s="7">
        <f t="shared" si="539"/>
        <v>502259</v>
      </c>
      <c r="ED21" s="7">
        <f t="shared" si="539"/>
        <v>402195</v>
      </c>
      <c r="EE21" s="7">
        <f t="shared" si="539"/>
        <v>11558</v>
      </c>
      <c r="EF21" s="7">
        <f t="shared" si="539"/>
        <v>350340</v>
      </c>
      <c r="EG21" s="7">
        <f t="shared" si="539"/>
        <v>157618</v>
      </c>
      <c r="EH21" s="7">
        <f t="shared" si="539"/>
        <v>399492</v>
      </c>
      <c r="EI21" s="7">
        <f t="shared" si="539"/>
        <v>460536</v>
      </c>
      <c r="EJ21" s="7">
        <f t="shared" si="539"/>
        <v>340846</v>
      </c>
      <c r="EK21" s="7">
        <f t="shared" si="539"/>
        <v>242052</v>
      </c>
      <c r="EL21" s="7">
        <f t="shared" si="539"/>
        <v>69653</v>
      </c>
      <c r="EM21" s="7">
        <f t="shared" si="539"/>
        <v>686360</v>
      </c>
      <c r="EN21" s="7">
        <f t="shared" si="539"/>
        <v>225637</v>
      </c>
      <c r="EO21" s="7">
        <f t="shared" si="539"/>
        <v>215392</v>
      </c>
      <c r="EP21" s="7">
        <f t="shared" si="539"/>
        <v>526369</v>
      </c>
      <c r="EQ21" s="7">
        <f t="shared" si="539"/>
        <v>175789</v>
      </c>
      <c r="ER21" s="7">
        <f t="shared" si="539"/>
        <v>208235</v>
      </c>
      <c r="ES21" s="7">
        <f t="shared" si="539"/>
        <v>87139</v>
      </c>
      <c r="ET21" s="7">
        <f t="shared" si="539"/>
        <v>159462</v>
      </c>
      <c r="EU21" s="7">
        <f t="shared" si="539"/>
        <v>154014</v>
      </c>
      <c r="EV21" s="7">
        <f t="shared" si="539"/>
        <v>153257</v>
      </c>
      <c r="EW21" s="7">
        <f t="shared" si="539"/>
        <v>208107</v>
      </c>
      <c r="EX21" s="7">
        <f t="shared" si="539"/>
        <v>53495</v>
      </c>
      <c r="EY21" s="7">
        <f t="shared" si="539"/>
        <v>334604</v>
      </c>
      <c r="EZ21" s="7">
        <f t="shared" si="539"/>
        <v>238510</v>
      </c>
      <c r="FA21" s="7">
        <f t="shared" si="539"/>
        <v>379221</v>
      </c>
      <c r="FB21" s="7">
        <f t="shared" si="539"/>
        <v>475975</v>
      </c>
      <c r="FC21" s="7"/>
      <c r="FD21" s="9">
        <f t="shared" si="156"/>
        <v>364568.66666666669</v>
      </c>
      <c r="FE21" s="9">
        <f t="shared" si="157"/>
        <v>281652</v>
      </c>
      <c r="FF21" s="9">
        <f t="shared" si="158"/>
        <v>240683.5</v>
      </c>
      <c r="FG21" s="9"/>
      <c r="FH21" s="12" t="s">
        <v>11</v>
      </c>
      <c r="FI21" s="11">
        <f t="shared" si="166"/>
        <v>364568.66666666669</v>
      </c>
      <c r="FJ21" s="11">
        <f t="shared" si="167"/>
        <v>364568.66666666669</v>
      </c>
      <c r="FK21" s="11">
        <f t="shared" si="167"/>
        <v>364568.66666666669</v>
      </c>
      <c r="FL21" s="11">
        <f t="shared" ref="FL21" si="540">FK21</f>
        <v>364568.66666666669</v>
      </c>
    </row>
    <row r="22" spans="1:168">
      <c r="A22" s="2"/>
      <c r="B22" s="2" t="s">
        <v>9</v>
      </c>
      <c r="C22" s="6">
        <f>IFERROR(_xlfn.NUMBERVALUE(CUBEVALUE("ThisWorkbookDataModel","[Measures].[forecast]","[demand_forecasting_data1].[Product_ID].&amp;[" &amp; $A$19 &amp; "]","[demand_forecasting_data1].[Date].&amp;["&amp;TEXT(C$1+3,"YYYY-MM-DD")&amp;"T00:00:00]")),0)</f>
        <v>145789</v>
      </c>
      <c r="D22" s="7">
        <f t="shared" ref="D22:BO22" si="541">IFERROR(_xlfn.NUMBERVALUE(CUBEVALUE("ThisWorkbookDataModel","[Measures].[forecast]","[demand_forecasting_data1].[Product_ID].&amp;[" &amp; $A$19 &amp; "]","[demand_forecasting_data1].[Date].&amp;["&amp;TEXT(D$1+3,"YYYY-MM-DD")&amp;"T00:00:00]")),0)</f>
        <v>71715</v>
      </c>
      <c r="E22" s="7">
        <f t="shared" si="541"/>
        <v>358164</v>
      </c>
      <c r="F22" s="7">
        <f t="shared" si="541"/>
        <v>309955</v>
      </c>
      <c r="G22" s="7">
        <f t="shared" si="541"/>
        <v>273081</v>
      </c>
      <c r="H22" s="7">
        <f t="shared" si="541"/>
        <v>236903</v>
      </c>
      <c r="I22" s="7">
        <f t="shared" si="541"/>
        <v>219477</v>
      </c>
      <c r="J22" s="7">
        <f t="shared" si="541"/>
        <v>70886</v>
      </c>
      <c r="K22" s="7">
        <f t="shared" si="541"/>
        <v>312606</v>
      </c>
      <c r="L22" s="7">
        <f t="shared" si="541"/>
        <v>216940</v>
      </c>
      <c r="M22" s="7">
        <f t="shared" si="541"/>
        <v>237275</v>
      </c>
      <c r="N22" s="7">
        <f t="shared" si="541"/>
        <v>110116</v>
      </c>
      <c r="O22" s="7">
        <f t="shared" si="541"/>
        <v>157606</v>
      </c>
      <c r="P22" s="7">
        <f t="shared" si="541"/>
        <v>328032</v>
      </c>
      <c r="Q22" s="7">
        <f t="shared" si="541"/>
        <v>76282</v>
      </c>
      <c r="R22" s="7">
        <f t="shared" si="541"/>
        <v>241813</v>
      </c>
      <c r="S22" s="7">
        <f t="shared" si="541"/>
        <v>407706</v>
      </c>
      <c r="T22" s="7">
        <f t="shared" si="541"/>
        <v>273614</v>
      </c>
      <c r="U22" s="7">
        <f t="shared" si="541"/>
        <v>403915</v>
      </c>
      <c r="V22" s="7">
        <f t="shared" si="541"/>
        <v>251282</v>
      </c>
      <c r="W22" s="7">
        <f t="shared" si="541"/>
        <v>250924</v>
      </c>
      <c r="X22" s="7">
        <f t="shared" si="541"/>
        <v>227947</v>
      </c>
      <c r="Y22" s="7">
        <f t="shared" si="541"/>
        <v>368644</v>
      </c>
      <c r="Z22" s="7">
        <f t="shared" si="541"/>
        <v>402150</v>
      </c>
      <c r="AA22" s="7">
        <f t="shared" si="541"/>
        <v>129548</v>
      </c>
      <c r="AB22" s="7">
        <f t="shared" si="541"/>
        <v>225658</v>
      </c>
      <c r="AC22" s="7">
        <f t="shared" si="541"/>
        <v>178763</v>
      </c>
      <c r="AD22" s="7">
        <f t="shared" si="541"/>
        <v>150125</v>
      </c>
      <c r="AE22" s="7">
        <f t="shared" si="541"/>
        <v>151214</v>
      </c>
      <c r="AF22" s="7">
        <f t="shared" si="541"/>
        <v>263419</v>
      </c>
      <c r="AG22" s="7">
        <f t="shared" si="541"/>
        <v>143225</v>
      </c>
      <c r="AH22" s="7">
        <f t="shared" si="541"/>
        <v>148421</v>
      </c>
      <c r="AI22" s="7">
        <f t="shared" si="541"/>
        <v>109168</v>
      </c>
      <c r="AJ22" s="7">
        <f t="shared" si="541"/>
        <v>213051</v>
      </c>
      <c r="AK22" s="7">
        <f t="shared" si="541"/>
        <v>404368</v>
      </c>
      <c r="AL22" s="7">
        <f t="shared" si="541"/>
        <v>769069</v>
      </c>
      <c r="AM22" s="7">
        <f t="shared" si="541"/>
        <v>278273</v>
      </c>
      <c r="AN22" s="7">
        <f t="shared" si="541"/>
        <v>362832</v>
      </c>
      <c r="AO22" s="7">
        <f t="shared" si="541"/>
        <v>615382</v>
      </c>
      <c r="AP22" s="7">
        <f t="shared" si="541"/>
        <v>109826</v>
      </c>
      <c r="AQ22" s="7">
        <f t="shared" si="541"/>
        <v>331611</v>
      </c>
      <c r="AR22" s="7">
        <f t="shared" si="541"/>
        <v>532174</v>
      </c>
      <c r="AS22" s="7">
        <f t="shared" si="541"/>
        <v>368614</v>
      </c>
      <c r="AT22" s="7">
        <f t="shared" si="541"/>
        <v>533973</v>
      </c>
      <c r="AU22" s="7">
        <f t="shared" si="541"/>
        <v>388603</v>
      </c>
      <c r="AV22" s="7">
        <f t="shared" si="541"/>
        <v>124976</v>
      </c>
      <c r="AW22" s="7">
        <f t="shared" si="541"/>
        <v>234603</v>
      </c>
      <c r="AX22" s="7">
        <f t="shared" si="541"/>
        <v>251768</v>
      </c>
      <c r="AY22" s="7">
        <f t="shared" si="541"/>
        <v>278460</v>
      </c>
      <c r="AZ22" s="7">
        <f t="shared" si="541"/>
        <v>333840</v>
      </c>
      <c r="BA22" s="7">
        <f t="shared" si="541"/>
        <v>523046</v>
      </c>
      <c r="BB22" s="7">
        <f t="shared" si="541"/>
        <v>293555</v>
      </c>
      <c r="BC22" s="7">
        <f t="shared" si="541"/>
        <v>230582</v>
      </c>
      <c r="BD22" s="7">
        <f t="shared" si="541"/>
        <v>219565</v>
      </c>
      <c r="BE22" s="7">
        <f t="shared" si="541"/>
        <v>511107</v>
      </c>
      <c r="BF22" s="7">
        <f t="shared" si="541"/>
        <v>442558</v>
      </c>
      <c r="BG22" s="7">
        <f t="shared" si="541"/>
        <v>292241</v>
      </c>
      <c r="BH22" s="7">
        <f t="shared" si="541"/>
        <v>303622</v>
      </c>
      <c r="BI22" s="7">
        <f t="shared" si="541"/>
        <v>267733</v>
      </c>
      <c r="BJ22" s="7">
        <f t="shared" si="541"/>
        <v>241657</v>
      </c>
      <c r="BK22" s="7">
        <f t="shared" si="541"/>
        <v>828797</v>
      </c>
      <c r="BL22" s="7">
        <f t="shared" si="541"/>
        <v>414371</v>
      </c>
      <c r="BM22" s="7">
        <f t="shared" si="541"/>
        <v>28407</v>
      </c>
      <c r="BN22" s="7">
        <f t="shared" si="541"/>
        <v>134895</v>
      </c>
      <c r="BO22" s="7">
        <f t="shared" si="541"/>
        <v>401937</v>
      </c>
      <c r="BP22" s="7">
        <f t="shared" ref="BP22:EA22" si="542">IFERROR(_xlfn.NUMBERVALUE(CUBEVALUE("ThisWorkbookDataModel","[Measures].[forecast]","[demand_forecasting_data1].[Product_ID].&amp;[" &amp; $A$19 &amp; "]","[demand_forecasting_data1].[Date].&amp;["&amp;TEXT(BP$1+3,"YYYY-MM-DD")&amp;"T00:00:00]")),0)</f>
        <v>290141</v>
      </c>
      <c r="BQ22" s="7">
        <f t="shared" si="542"/>
        <v>136578</v>
      </c>
      <c r="BR22" s="7">
        <f t="shared" si="542"/>
        <v>88100</v>
      </c>
      <c r="BS22" s="7">
        <f t="shared" si="542"/>
        <v>237722</v>
      </c>
      <c r="BT22" s="7">
        <f t="shared" si="542"/>
        <v>825822</v>
      </c>
      <c r="BU22" s="7">
        <f t="shared" si="542"/>
        <v>309282</v>
      </c>
      <c r="BV22" s="7">
        <f t="shared" si="542"/>
        <v>972606</v>
      </c>
      <c r="BW22" s="7">
        <f t="shared" si="542"/>
        <v>467417</v>
      </c>
      <c r="BX22" s="7">
        <f t="shared" si="542"/>
        <v>222246</v>
      </c>
      <c r="BY22" s="7">
        <f t="shared" si="542"/>
        <v>268835</v>
      </c>
      <c r="BZ22" s="7">
        <f t="shared" si="542"/>
        <v>285305</v>
      </c>
      <c r="CA22" s="7">
        <f t="shared" si="542"/>
        <v>114159</v>
      </c>
      <c r="CB22" s="7">
        <f t="shared" si="542"/>
        <v>104632</v>
      </c>
      <c r="CC22" s="7">
        <f t="shared" si="542"/>
        <v>348034</v>
      </c>
      <c r="CD22" s="7">
        <f t="shared" si="542"/>
        <v>84972</v>
      </c>
      <c r="CE22" s="7">
        <f t="shared" si="542"/>
        <v>248080</v>
      </c>
      <c r="CF22" s="7">
        <f t="shared" si="542"/>
        <v>324223</v>
      </c>
      <c r="CG22" s="7">
        <f t="shared" si="542"/>
        <v>70562</v>
      </c>
      <c r="CH22" s="7">
        <f t="shared" si="542"/>
        <v>425140</v>
      </c>
      <c r="CI22" s="7">
        <f t="shared" si="542"/>
        <v>388774</v>
      </c>
      <c r="CJ22" s="7">
        <f t="shared" si="542"/>
        <v>99811</v>
      </c>
      <c r="CK22" s="7">
        <f t="shared" si="542"/>
        <v>677608</v>
      </c>
      <c r="CL22" s="7">
        <f t="shared" si="542"/>
        <v>128884</v>
      </c>
      <c r="CM22" s="7">
        <f t="shared" si="542"/>
        <v>549244</v>
      </c>
      <c r="CN22" s="7">
        <f t="shared" si="542"/>
        <v>51184</v>
      </c>
      <c r="CO22" s="7">
        <f t="shared" si="542"/>
        <v>139727</v>
      </c>
      <c r="CP22" s="7">
        <f t="shared" si="542"/>
        <v>169827</v>
      </c>
      <c r="CQ22" s="7">
        <f t="shared" si="542"/>
        <v>123431</v>
      </c>
      <c r="CR22" s="7">
        <f t="shared" si="542"/>
        <v>159593</v>
      </c>
      <c r="CS22" s="7">
        <f t="shared" si="542"/>
        <v>409686</v>
      </c>
      <c r="CT22" s="7">
        <f t="shared" si="542"/>
        <v>414820</v>
      </c>
      <c r="CU22" s="7">
        <f t="shared" si="542"/>
        <v>151269</v>
      </c>
      <c r="CV22" s="7">
        <f t="shared" si="542"/>
        <v>223061</v>
      </c>
      <c r="CW22" s="7">
        <f t="shared" si="542"/>
        <v>320791</v>
      </c>
      <c r="CX22" s="7">
        <f t="shared" si="542"/>
        <v>417325</v>
      </c>
      <c r="CY22" s="7">
        <f t="shared" si="542"/>
        <v>175240</v>
      </c>
      <c r="CZ22" s="7">
        <f t="shared" si="542"/>
        <v>385205</v>
      </c>
      <c r="DA22" s="7">
        <f t="shared" si="542"/>
        <v>322948</v>
      </c>
      <c r="DB22" s="7">
        <f t="shared" si="542"/>
        <v>445992</v>
      </c>
      <c r="DC22" s="7">
        <f t="shared" si="542"/>
        <v>422743</v>
      </c>
      <c r="DD22" s="7">
        <f t="shared" si="542"/>
        <v>144193</v>
      </c>
      <c r="DE22" s="7">
        <f t="shared" si="542"/>
        <v>609202</v>
      </c>
      <c r="DF22" s="7">
        <f t="shared" si="542"/>
        <v>290751</v>
      </c>
      <c r="DG22" s="7">
        <f t="shared" si="542"/>
        <v>311081</v>
      </c>
      <c r="DH22" s="7">
        <f t="shared" si="542"/>
        <v>171359</v>
      </c>
      <c r="DI22" s="7">
        <f t="shared" si="542"/>
        <v>268624</v>
      </c>
      <c r="DJ22" s="7">
        <f t="shared" si="542"/>
        <v>517029</v>
      </c>
      <c r="DK22" s="7">
        <f t="shared" si="542"/>
        <v>550601</v>
      </c>
      <c r="DL22" s="7">
        <f t="shared" si="542"/>
        <v>93333</v>
      </c>
      <c r="DM22" s="7">
        <f t="shared" si="542"/>
        <v>321101</v>
      </c>
      <c r="DN22" s="7">
        <f t="shared" si="542"/>
        <v>270347</v>
      </c>
      <c r="DO22" s="7">
        <f t="shared" si="542"/>
        <v>125265</v>
      </c>
      <c r="DP22" s="7">
        <f t="shared" si="542"/>
        <v>146511</v>
      </c>
      <c r="DQ22" s="7">
        <f t="shared" si="542"/>
        <v>381937</v>
      </c>
      <c r="DR22" s="7">
        <f t="shared" si="542"/>
        <v>200842</v>
      </c>
      <c r="DS22" s="7">
        <f t="shared" si="542"/>
        <v>397097</v>
      </c>
      <c r="DT22" s="7">
        <f t="shared" si="542"/>
        <v>373535</v>
      </c>
      <c r="DU22" s="7">
        <f t="shared" si="542"/>
        <v>300836</v>
      </c>
      <c r="DV22" s="7">
        <f t="shared" si="542"/>
        <v>348014</v>
      </c>
      <c r="DW22" s="7">
        <f t="shared" si="542"/>
        <v>173186</v>
      </c>
      <c r="DX22" s="7">
        <f t="shared" si="542"/>
        <v>170516</v>
      </c>
      <c r="DY22" s="7">
        <f t="shared" si="542"/>
        <v>124422</v>
      </c>
      <c r="DZ22" s="7">
        <f t="shared" si="542"/>
        <v>370839</v>
      </c>
      <c r="EA22" s="7">
        <f t="shared" si="542"/>
        <v>321861</v>
      </c>
      <c r="EB22" s="7">
        <f t="shared" ref="EB22:FB22" si="543">IFERROR(_xlfn.NUMBERVALUE(CUBEVALUE("ThisWorkbookDataModel","[Measures].[forecast]","[demand_forecasting_data1].[Product_ID].&amp;[" &amp; $A$19 &amp; "]","[demand_forecasting_data1].[Date].&amp;["&amp;TEXT(EB$1+3,"YYYY-MM-DD")&amp;"T00:00:00]")),0)</f>
        <v>668796</v>
      </c>
      <c r="EC22" s="7">
        <f t="shared" si="543"/>
        <v>485148</v>
      </c>
      <c r="ED22" s="7">
        <f t="shared" si="543"/>
        <v>207046</v>
      </c>
      <c r="EE22" s="7">
        <f t="shared" si="543"/>
        <v>878596</v>
      </c>
      <c r="EF22" s="7">
        <f t="shared" si="543"/>
        <v>208985</v>
      </c>
      <c r="EG22" s="7">
        <f t="shared" si="543"/>
        <v>324240</v>
      </c>
      <c r="EH22" s="7">
        <f t="shared" si="543"/>
        <v>339132</v>
      </c>
      <c r="EI22" s="7">
        <f t="shared" si="543"/>
        <v>433600</v>
      </c>
      <c r="EJ22" s="7">
        <f t="shared" si="543"/>
        <v>641152</v>
      </c>
      <c r="EK22" s="7">
        <f t="shared" si="543"/>
        <v>247322</v>
      </c>
      <c r="EL22" s="7">
        <f t="shared" si="543"/>
        <v>261698</v>
      </c>
      <c r="EM22" s="7">
        <f t="shared" si="543"/>
        <v>323887</v>
      </c>
      <c r="EN22" s="7">
        <f t="shared" si="543"/>
        <v>176301</v>
      </c>
      <c r="EO22" s="7">
        <f t="shared" si="543"/>
        <v>532455</v>
      </c>
      <c r="EP22" s="7">
        <f t="shared" si="543"/>
        <v>441745</v>
      </c>
      <c r="EQ22" s="7">
        <f t="shared" si="543"/>
        <v>164525</v>
      </c>
      <c r="ER22" s="7">
        <f t="shared" si="543"/>
        <v>343546</v>
      </c>
      <c r="ES22" s="7">
        <f t="shared" si="543"/>
        <v>164262</v>
      </c>
      <c r="ET22" s="7">
        <f t="shared" si="543"/>
        <v>181379</v>
      </c>
      <c r="EU22" s="7">
        <f t="shared" si="543"/>
        <v>290610</v>
      </c>
      <c r="EV22" s="7">
        <f t="shared" si="543"/>
        <v>20298</v>
      </c>
      <c r="EW22" s="7">
        <f t="shared" si="543"/>
        <v>372156</v>
      </c>
      <c r="EX22" s="7">
        <f t="shared" si="543"/>
        <v>432030</v>
      </c>
      <c r="EY22" s="7">
        <f t="shared" si="543"/>
        <v>331878</v>
      </c>
      <c r="EZ22" s="7">
        <f t="shared" si="543"/>
        <v>225430</v>
      </c>
      <c r="FA22" s="7">
        <f t="shared" si="543"/>
        <v>444724</v>
      </c>
      <c r="FB22" s="7">
        <f t="shared" si="543"/>
        <v>76237</v>
      </c>
      <c r="FC22" s="7"/>
      <c r="FD22" s="9">
        <f t="shared" si="156"/>
        <v>248797</v>
      </c>
      <c r="FE22" s="9">
        <f t="shared" si="157"/>
        <v>313742.5</v>
      </c>
      <c r="FF22" s="9">
        <f t="shared" si="158"/>
        <v>287233.92857142858</v>
      </c>
      <c r="FG22" s="9"/>
      <c r="FH22" s="12" t="s">
        <v>9</v>
      </c>
      <c r="FI22" s="11">
        <f t="shared" si="166"/>
        <v>248797</v>
      </c>
      <c r="FJ22" s="11">
        <f t="shared" si="167"/>
        <v>248797</v>
      </c>
      <c r="FK22" s="11">
        <f t="shared" si="167"/>
        <v>248797</v>
      </c>
      <c r="FL22" s="11">
        <f t="shared" ref="FL22" si="544">FK22</f>
        <v>248797</v>
      </c>
    </row>
    <row r="23" spans="1:168">
      <c r="A23" s="2"/>
      <c r="B23" s="2" t="s">
        <v>5</v>
      </c>
      <c r="C23" s="6">
        <f>IFERROR(_xlfn.NUMBERVALUE(CUBEVALUE("ThisWorkbookDataModel","[Measures].[forecast]","[demand_forecasting_data1].[Product_ID].&amp;[" &amp; $A$19 &amp; "]","[demand_forecasting_data1].[Date].&amp;["&amp;TEXT(C$1+4,"YYYY-MM-DD")&amp;"T00:00:00]")),0)</f>
        <v>82755</v>
      </c>
      <c r="D23" s="6">
        <f t="shared" ref="D23:BO23" si="545">IFERROR(_xlfn.NUMBERVALUE(CUBEVALUE("ThisWorkbookDataModel","[Measures].[forecast]","[demand_forecasting_data1].[Product_ID].&amp;[" &amp; $A$19 &amp; "]","[demand_forecasting_data1].[Date].&amp;["&amp;TEXT(D$1+4,"YYYY-MM-DD")&amp;"T00:00:00]")),0)</f>
        <v>294787</v>
      </c>
      <c r="E23" s="6">
        <f t="shared" si="545"/>
        <v>138911</v>
      </c>
      <c r="F23" s="6">
        <f t="shared" si="545"/>
        <v>319913</v>
      </c>
      <c r="G23" s="6">
        <f t="shared" si="545"/>
        <v>556974</v>
      </c>
      <c r="H23" s="6">
        <f t="shared" si="545"/>
        <v>424349</v>
      </c>
      <c r="I23" s="6">
        <f t="shared" si="545"/>
        <v>155527</v>
      </c>
      <c r="J23" s="6">
        <f t="shared" si="545"/>
        <v>370871</v>
      </c>
      <c r="K23" s="6">
        <f t="shared" si="545"/>
        <v>265880</v>
      </c>
      <c r="L23" s="6">
        <f t="shared" si="545"/>
        <v>346584</v>
      </c>
      <c r="M23" s="6">
        <f t="shared" si="545"/>
        <v>204777</v>
      </c>
      <c r="N23" s="6">
        <f t="shared" si="545"/>
        <v>194796</v>
      </c>
      <c r="O23" s="6">
        <f t="shared" si="545"/>
        <v>257401</v>
      </c>
      <c r="P23" s="6">
        <f t="shared" si="545"/>
        <v>93303</v>
      </c>
      <c r="Q23" s="6">
        <f t="shared" si="545"/>
        <v>446290</v>
      </c>
      <c r="R23" s="6">
        <f t="shared" si="545"/>
        <v>341943</v>
      </c>
      <c r="S23" s="6">
        <f t="shared" si="545"/>
        <v>159390</v>
      </c>
      <c r="T23" s="6">
        <f t="shared" si="545"/>
        <v>332927</v>
      </c>
      <c r="U23" s="6">
        <f t="shared" si="545"/>
        <v>237802</v>
      </c>
      <c r="V23" s="6">
        <f t="shared" si="545"/>
        <v>557117</v>
      </c>
      <c r="W23" s="6">
        <f t="shared" si="545"/>
        <v>174818</v>
      </c>
      <c r="X23" s="6">
        <f t="shared" si="545"/>
        <v>462829</v>
      </c>
      <c r="Y23" s="6">
        <f t="shared" si="545"/>
        <v>336125</v>
      </c>
      <c r="Z23" s="6">
        <f t="shared" si="545"/>
        <v>477340</v>
      </c>
      <c r="AA23" s="6">
        <f t="shared" si="545"/>
        <v>342324</v>
      </c>
      <c r="AB23" s="6">
        <f t="shared" si="545"/>
        <v>341901</v>
      </c>
      <c r="AC23" s="6">
        <f t="shared" si="545"/>
        <v>394304</v>
      </c>
      <c r="AD23" s="6">
        <f t="shared" si="545"/>
        <v>259133</v>
      </c>
      <c r="AE23" s="6">
        <f t="shared" si="545"/>
        <v>609952</v>
      </c>
      <c r="AF23" s="6">
        <f t="shared" si="545"/>
        <v>452442</v>
      </c>
      <c r="AG23" s="6">
        <f t="shared" si="545"/>
        <v>193691</v>
      </c>
      <c r="AH23" s="6">
        <f t="shared" si="545"/>
        <v>259295</v>
      </c>
      <c r="AI23" s="6">
        <f t="shared" si="545"/>
        <v>464383</v>
      </c>
      <c r="AJ23" s="6">
        <f t="shared" si="545"/>
        <v>530999</v>
      </c>
      <c r="AK23" s="6">
        <f t="shared" si="545"/>
        <v>208405</v>
      </c>
      <c r="AL23" s="6">
        <f t="shared" si="545"/>
        <v>257014</v>
      </c>
      <c r="AM23" s="6">
        <f t="shared" si="545"/>
        <v>301834</v>
      </c>
      <c r="AN23" s="6">
        <f t="shared" si="545"/>
        <v>569473</v>
      </c>
      <c r="AO23" s="6">
        <f t="shared" si="545"/>
        <v>309187</v>
      </c>
      <c r="AP23" s="6">
        <f t="shared" si="545"/>
        <v>424912</v>
      </c>
      <c r="AQ23" s="6">
        <f t="shared" si="545"/>
        <v>322202</v>
      </c>
      <c r="AR23" s="6">
        <f t="shared" si="545"/>
        <v>400724</v>
      </c>
      <c r="AS23" s="6">
        <f t="shared" si="545"/>
        <v>133939</v>
      </c>
      <c r="AT23" s="6">
        <f t="shared" si="545"/>
        <v>164784</v>
      </c>
      <c r="AU23" s="6">
        <f t="shared" si="545"/>
        <v>254539</v>
      </c>
      <c r="AV23" s="6">
        <f t="shared" si="545"/>
        <v>309722</v>
      </c>
      <c r="AW23" s="6">
        <f t="shared" si="545"/>
        <v>606502</v>
      </c>
      <c r="AX23" s="6">
        <f t="shared" si="545"/>
        <v>637468</v>
      </c>
      <c r="AY23" s="6">
        <f t="shared" si="545"/>
        <v>113332</v>
      </c>
      <c r="AZ23" s="6">
        <f t="shared" si="545"/>
        <v>293556</v>
      </c>
      <c r="BA23" s="6">
        <f t="shared" si="545"/>
        <v>411181</v>
      </c>
      <c r="BB23" s="6">
        <f t="shared" si="545"/>
        <v>216415</v>
      </c>
      <c r="BC23" s="6">
        <f t="shared" si="545"/>
        <v>496164</v>
      </c>
      <c r="BD23" s="6">
        <f t="shared" si="545"/>
        <v>150460</v>
      </c>
      <c r="BE23" s="6">
        <f t="shared" si="545"/>
        <v>515836</v>
      </c>
      <c r="BF23" s="6">
        <f t="shared" si="545"/>
        <v>43214</v>
      </c>
      <c r="BG23" s="6">
        <f t="shared" si="545"/>
        <v>314762</v>
      </c>
      <c r="BH23" s="6">
        <f t="shared" si="545"/>
        <v>184796</v>
      </c>
      <c r="BI23" s="6">
        <f t="shared" si="545"/>
        <v>214795</v>
      </c>
      <c r="BJ23" s="6">
        <f t="shared" si="545"/>
        <v>77352</v>
      </c>
      <c r="BK23" s="6">
        <f t="shared" si="545"/>
        <v>290809</v>
      </c>
      <c r="BL23" s="6">
        <f t="shared" si="545"/>
        <v>283303</v>
      </c>
      <c r="BM23" s="6">
        <f t="shared" si="545"/>
        <v>454857</v>
      </c>
      <c r="BN23" s="6">
        <f t="shared" si="545"/>
        <v>355698</v>
      </c>
      <c r="BO23" s="6">
        <f t="shared" si="545"/>
        <v>228395</v>
      </c>
      <c r="BP23" s="6">
        <f t="shared" ref="BP23:EA23" si="546">IFERROR(_xlfn.NUMBERVALUE(CUBEVALUE("ThisWorkbookDataModel","[Measures].[forecast]","[demand_forecasting_data1].[Product_ID].&amp;[" &amp; $A$19 &amp; "]","[demand_forecasting_data1].[Date].&amp;["&amp;TEXT(BP$1+4,"YYYY-MM-DD")&amp;"T00:00:00]")),0)</f>
        <v>135920</v>
      </c>
      <c r="BQ23" s="6">
        <f t="shared" si="546"/>
        <v>277718</v>
      </c>
      <c r="BR23" s="6">
        <f t="shared" si="546"/>
        <v>322181</v>
      </c>
      <c r="BS23" s="6">
        <f t="shared" si="546"/>
        <v>333996</v>
      </c>
      <c r="BT23" s="6">
        <f t="shared" si="546"/>
        <v>265100</v>
      </c>
      <c r="BU23" s="6">
        <f t="shared" si="546"/>
        <v>188701</v>
      </c>
      <c r="BV23" s="6">
        <f t="shared" si="546"/>
        <v>246999</v>
      </c>
      <c r="BW23" s="6">
        <f t="shared" si="546"/>
        <v>223752</v>
      </c>
      <c r="BX23" s="6">
        <f t="shared" si="546"/>
        <v>359151</v>
      </c>
      <c r="BY23" s="6">
        <f t="shared" si="546"/>
        <v>344765</v>
      </c>
      <c r="BZ23" s="6">
        <f t="shared" si="546"/>
        <v>304256</v>
      </c>
      <c r="CA23" s="6">
        <f t="shared" si="546"/>
        <v>152423</v>
      </c>
      <c r="CB23" s="6">
        <f t="shared" si="546"/>
        <v>223905</v>
      </c>
      <c r="CC23" s="6">
        <f t="shared" si="546"/>
        <v>275388</v>
      </c>
      <c r="CD23" s="6">
        <f t="shared" si="546"/>
        <v>354040</v>
      </c>
      <c r="CE23" s="6">
        <f t="shared" si="546"/>
        <v>432890</v>
      </c>
      <c r="CF23" s="6">
        <f t="shared" si="546"/>
        <v>514015</v>
      </c>
      <c r="CG23" s="6">
        <f t="shared" si="546"/>
        <v>568308</v>
      </c>
      <c r="CH23" s="6">
        <f t="shared" si="546"/>
        <v>53582</v>
      </c>
      <c r="CI23" s="6">
        <f t="shared" si="546"/>
        <v>311887</v>
      </c>
      <c r="CJ23" s="6">
        <f t="shared" si="546"/>
        <v>289837</v>
      </c>
      <c r="CK23" s="6">
        <f t="shared" si="546"/>
        <v>393712</v>
      </c>
      <c r="CL23" s="6">
        <f t="shared" si="546"/>
        <v>189269</v>
      </c>
      <c r="CM23" s="6">
        <f t="shared" si="546"/>
        <v>460026</v>
      </c>
      <c r="CN23" s="6">
        <f t="shared" si="546"/>
        <v>195792</v>
      </c>
      <c r="CO23" s="6">
        <f t="shared" si="546"/>
        <v>291423</v>
      </c>
      <c r="CP23" s="6">
        <f t="shared" si="546"/>
        <v>281789</v>
      </c>
      <c r="CQ23" s="6">
        <f t="shared" si="546"/>
        <v>166919</v>
      </c>
      <c r="CR23" s="6">
        <f t="shared" si="546"/>
        <v>243327</v>
      </c>
      <c r="CS23" s="6">
        <f t="shared" si="546"/>
        <v>71442</v>
      </c>
      <c r="CT23" s="6">
        <f t="shared" si="546"/>
        <v>374982</v>
      </c>
      <c r="CU23" s="6">
        <f t="shared" si="546"/>
        <v>170572</v>
      </c>
      <c r="CV23" s="6">
        <f t="shared" si="546"/>
        <v>404376</v>
      </c>
      <c r="CW23" s="6">
        <f t="shared" si="546"/>
        <v>682789</v>
      </c>
      <c r="CX23" s="6">
        <f t="shared" si="546"/>
        <v>134657</v>
      </c>
      <c r="CY23" s="6">
        <f t="shared" si="546"/>
        <v>150893</v>
      </c>
      <c r="CZ23" s="6">
        <f t="shared" si="546"/>
        <v>336373</v>
      </c>
      <c r="DA23" s="6">
        <f t="shared" si="546"/>
        <v>234845</v>
      </c>
      <c r="DB23" s="6">
        <f t="shared" si="546"/>
        <v>315515</v>
      </c>
      <c r="DC23" s="6">
        <f t="shared" si="546"/>
        <v>246021</v>
      </c>
      <c r="DD23" s="6">
        <f t="shared" si="546"/>
        <v>341073</v>
      </c>
      <c r="DE23" s="6">
        <f t="shared" si="546"/>
        <v>692463</v>
      </c>
      <c r="DF23" s="6">
        <f t="shared" si="546"/>
        <v>129492</v>
      </c>
      <c r="DG23" s="6">
        <f t="shared" si="546"/>
        <v>557707</v>
      </c>
      <c r="DH23" s="6">
        <f t="shared" si="546"/>
        <v>442844</v>
      </c>
      <c r="DI23" s="6">
        <f t="shared" si="546"/>
        <v>90606</v>
      </c>
      <c r="DJ23" s="6">
        <f t="shared" si="546"/>
        <v>231625</v>
      </c>
      <c r="DK23" s="6">
        <f t="shared" si="546"/>
        <v>151443</v>
      </c>
      <c r="DL23" s="6">
        <f t="shared" si="546"/>
        <v>383023</v>
      </c>
      <c r="DM23" s="6">
        <f t="shared" si="546"/>
        <v>323075</v>
      </c>
      <c r="DN23" s="6">
        <f t="shared" si="546"/>
        <v>202208</v>
      </c>
      <c r="DO23" s="6">
        <f t="shared" si="546"/>
        <v>284848</v>
      </c>
      <c r="DP23" s="6">
        <f t="shared" si="546"/>
        <v>237238</v>
      </c>
      <c r="DQ23" s="6">
        <f t="shared" si="546"/>
        <v>334760</v>
      </c>
      <c r="DR23" s="6">
        <f t="shared" si="546"/>
        <v>566373</v>
      </c>
      <c r="DS23" s="6">
        <f t="shared" si="546"/>
        <v>231116</v>
      </c>
      <c r="DT23" s="6">
        <f t="shared" si="546"/>
        <v>478218</v>
      </c>
      <c r="DU23" s="6">
        <f t="shared" si="546"/>
        <v>399960</v>
      </c>
      <c r="DV23" s="6">
        <f t="shared" si="546"/>
        <v>540985</v>
      </c>
      <c r="DW23" s="6">
        <f t="shared" si="546"/>
        <v>93319</v>
      </c>
      <c r="DX23" s="6">
        <f t="shared" si="546"/>
        <v>91787</v>
      </c>
      <c r="DY23" s="6">
        <f t="shared" si="546"/>
        <v>269455</v>
      </c>
      <c r="DZ23" s="6">
        <f t="shared" si="546"/>
        <v>117776</v>
      </c>
      <c r="EA23" s="6">
        <f t="shared" si="546"/>
        <v>77324</v>
      </c>
      <c r="EB23" s="6">
        <f t="shared" ref="EB23:FB23" si="547">IFERROR(_xlfn.NUMBERVALUE(CUBEVALUE("ThisWorkbookDataModel","[Measures].[forecast]","[demand_forecasting_data1].[Product_ID].&amp;[" &amp; $A$19 &amp; "]","[demand_forecasting_data1].[Date].&amp;["&amp;TEXT(EB$1+4,"YYYY-MM-DD")&amp;"T00:00:00]")),0)</f>
        <v>353046</v>
      </c>
      <c r="EC23" s="6">
        <f t="shared" si="547"/>
        <v>472204</v>
      </c>
      <c r="ED23" s="6">
        <f t="shared" si="547"/>
        <v>287797</v>
      </c>
      <c r="EE23" s="6">
        <f t="shared" si="547"/>
        <v>496573</v>
      </c>
      <c r="EF23" s="6">
        <f t="shared" si="547"/>
        <v>178445</v>
      </c>
      <c r="EG23" s="6">
        <f t="shared" si="547"/>
        <v>624280</v>
      </c>
      <c r="EH23" s="6">
        <f t="shared" si="547"/>
        <v>314247</v>
      </c>
      <c r="EI23" s="6">
        <f t="shared" si="547"/>
        <v>83702</v>
      </c>
      <c r="EJ23" s="6">
        <f t="shared" si="547"/>
        <v>148421</v>
      </c>
      <c r="EK23" s="6">
        <f t="shared" si="547"/>
        <v>142499</v>
      </c>
      <c r="EL23" s="6">
        <f t="shared" si="547"/>
        <v>209299</v>
      </c>
      <c r="EM23" s="6">
        <f t="shared" si="547"/>
        <v>262569</v>
      </c>
      <c r="EN23" s="6">
        <f t="shared" si="547"/>
        <v>326181</v>
      </c>
      <c r="EO23" s="6">
        <f t="shared" si="547"/>
        <v>528049</v>
      </c>
      <c r="EP23" s="6">
        <f t="shared" si="547"/>
        <v>508794</v>
      </c>
      <c r="EQ23" s="6">
        <f t="shared" si="547"/>
        <v>360369</v>
      </c>
      <c r="ER23" s="6">
        <f t="shared" si="547"/>
        <v>227538</v>
      </c>
      <c r="ES23" s="6">
        <f t="shared" si="547"/>
        <v>267743</v>
      </c>
      <c r="ET23" s="6">
        <f t="shared" si="547"/>
        <v>372412</v>
      </c>
      <c r="EU23" s="6">
        <f t="shared" si="547"/>
        <v>219235</v>
      </c>
      <c r="EV23" s="6">
        <f t="shared" si="547"/>
        <v>189825</v>
      </c>
      <c r="EW23" s="6">
        <f t="shared" si="547"/>
        <v>136609</v>
      </c>
      <c r="EX23" s="6">
        <f t="shared" si="547"/>
        <v>256773</v>
      </c>
      <c r="EY23" s="6">
        <f t="shared" si="547"/>
        <v>208009</v>
      </c>
      <c r="EZ23" s="6">
        <f t="shared" si="547"/>
        <v>316324</v>
      </c>
      <c r="FA23" s="6">
        <f t="shared" si="547"/>
        <v>85828</v>
      </c>
      <c r="FB23" s="6">
        <f t="shared" si="547"/>
        <v>310566</v>
      </c>
      <c r="FC23" s="6"/>
      <c r="FD23" s="9">
        <f t="shared" si="156"/>
        <v>237572.66666666666</v>
      </c>
      <c r="FE23" s="9">
        <f t="shared" si="157"/>
        <v>219018.16666666666</v>
      </c>
      <c r="FF23" s="9">
        <f t="shared" si="158"/>
        <v>284862.42857142858</v>
      </c>
      <c r="FG23" s="9"/>
      <c r="FH23" s="12" t="s">
        <v>5</v>
      </c>
      <c r="FI23" s="11">
        <f t="shared" si="166"/>
        <v>237572.66666666666</v>
      </c>
      <c r="FJ23" s="11">
        <f t="shared" si="167"/>
        <v>237572.66666666666</v>
      </c>
      <c r="FK23" s="11">
        <f t="shared" si="167"/>
        <v>237572.66666666666</v>
      </c>
      <c r="FL23" s="11">
        <f t="shared" ref="FL23" si="548">FK23</f>
        <v>237572.66666666666</v>
      </c>
    </row>
    <row r="24" spans="1:168">
      <c r="A24" s="2"/>
      <c r="B24" s="2" t="s">
        <v>7</v>
      </c>
      <c r="C24" s="6">
        <f>IFERROR(_xlfn.NUMBERVALUE(CUBEVALUE("ThisWorkbookDataModel","[Measures].[forecast]","[demand_forecasting_data1].[Product_ID].&amp;[" &amp; $A$19 &amp; "]","[demand_forecasting_data1].[Date].&amp;["&amp;TEXT(C$1+5,"YYYY-MM-DD")&amp;"T00:00:00]")),0)</f>
        <v>57814</v>
      </c>
      <c r="D24" s="6">
        <f t="shared" ref="D24:BO24" si="549">IFERROR(_xlfn.NUMBERVALUE(CUBEVALUE("ThisWorkbookDataModel","[Measures].[forecast]","[demand_forecasting_data1].[Product_ID].&amp;[" &amp; $A$19 &amp; "]","[demand_forecasting_data1].[Date].&amp;["&amp;TEXT(D$1+5,"YYYY-MM-DD")&amp;"T00:00:00]")),0)</f>
        <v>254291</v>
      </c>
      <c r="E24" s="6">
        <f t="shared" si="549"/>
        <v>263185</v>
      </c>
      <c r="F24" s="6">
        <f t="shared" si="549"/>
        <v>498106</v>
      </c>
      <c r="G24" s="6">
        <f t="shared" si="549"/>
        <v>230191</v>
      </c>
      <c r="H24" s="6">
        <f t="shared" si="549"/>
        <v>519884</v>
      </c>
      <c r="I24" s="6">
        <f t="shared" si="549"/>
        <v>805829</v>
      </c>
      <c r="J24" s="6">
        <f t="shared" si="549"/>
        <v>303082</v>
      </c>
      <c r="K24" s="6">
        <f t="shared" si="549"/>
        <v>275071</v>
      </c>
      <c r="L24" s="6">
        <f t="shared" si="549"/>
        <v>255902</v>
      </c>
      <c r="M24" s="6">
        <f t="shared" si="549"/>
        <v>145074</v>
      </c>
      <c r="N24" s="6">
        <f t="shared" si="549"/>
        <v>95265</v>
      </c>
      <c r="O24" s="6">
        <f t="shared" si="549"/>
        <v>87038</v>
      </c>
      <c r="P24" s="6">
        <f t="shared" si="549"/>
        <v>533699</v>
      </c>
      <c r="Q24" s="6">
        <f t="shared" si="549"/>
        <v>360219</v>
      </c>
      <c r="R24" s="6">
        <f t="shared" si="549"/>
        <v>655301</v>
      </c>
      <c r="S24" s="6">
        <f t="shared" si="549"/>
        <v>196405</v>
      </c>
      <c r="T24" s="6">
        <f t="shared" si="549"/>
        <v>210717</v>
      </c>
      <c r="U24" s="6">
        <f t="shared" si="549"/>
        <v>165778</v>
      </c>
      <c r="V24" s="6">
        <f t="shared" si="549"/>
        <v>166681</v>
      </c>
      <c r="W24" s="6">
        <f t="shared" si="549"/>
        <v>319818</v>
      </c>
      <c r="X24" s="6">
        <f t="shared" si="549"/>
        <v>296302</v>
      </c>
      <c r="Y24" s="6">
        <f t="shared" si="549"/>
        <v>612900</v>
      </c>
      <c r="Z24" s="6">
        <f t="shared" si="549"/>
        <v>265691</v>
      </c>
      <c r="AA24" s="6">
        <f t="shared" si="549"/>
        <v>338148</v>
      </c>
      <c r="AB24" s="6">
        <f t="shared" si="549"/>
        <v>253881</v>
      </c>
      <c r="AC24" s="6">
        <f t="shared" si="549"/>
        <v>85574</v>
      </c>
      <c r="AD24" s="6">
        <f t="shared" si="549"/>
        <v>286905</v>
      </c>
      <c r="AE24" s="6">
        <f t="shared" si="549"/>
        <v>576128</v>
      </c>
      <c r="AF24" s="6">
        <f t="shared" si="549"/>
        <v>202765</v>
      </c>
      <c r="AG24" s="6">
        <f t="shared" si="549"/>
        <v>258277</v>
      </c>
      <c r="AH24" s="6">
        <f t="shared" si="549"/>
        <v>303775</v>
      </c>
      <c r="AI24" s="6">
        <f t="shared" si="549"/>
        <v>202722</v>
      </c>
      <c r="AJ24" s="6">
        <f t="shared" si="549"/>
        <v>126999</v>
      </c>
      <c r="AK24" s="6">
        <f t="shared" si="549"/>
        <v>81531</v>
      </c>
      <c r="AL24" s="6">
        <f t="shared" si="549"/>
        <v>133326</v>
      </c>
      <c r="AM24" s="6">
        <f t="shared" si="549"/>
        <v>342078</v>
      </c>
      <c r="AN24" s="6">
        <f t="shared" si="549"/>
        <v>421850</v>
      </c>
      <c r="AO24" s="6">
        <f t="shared" si="549"/>
        <v>141828</v>
      </c>
      <c r="AP24" s="6">
        <f t="shared" si="549"/>
        <v>289535</v>
      </c>
      <c r="AQ24" s="6">
        <f t="shared" si="549"/>
        <v>117303</v>
      </c>
      <c r="AR24" s="6">
        <f t="shared" si="549"/>
        <v>225031</v>
      </c>
      <c r="AS24" s="6">
        <f t="shared" si="549"/>
        <v>122701</v>
      </c>
      <c r="AT24" s="6">
        <f t="shared" si="549"/>
        <v>405002</v>
      </c>
      <c r="AU24" s="6">
        <f t="shared" si="549"/>
        <v>216235</v>
      </c>
      <c r="AV24" s="6">
        <f t="shared" si="549"/>
        <v>67307</v>
      </c>
      <c r="AW24" s="6">
        <f t="shared" si="549"/>
        <v>335830</v>
      </c>
      <c r="AX24" s="6">
        <f t="shared" si="549"/>
        <v>497647</v>
      </c>
      <c r="AY24" s="6">
        <f t="shared" si="549"/>
        <v>427718</v>
      </c>
      <c r="AZ24" s="6">
        <f t="shared" si="549"/>
        <v>281959</v>
      </c>
      <c r="BA24" s="6">
        <f t="shared" si="549"/>
        <v>226658</v>
      </c>
      <c r="BB24" s="6">
        <f t="shared" si="549"/>
        <v>206207</v>
      </c>
      <c r="BC24" s="6">
        <f t="shared" si="549"/>
        <v>305948</v>
      </c>
      <c r="BD24" s="6">
        <f t="shared" si="549"/>
        <v>192770</v>
      </c>
      <c r="BE24" s="6">
        <f t="shared" si="549"/>
        <v>318443</v>
      </c>
      <c r="BF24" s="6">
        <f t="shared" si="549"/>
        <v>261821</v>
      </c>
      <c r="BG24" s="6">
        <f t="shared" si="549"/>
        <v>291261</v>
      </c>
      <c r="BH24" s="6">
        <f t="shared" si="549"/>
        <v>335883</v>
      </c>
      <c r="BI24" s="6">
        <f t="shared" si="549"/>
        <v>430180</v>
      </c>
      <c r="BJ24" s="6">
        <f t="shared" si="549"/>
        <v>60756</v>
      </c>
      <c r="BK24" s="6">
        <f t="shared" si="549"/>
        <v>95423</v>
      </c>
      <c r="BL24" s="6">
        <f t="shared" si="549"/>
        <v>192203</v>
      </c>
      <c r="BM24" s="6">
        <f t="shared" si="549"/>
        <v>334617</v>
      </c>
      <c r="BN24" s="6">
        <f t="shared" si="549"/>
        <v>132695</v>
      </c>
      <c r="BO24" s="6">
        <f t="shared" si="549"/>
        <v>498505</v>
      </c>
      <c r="BP24" s="6">
        <f t="shared" ref="BP24:EA24" si="550">IFERROR(_xlfn.NUMBERVALUE(CUBEVALUE("ThisWorkbookDataModel","[Measures].[forecast]","[demand_forecasting_data1].[Product_ID].&amp;[" &amp; $A$19 &amp; "]","[demand_forecasting_data1].[Date].&amp;["&amp;TEXT(BP$1+5,"YYYY-MM-DD")&amp;"T00:00:00]")),0)</f>
        <v>324488</v>
      </c>
      <c r="BQ24" s="6">
        <f t="shared" si="550"/>
        <v>279891</v>
      </c>
      <c r="BR24" s="6">
        <f t="shared" si="550"/>
        <v>69011</v>
      </c>
      <c r="BS24" s="6">
        <f t="shared" si="550"/>
        <v>106311</v>
      </c>
      <c r="BT24" s="6">
        <f t="shared" si="550"/>
        <v>520331</v>
      </c>
      <c r="BU24" s="6">
        <f t="shared" si="550"/>
        <v>426031</v>
      </c>
      <c r="BV24" s="6">
        <f t="shared" si="550"/>
        <v>331020</v>
      </c>
      <c r="BW24" s="6">
        <f t="shared" si="550"/>
        <v>579667</v>
      </c>
      <c r="BX24" s="6">
        <f t="shared" si="550"/>
        <v>204923</v>
      </c>
      <c r="BY24" s="6">
        <f t="shared" si="550"/>
        <v>385368</v>
      </c>
      <c r="BZ24" s="6">
        <f t="shared" si="550"/>
        <v>492442</v>
      </c>
      <c r="CA24" s="6">
        <f t="shared" si="550"/>
        <v>480063</v>
      </c>
      <c r="CB24" s="6">
        <f t="shared" si="550"/>
        <v>339724</v>
      </c>
      <c r="CC24" s="6">
        <f t="shared" si="550"/>
        <v>205409</v>
      </c>
      <c r="CD24" s="6">
        <f t="shared" si="550"/>
        <v>615088</v>
      </c>
      <c r="CE24" s="6">
        <f t="shared" si="550"/>
        <v>462206</v>
      </c>
      <c r="CF24" s="6">
        <f t="shared" si="550"/>
        <v>41452</v>
      </c>
      <c r="CG24" s="6">
        <f t="shared" si="550"/>
        <v>409505</v>
      </c>
      <c r="CH24" s="6">
        <f t="shared" si="550"/>
        <v>161618</v>
      </c>
      <c r="CI24" s="6">
        <f t="shared" si="550"/>
        <v>109274</v>
      </c>
      <c r="CJ24" s="6">
        <f t="shared" si="550"/>
        <v>171995</v>
      </c>
      <c r="CK24" s="6">
        <f t="shared" si="550"/>
        <v>352050</v>
      </c>
      <c r="CL24" s="6">
        <f t="shared" si="550"/>
        <v>347669</v>
      </c>
      <c r="CM24" s="6">
        <f t="shared" si="550"/>
        <v>250151</v>
      </c>
      <c r="CN24" s="6">
        <f t="shared" si="550"/>
        <v>72154</v>
      </c>
      <c r="CO24" s="6">
        <f t="shared" si="550"/>
        <v>613634</v>
      </c>
      <c r="CP24" s="6">
        <f t="shared" si="550"/>
        <v>193739</v>
      </c>
      <c r="CQ24" s="6">
        <f t="shared" si="550"/>
        <v>358752</v>
      </c>
      <c r="CR24" s="6">
        <f t="shared" si="550"/>
        <v>190978</v>
      </c>
      <c r="CS24" s="6">
        <f t="shared" si="550"/>
        <v>652901</v>
      </c>
      <c r="CT24" s="6">
        <f t="shared" si="550"/>
        <v>349045</v>
      </c>
      <c r="CU24" s="6">
        <f t="shared" si="550"/>
        <v>144008</v>
      </c>
      <c r="CV24" s="6">
        <f t="shared" si="550"/>
        <v>299068</v>
      </c>
      <c r="CW24" s="6">
        <f t="shared" si="550"/>
        <v>44222</v>
      </c>
      <c r="CX24" s="6">
        <f t="shared" si="550"/>
        <v>236243</v>
      </c>
      <c r="CY24" s="6">
        <f t="shared" si="550"/>
        <v>196825</v>
      </c>
      <c r="CZ24" s="6">
        <f t="shared" si="550"/>
        <v>450118</v>
      </c>
      <c r="DA24" s="6">
        <f t="shared" si="550"/>
        <v>164358</v>
      </c>
      <c r="DB24" s="6">
        <f t="shared" si="550"/>
        <v>293766</v>
      </c>
      <c r="DC24" s="6">
        <f t="shared" si="550"/>
        <v>384893</v>
      </c>
      <c r="DD24" s="6">
        <f t="shared" si="550"/>
        <v>298332</v>
      </c>
      <c r="DE24" s="6">
        <f t="shared" si="550"/>
        <v>471276</v>
      </c>
      <c r="DF24" s="6">
        <f t="shared" si="550"/>
        <v>162011</v>
      </c>
      <c r="DG24" s="6">
        <f t="shared" si="550"/>
        <v>309760</v>
      </c>
      <c r="DH24" s="6">
        <f t="shared" si="550"/>
        <v>211825</v>
      </c>
      <c r="DI24" s="6">
        <f t="shared" si="550"/>
        <v>321622</v>
      </c>
      <c r="DJ24" s="6">
        <f t="shared" si="550"/>
        <v>286821</v>
      </c>
      <c r="DK24" s="6">
        <f t="shared" si="550"/>
        <v>577034</v>
      </c>
      <c r="DL24" s="6">
        <f t="shared" si="550"/>
        <v>453808</v>
      </c>
      <c r="DM24" s="6">
        <f t="shared" si="550"/>
        <v>333964</v>
      </c>
      <c r="DN24" s="6">
        <f t="shared" si="550"/>
        <v>209983</v>
      </c>
      <c r="DO24" s="6">
        <f t="shared" si="550"/>
        <v>268415</v>
      </c>
      <c r="DP24" s="6">
        <f t="shared" si="550"/>
        <v>588950</v>
      </c>
      <c r="DQ24" s="6">
        <f t="shared" si="550"/>
        <v>171160</v>
      </c>
      <c r="DR24" s="6">
        <f t="shared" si="550"/>
        <v>403362</v>
      </c>
      <c r="DS24" s="6">
        <f t="shared" si="550"/>
        <v>404614</v>
      </c>
      <c r="DT24" s="6">
        <f t="shared" si="550"/>
        <v>189074</v>
      </c>
      <c r="DU24" s="6">
        <f t="shared" si="550"/>
        <v>10581</v>
      </c>
      <c r="DV24" s="6">
        <f t="shared" si="550"/>
        <v>304539</v>
      </c>
      <c r="DW24" s="6">
        <f t="shared" si="550"/>
        <v>291134</v>
      </c>
      <c r="DX24" s="6">
        <f t="shared" si="550"/>
        <v>107408</v>
      </c>
      <c r="DY24" s="6">
        <f t="shared" si="550"/>
        <v>504371</v>
      </c>
      <c r="DZ24" s="6">
        <f t="shared" si="550"/>
        <v>265445</v>
      </c>
      <c r="EA24" s="6">
        <f t="shared" si="550"/>
        <v>334089</v>
      </c>
      <c r="EB24" s="6">
        <f t="shared" ref="EB24:FB24" si="551">IFERROR(_xlfn.NUMBERVALUE(CUBEVALUE("ThisWorkbookDataModel","[Measures].[forecast]","[demand_forecasting_data1].[Product_ID].&amp;[" &amp; $A$19 &amp; "]","[demand_forecasting_data1].[Date].&amp;["&amp;TEXT(EB$1+5,"YYYY-MM-DD")&amp;"T00:00:00]")),0)</f>
        <v>241442</v>
      </c>
      <c r="EC24" s="6">
        <f t="shared" si="551"/>
        <v>302114</v>
      </c>
      <c r="ED24" s="6">
        <f t="shared" si="551"/>
        <v>369968</v>
      </c>
      <c r="EE24" s="6">
        <f t="shared" si="551"/>
        <v>204243</v>
      </c>
      <c r="EF24" s="6">
        <f t="shared" si="551"/>
        <v>10491</v>
      </c>
      <c r="EG24" s="6">
        <f t="shared" si="551"/>
        <v>417308</v>
      </c>
      <c r="EH24" s="6">
        <f t="shared" si="551"/>
        <v>337806</v>
      </c>
      <c r="EI24" s="6">
        <f t="shared" si="551"/>
        <v>228041</v>
      </c>
      <c r="EJ24" s="6">
        <f t="shared" si="551"/>
        <v>432994</v>
      </c>
      <c r="EK24" s="6">
        <f t="shared" si="551"/>
        <v>58049</v>
      </c>
      <c r="EL24" s="6">
        <f t="shared" si="551"/>
        <v>462539</v>
      </c>
      <c r="EM24" s="6">
        <f t="shared" si="551"/>
        <v>335708</v>
      </c>
      <c r="EN24" s="6">
        <f t="shared" si="551"/>
        <v>235407</v>
      </c>
      <c r="EO24" s="6">
        <f t="shared" si="551"/>
        <v>446056</v>
      </c>
      <c r="EP24" s="6">
        <f t="shared" si="551"/>
        <v>417288</v>
      </c>
      <c r="EQ24" s="6">
        <f t="shared" si="551"/>
        <v>204168</v>
      </c>
      <c r="ER24" s="6">
        <f t="shared" si="551"/>
        <v>551502</v>
      </c>
      <c r="ES24" s="6">
        <f t="shared" si="551"/>
        <v>336028</v>
      </c>
      <c r="ET24" s="6">
        <f t="shared" si="551"/>
        <v>222827</v>
      </c>
      <c r="EU24" s="6">
        <f t="shared" si="551"/>
        <v>194753</v>
      </c>
      <c r="EV24" s="6">
        <f t="shared" si="551"/>
        <v>169529</v>
      </c>
      <c r="EW24" s="6">
        <f t="shared" si="551"/>
        <v>235962</v>
      </c>
      <c r="EX24" s="6">
        <f t="shared" si="551"/>
        <v>328444</v>
      </c>
      <c r="EY24" s="6">
        <f t="shared" si="551"/>
        <v>234331</v>
      </c>
      <c r="EZ24" s="6">
        <f t="shared" si="551"/>
        <v>420299</v>
      </c>
      <c r="FA24" s="6">
        <f t="shared" si="551"/>
        <v>748868</v>
      </c>
      <c r="FB24" s="6">
        <f t="shared" si="551"/>
        <v>158451</v>
      </c>
      <c r="FC24" s="6"/>
      <c r="FD24" s="9">
        <f t="shared" si="156"/>
        <v>442539.33333333331</v>
      </c>
      <c r="FE24" s="9">
        <f t="shared" si="157"/>
        <v>354392.5</v>
      </c>
      <c r="FF24" s="9">
        <f t="shared" si="158"/>
        <v>333464.71428571426</v>
      </c>
      <c r="FG24" s="9"/>
      <c r="FH24" s="12" t="s">
        <v>7</v>
      </c>
      <c r="FI24" s="11">
        <f t="shared" si="166"/>
        <v>442539.33333333331</v>
      </c>
      <c r="FJ24" s="11">
        <f t="shared" si="167"/>
        <v>442539.33333333331</v>
      </c>
      <c r="FK24" s="11">
        <f t="shared" si="167"/>
        <v>442539.33333333331</v>
      </c>
      <c r="FL24" s="11">
        <f t="shared" ref="FL24" si="552">FK24</f>
        <v>442539.33333333331</v>
      </c>
    </row>
    <row r="25" spans="1:168">
      <c r="A25" s="2"/>
      <c r="B25" s="2" t="s">
        <v>8</v>
      </c>
      <c r="C25" s="6">
        <f>IFERROR(_xlfn.NUMBERVALUE(CUBEVALUE("ThisWorkbookDataModel","[Measures].[forecast]","[demand_forecasting_data1].[Product_ID].&amp;[" &amp; $A$19 &amp; "]","[demand_forecasting_data1].[Date].&amp;["&amp;TEXT(C$1+6,"YYYY-MM-DD")&amp;"T00:00:00]")),0)</f>
        <v>302066</v>
      </c>
      <c r="D25" s="7">
        <f t="shared" ref="D25:BO25" si="553">IFERROR(_xlfn.NUMBERVALUE(CUBEVALUE("ThisWorkbookDataModel","[Measures].[forecast]","[demand_forecasting_data1].[Product_ID].&amp;[" &amp; $A$19 &amp; "]","[demand_forecasting_data1].[Date].&amp;["&amp;TEXT(D$1+6,"YYYY-MM-DD")&amp;"T00:00:00]")),0)</f>
        <v>364012</v>
      </c>
      <c r="E25" s="7">
        <f t="shared" si="553"/>
        <v>286770</v>
      </c>
      <c r="F25" s="7">
        <f t="shared" si="553"/>
        <v>82933</v>
      </c>
      <c r="G25" s="7">
        <f t="shared" si="553"/>
        <v>600969</v>
      </c>
      <c r="H25" s="7">
        <f t="shared" si="553"/>
        <v>218085</v>
      </c>
      <c r="I25" s="7">
        <f t="shared" si="553"/>
        <v>309264</v>
      </c>
      <c r="J25" s="7">
        <f t="shared" si="553"/>
        <v>555547</v>
      </c>
      <c r="K25" s="7">
        <f t="shared" si="553"/>
        <v>213705</v>
      </c>
      <c r="L25" s="7">
        <f t="shared" si="553"/>
        <v>157773</v>
      </c>
      <c r="M25" s="7">
        <f t="shared" si="553"/>
        <v>285921</v>
      </c>
      <c r="N25" s="7">
        <f t="shared" si="553"/>
        <v>72664</v>
      </c>
      <c r="O25" s="7">
        <f t="shared" si="553"/>
        <v>305959</v>
      </c>
      <c r="P25" s="7">
        <f t="shared" si="553"/>
        <v>221379</v>
      </c>
      <c r="Q25" s="7">
        <f t="shared" si="553"/>
        <v>239287</v>
      </c>
      <c r="R25" s="7">
        <f t="shared" si="553"/>
        <v>229688</v>
      </c>
      <c r="S25" s="7">
        <f t="shared" si="553"/>
        <v>228187</v>
      </c>
      <c r="T25" s="7">
        <f t="shared" si="553"/>
        <v>177467</v>
      </c>
      <c r="U25" s="7">
        <f t="shared" si="553"/>
        <v>446672</v>
      </c>
      <c r="V25" s="7">
        <f t="shared" si="553"/>
        <v>210198</v>
      </c>
      <c r="W25" s="7">
        <f t="shared" si="553"/>
        <v>83168</v>
      </c>
      <c r="X25" s="7">
        <f t="shared" si="553"/>
        <v>334176</v>
      </c>
      <c r="Y25" s="7">
        <f t="shared" si="553"/>
        <v>164473</v>
      </c>
      <c r="Z25" s="7">
        <f t="shared" si="553"/>
        <v>108428</v>
      </c>
      <c r="AA25" s="7">
        <f t="shared" si="553"/>
        <v>242373</v>
      </c>
      <c r="AB25" s="7">
        <f t="shared" si="553"/>
        <v>513453</v>
      </c>
      <c r="AC25" s="7">
        <f t="shared" si="553"/>
        <v>19004</v>
      </c>
      <c r="AD25" s="7">
        <f t="shared" si="553"/>
        <v>172573</v>
      </c>
      <c r="AE25" s="7">
        <f t="shared" si="553"/>
        <v>414734</v>
      </c>
      <c r="AF25" s="7">
        <f t="shared" si="553"/>
        <v>370442</v>
      </c>
      <c r="AG25" s="7">
        <f t="shared" si="553"/>
        <v>648900</v>
      </c>
      <c r="AH25" s="7">
        <f t="shared" si="553"/>
        <v>193042</v>
      </c>
      <c r="AI25" s="7">
        <f t="shared" si="553"/>
        <v>62900</v>
      </c>
      <c r="AJ25" s="7">
        <f t="shared" si="553"/>
        <v>91582</v>
      </c>
      <c r="AK25" s="7">
        <f t="shared" si="553"/>
        <v>417721</v>
      </c>
      <c r="AL25" s="7">
        <f t="shared" si="553"/>
        <v>622704</v>
      </c>
      <c r="AM25" s="7">
        <f t="shared" si="553"/>
        <v>246210</v>
      </c>
      <c r="AN25" s="7">
        <f t="shared" si="553"/>
        <v>191126</v>
      </c>
      <c r="AO25" s="7">
        <f t="shared" si="553"/>
        <v>223436</v>
      </c>
      <c r="AP25" s="7">
        <f t="shared" si="553"/>
        <v>299574</v>
      </c>
      <c r="AQ25" s="7">
        <f t="shared" si="553"/>
        <v>281601</v>
      </c>
      <c r="AR25" s="7">
        <f t="shared" si="553"/>
        <v>156773</v>
      </c>
      <c r="AS25" s="7">
        <f t="shared" si="553"/>
        <v>373142</v>
      </c>
      <c r="AT25" s="7">
        <f t="shared" si="553"/>
        <v>326683</v>
      </c>
      <c r="AU25" s="7">
        <f t="shared" si="553"/>
        <v>554154</v>
      </c>
      <c r="AV25" s="7">
        <f t="shared" si="553"/>
        <v>339756</v>
      </c>
      <c r="AW25" s="7">
        <f t="shared" si="553"/>
        <v>424096</v>
      </c>
      <c r="AX25" s="7">
        <f t="shared" si="553"/>
        <v>69796</v>
      </c>
      <c r="AY25" s="7">
        <f t="shared" si="553"/>
        <v>153085</v>
      </c>
      <c r="AZ25" s="7">
        <f t="shared" si="553"/>
        <v>387190</v>
      </c>
      <c r="BA25" s="7">
        <f t="shared" si="553"/>
        <v>294301</v>
      </c>
      <c r="BB25" s="7">
        <f t="shared" si="553"/>
        <v>226233</v>
      </c>
      <c r="BC25" s="7">
        <f t="shared" si="553"/>
        <v>278765</v>
      </c>
      <c r="BD25" s="7">
        <f t="shared" si="553"/>
        <v>269143</v>
      </c>
      <c r="BE25" s="7">
        <f t="shared" si="553"/>
        <v>236088</v>
      </c>
      <c r="BF25" s="7">
        <f t="shared" si="553"/>
        <v>352076</v>
      </c>
      <c r="BG25" s="7">
        <f t="shared" si="553"/>
        <v>144124</v>
      </c>
      <c r="BH25" s="7">
        <f t="shared" si="553"/>
        <v>382053</v>
      </c>
      <c r="BI25" s="7">
        <f t="shared" si="553"/>
        <v>213480</v>
      </c>
      <c r="BJ25" s="7">
        <f t="shared" si="553"/>
        <v>439878</v>
      </c>
      <c r="BK25" s="7">
        <f t="shared" si="553"/>
        <v>395828</v>
      </c>
      <c r="BL25" s="7">
        <f t="shared" si="553"/>
        <v>319938</v>
      </c>
      <c r="BM25" s="7">
        <f t="shared" si="553"/>
        <v>528143</v>
      </c>
      <c r="BN25" s="7">
        <f t="shared" si="553"/>
        <v>486908</v>
      </c>
      <c r="BO25" s="7">
        <f t="shared" si="553"/>
        <v>435906</v>
      </c>
      <c r="BP25" s="7">
        <f t="shared" ref="BP25:EA25" si="554">IFERROR(_xlfn.NUMBERVALUE(CUBEVALUE("ThisWorkbookDataModel","[Measures].[forecast]","[demand_forecasting_data1].[Product_ID].&amp;[" &amp; $A$19 &amp; "]","[demand_forecasting_data1].[Date].&amp;["&amp;TEXT(BP$1+6,"YYYY-MM-DD")&amp;"T00:00:00]")),0)</f>
        <v>442978</v>
      </c>
      <c r="BQ25" s="7">
        <f t="shared" si="554"/>
        <v>70769</v>
      </c>
      <c r="BR25" s="7">
        <f t="shared" si="554"/>
        <v>280277</v>
      </c>
      <c r="BS25" s="7">
        <f t="shared" si="554"/>
        <v>329836</v>
      </c>
      <c r="BT25" s="7">
        <f t="shared" si="554"/>
        <v>397153</v>
      </c>
      <c r="BU25" s="7">
        <f t="shared" si="554"/>
        <v>766487</v>
      </c>
      <c r="BV25" s="7">
        <f t="shared" si="554"/>
        <v>183791</v>
      </c>
      <c r="BW25" s="7">
        <f t="shared" si="554"/>
        <v>344669</v>
      </c>
      <c r="BX25" s="7">
        <f t="shared" si="554"/>
        <v>316773</v>
      </c>
      <c r="BY25" s="7">
        <f t="shared" si="554"/>
        <v>537819</v>
      </c>
      <c r="BZ25" s="7">
        <f t="shared" si="554"/>
        <v>479854</v>
      </c>
      <c r="CA25" s="7">
        <f t="shared" si="554"/>
        <v>353439</v>
      </c>
      <c r="CB25" s="7">
        <f t="shared" si="554"/>
        <v>417036</v>
      </c>
      <c r="CC25" s="7">
        <f t="shared" si="554"/>
        <v>48818</v>
      </c>
      <c r="CD25" s="7">
        <f t="shared" si="554"/>
        <v>266570</v>
      </c>
      <c r="CE25" s="7">
        <f t="shared" si="554"/>
        <v>331664</v>
      </c>
      <c r="CF25" s="7">
        <f t="shared" si="554"/>
        <v>193991</v>
      </c>
      <c r="CG25" s="7">
        <f t="shared" si="554"/>
        <v>473458</v>
      </c>
      <c r="CH25" s="7">
        <f t="shared" si="554"/>
        <v>157664</v>
      </c>
      <c r="CI25" s="7">
        <f t="shared" si="554"/>
        <v>205569</v>
      </c>
      <c r="CJ25" s="7">
        <f t="shared" si="554"/>
        <v>369580</v>
      </c>
      <c r="CK25" s="7">
        <f t="shared" si="554"/>
        <v>139789</v>
      </c>
      <c r="CL25" s="7">
        <f t="shared" si="554"/>
        <v>394719</v>
      </c>
      <c r="CM25" s="7">
        <f t="shared" si="554"/>
        <v>531666</v>
      </c>
      <c r="CN25" s="7">
        <f t="shared" si="554"/>
        <v>560476</v>
      </c>
      <c r="CO25" s="7">
        <f t="shared" si="554"/>
        <v>250616</v>
      </c>
      <c r="CP25" s="7">
        <f t="shared" si="554"/>
        <v>159479</v>
      </c>
      <c r="CQ25" s="7">
        <f t="shared" si="554"/>
        <v>233621</v>
      </c>
      <c r="CR25" s="7">
        <f t="shared" si="554"/>
        <v>316979</v>
      </c>
      <c r="CS25" s="7">
        <f t="shared" si="554"/>
        <v>465656</v>
      </c>
      <c r="CT25" s="7">
        <f t="shared" si="554"/>
        <v>575565</v>
      </c>
      <c r="CU25" s="7">
        <f t="shared" si="554"/>
        <v>479607</v>
      </c>
      <c r="CV25" s="7">
        <f t="shared" si="554"/>
        <v>355244</v>
      </c>
      <c r="CW25" s="7">
        <f t="shared" si="554"/>
        <v>307980</v>
      </c>
      <c r="CX25" s="7">
        <f t="shared" si="554"/>
        <v>388455</v>
      </c>
      <c r="CY25" s="7">
        <f t="shared" si="554"/>
        <v>336346</v>
      </c>
      <c r="CZ25" s="7">
        <f t="shared" si="554"/>
        <v>132534</v>
      </c>
      <c r="DA25" s="7">
        <f t="shared" si="554"/>
        <v>295670</v>
      </c>
      <c r="DB25" s="7">
        <f t="shared" si="554"/>
        <v>403394</v>
      </c>
      <c r="DC25" s="7">
        <f t="shared" si="554"/>
        <v>299547</v>
      </c>
      <c r="DD25" s="7">
        <f t="shared" si="554"/>
        <v>119229</v>
      </c>
      <c r="DE25" s="7">
        <f t="shared" si="554"/>
        <v>512533</v>
      </c>
      <c r="DF25" s="7">
        <f t="shared" si="554"/>
        <v>511802</v>
      </c>
      <c r="DG25" s="7">
        <f t="shared" si="554"/>
        <v>109825</v>
      </c>
      <c r="DH25" s="7">
        <f t="shared" si="554"/>
        <v>257328</v>
      </c>
      <c r="DI25" s="7">
        <f t="shared" si="554"/>
        <v>530867</v>
      </c>
      <c r="DJ25" s="7">
        <f t="shared" si="554"/>
        <v>122643</v>
      </c>
      <c r="DK25" s="7">
        <f t="shared" si="554"/>
        <v>113249</v>
      </c>
      <c r="DL25" s="7">
        <f t="shared" si="554"/>
        <v>335392</v>
      </c>
      <c r="DM25" s="7">
        <f t="shared" si="554"/>
        <v>100589</v>
      </c>
      <c r="DN25" s="7">
        <f t="shared" si="554"/>
        <v>246311</v>
      </c>
      <c r="DO25" s="7">
        <f t="shared" si="554"/>
        <v>243144</v>
      </c>
      <c r="DP25" s="7">
        <f t="shared" si="554"/>
        <v>136021</v>
      </c>
      <c r="DQ25" s="7">
        <f t="shared" si="554"/>
        <v>279052</v>
      </c>
      <c r="DR25" s="7">
        <f t="shared" si="554"/>
        <v>332543</v>
      </c>
      <c r="DS25" s="7">
        <f t="shared" si="554"/>
        <v>383310</v>
      </c>
      <c r="DT25" s="7">
        <f t="shared" si="554"/>
        <v>69332</v>
      </c>
      <c r="DU25" s="7">
        <f t="shared" si="554"/>
        <v>330939</v>
      </c>
      <c r="DV25" s="7">
        <f t="shared" si="554"/>
        <v>661067</v>
      </c>
      <c r="DW25" s="7">
        <f t="shared" si="554"/>
        <v>126729</v>
      </c>
      <c r="DX25" s="7">
        <f t="shared" si="554"/>
        <v>364189</v>
      </c>
      <c r="DY25" s="7">
        <f t="shared" si="554"/>
        <v>243180</v>
      </c>
      <c r="DZ25" s="7">
        <f t="shared" si="554"/>
        <v>425751</v>
      </c>
      <c r="EA25" s="7">
        <f t="shared" si="554"/>
        <v>409000</v>
      </c>
      <c r="EB25" s="7">
        <f t="shared" ref="EB25:FB25" si="555">IFERROR(_xlfn.NUMBERVALUE(CUBEVALUE("ThisWorkbookDataModel","[Measures].[forecast]","[demand_forecasting_data1].[Product_ID].&amp;[" &amp; $A$19 &amp; "]","[demand_forecasting_data1].[Date].&amp;["&amp;TEXT(EB$1+6,"YYYY-MM-DD")&amp;"T00:00:00]")),0)</f>
        <v>489095</v>
      </c>
      <c r="EC25" s="7">
        <f t="shared" si="555"/>
        <v>661623</v>
      </c>
      <c r="ED25" s="7">
        <f t="shared" si="555"/>
        <v>124941</v>
      </c>
      <c r="EE25" s="7">
        <f t="shared" si="555"/>
        <v>140820</v>
      </c>
      <c r="EF25" s="7">
        <f t="shared" si="555"/>
        <v>308688</v>
      </c>
      <c r="EG25" s="7">
        <f t="shared" si="555"/>
        <v>27659</v>
      </c>
      <c r="EH25" s="7">
        <f t="shared" si="555"/>
        <v>513774</v>
      </c>
      <c r="EI25" s="7">
        <f t="shared" si="555"/>
        <v>317710</v>
      </c>
      <c r="EJ25" s="7">
        <f t="shared" si="555"/>
        <v>239459</v>
      </c>
      <c r="EK25" s="7">
        <f t="shared" si="555"/>
        <v>371717</v>
      </c>
      <c r="EL25" s="7">
        <f t="shared" si="555"/>
        <v>77700</v>
      </c>
      <c r="EM25" s="7">
        <f t="shared" si="555"/>
        <v>229669</v>
      </c>
      <c r="EN25" s="7">
        <f t="shared" si="555"/>
        <v>172982</v>
      </c>
      <c r="EO25" s="7">
        <f t="shared" si="555"/>
        <v>77722</v>
      </c>
      <c r="EP25" s="7">
        <f t="shared" si="555"/>
        <v>58062</v>
      </c>
      <c r="EQ25" s="7">
        <f t="shared" si="555"/>
        <v>217951</v>
      </c>
      <c r="ER25" s="7">
        <f t="shared" si="555"/>
        <v>495792</v>
      </c>
      <c r="ES25" s="7">
        <f t="shared" si="555"/>
        <v>325271</v>
      </c>
      <c r="ET25" s="7">
        <f t="shared" si="555"/>
        <v>302796</v>
      </c>
      <c r="EU25" s="7">
        <f t="shared" si="555"/>
        <v>191365</v>
      </c>
      <c r="EV25" s="7">
        <f t="shared" si="555"/>
        <v>636768</v>
      </c>
      <c r="EW25" s="7">
        <f t="shared" si="555"/>
        <v>318853</v>
      </c>
      <c r="EX25" s="7">
        <f t="shared" si="555"/>
        <v>217581</v>
      </c>
      <c r="EY25" s="7">
        <f t="shared" si="555"/>
        <v>410090</v>
      </c>
      <c r="EZ25" s="7">
        <f t="shared" si="555"/>
        <v>354713</v>
      </c>
      <c r="FA25" s="7">
        <f t="shared" si="555"/>
        <v>246063</v>
      </c>
      <c r="FB25" s="7">
        <f t="shared" si="555"/>
        <v>457952</v>
      </c>
      <c r="FC25" s="7"/>
      <c r="FD25" s="9">
        <f t="shared" si="156"/>
        <v>352909.33333333331</v>
      </c>
      <c r="FE25" s="9">
        <f t="shared" si="157"/>
        <v>334208.66666666669</v>
      </c>
      <c r="FF25" s="9">
        <f t="shared" si="158"/>
        <v>307927.07142857142</v>
      </c>
      <c r="FG25" s="9"/>
      <c r="FH25" s="12" t="s">
        <v>8</v>
      </c>
      <c r="FI25" s="11">
        <f t="shared" si="166"/>
        <v>352909.33333333331</v>
      </c>
      <c r="FJ25" s="11">
        <f t="shared" si="167"/>
        <v>352909.33333333331</v>
      </c>
      <c r="FK25" s="11">
        <f t="shared" si="167"/>
        <v>352909.33333333331</v>
      </c>
      <c r="FL25" s="11">
        <f t="shared" ref="FL25" si="556">FK25</f>
        <v>352909.33333333331</v>
      </c>
    </row>
    <row r="26" spans="1:168">
      <c r="A26" s="2"/>
      <c r="B26" s="3" t="s">
        <v>13</v>
      </c>
      <c r="C26" s="5">
        <f>SUM(C27:C33)</f>
        <v>1520434</v>
      </c>
      <c r="D26" s="5">
        <f t="shared" ref="D26" si="557">SUM(D27:D33)</f>
        <v>1358227</v>
      </c>
      <c r="E26" s="5">
        <f t="shared" ref="E26" si="558">SUM(E27:E33)</f>
        <v>2098965</v>
      </c>
      <c r="F26" s="5">
        <f t="shared" ref="F26" si="559">SUM(F27:F33)</f>
        <v>1864645</v>
      </c>
      <c r="G26" s="5">
        <f t="shared" ref="G26" si="560">SUM(G27:G33)</f>
        <v>2462428</v>
      </c>
      <c r="H26" s="5">
        <f t="shared" ref="H26" si="561">SUM(H27:H33)</f>
        <v>2376783</v>
      </c>
      <c r="I26" s="5">
        <f t="shared" ref="I26" si="562">SUM(I27:I33)</f>
        <v>2879480</v>
      </c>
      <c r="J26" s="5">
        <f t="shared" ref="J26" si="563">SUM(J27:J33)</f>
        <v>1580910</v>
      </c>
      <c r="K26" s="5">
        <f t="shared" ref="K26" si="564">SUM(K27:K33)</f>
        <v>2222287</v>
      </c>
      <c r="L26" s="5">
        <f t="shared" ref="L26" si="565">SUM(L27:L33)</f>
        <v>1742509</v>
      </c>
      <c r="M26" s="5">
        <f t="shared" ref="M26" si="566">SUM(M27:M33)</f>
        <v>1989879</v>
      </c>
      <c r="N26" s="5">
        <f t="shared" ref="N26" si="567">SUM(N27:N33)</f>
        <v>2457726</v>
      </c>
      <c r="O26" s="5">
        <f t="shared" ref="O26" si="568">SUM(O27:O33)</f>
        <v>1722148</v>
      </c>
      <c r="P26" s="5">
        <f t="shared" ref="P26" si="569">SUM(P27:P33)</f>
        <v>2051729</v>
      </c>
      <c r="Q26" s="5">
        <f t="shared" ref="Q26" si="570">SUM(Q27:Q33)</f>
        <v>2423407</v>
      </c>
      <c r="R26" s="5">
        <f t="shared" ref="R26" si="571">SUM(R27:R33)</f>
        <v>1841800</v>
      </c>
      <c r="S26" s="5">
        <f t="shared" ref="S26" si="572">SUM(S27:S33)</f>
        <v>2679602</v>
      </c>
      <c r="T26" s="5">
        <f t="shared" ref="T26" si="573">SUM(T27:T33)</f>
        <v>3155789</v>
      </c>
      <c r="U26" s="5">
        <f t="shared" ref="U26" si="574">SUM(U27:U33)</f>
        <v>1956747</v>
      </c>
      <c r="V26" s="5">
        <f t="shared" ref="V26" si="575">SUM(V27:V33)</f>
        <v>1928347</v>
      </c>
      <c r="W26" s="5">
        <f t="shared" ref="W26" si="576">SUM(W27:W33)</f>
        <v>2011477</v>
      </c>
      <c r="X26" s="5">
        <f t="shared" ref="X26" si="577">SUM(X27:X33)</f>
        <v>1907270</v>
      </c>
      <c r="Y26" s="5">
        <f t="shared" ref="Y26" si="578">SUM(Y27:Y33)</f>
        <v>2087959</v>
      </c>
      <c r="Z26" s="5">
        <f t="shared" ref="Z26" si="579">SUM(Z27:Z33)</f>
        <v>2503353</v>
      </c>
      <c r="AA26" s="5">
        <f t="shared" ref="AA26" si="580">SUM(AA27:AA33)</f>
        <v>2005821</v>
      </c>
      <c r="AB26" s="5">
        <f t="shared" ref="AB26" si="581">SUM(AB27:AB33)</f>
        <v>2191449</v>
      </c>
      <c r="AC26" s="5">
        <f t="shared" ref="AC26" si="582">SUM(AC27:AC33)</f>
        <v>1553203</v>
      </c>
      <c r="AD26" s="5">
        <f t="shared" ref="AD26" si="583">SUM(AD27:AD33)</f>
        <v>2333183</v>
      </c>
      <c r="AE26" s="5">
        <f t="shared" ref="AE26" si="584">SUM(AE27:AE33)</f>
        <v>1870368</v>
      </c>
      <c r="AF26" s="5">
        <f t="shared" ref="AF26" si="585">SUM(AF27:AF33)</f>
        <v>2461599</v>
      </c>
      <c r="AG26" s="5">
        <f t="shared" ref="AG26" si="586">SUM(AG27:AG33)</f>
        <v>2207087</v>
      </c>
      <c r="AH26" s="5">
        <f t="shared" ref="AH26" si="587">SUM(AH27:AH33)</f>
        <v>2259248</v>
      </c>
      <c r="AI26" s="5">
        <f t="shared" ref="AI26" si="588">SUM(AI27:AI33)</f>
        <v>1778415</v>
      </c>
      <c r="AJ26" s="5">
        <f t="shared" ref="AJ26" si="589">SUM(AJ27:AJ33)</f>
        <v>1861570</v>
      </c>
      <c r="AK26" s="5">
        <f t="shared" ref="AK26" si="590">SUM(AK27:AK33)</f>
        <v>2065469</v>
      </c>
      <c r="AL26" s="5">
        <f t="shared" ref="AL26" si="591">SUM(AL27:AL33)</f>
        <v>2325637</v>
      </c>
      <c r="AM26" s="5">
        <f t="shared" ref="AM26" si="592">SUM(AM27:AM33)</f>
        <v>2176479</v>
      </c>
      <c r="AN26" s="5">
        <f t="shared" ref="AN26" si="593">SUM(AN27:AN33)</f>
        <v>1922232</v>
      </c>
      <c r="AO26" s="5">
        <f t="shared" ref="AO26" si="594">SUM(AO27:AO33)</f>
        <v>2527793</v>
      </c>
      <c r="AP26" s="5">
        <f t="shared" ref="AP26" si="595">SUM(AP27:AP33)</f>
        <v>2713620</v>
      </c>
      <c r="AQ26" s="5">
        <f t="shared" ref="AQ26" si="596">SUM(AQ27:AQ33)</f>
        <v>2354391</v>
      </c>
      <c r="AR26" s="5">
        <f t="shared" ref="AR26" si="597">SUM(AR27:AR33)</f>
        <v>2507199</v>
      </c>
      <c r="AS26" s="5">
        <f t="shared" ref="AS26" si="598">SUM(AS27:AS33)</f>
        <v>2507096</v>
      </c>
      <c r="AT26" s="5">
        <f t="shared" ref="AT26" si="599">SUM(AT27:AT33)</f>
        <v>2701951</v>
      </c>
      <c r="AU26" s="5">
        <f t="shared" ref="AU26" si="600">SUM(AU27:AU33)</f>
        <v>2501966</v>
      </c>
      <c r="AV26" s="5">
        <f t="shared" ref="AV26" si="601">SUM(AV27:AV33)</f>
        <v>2544833</v>
      </c>
      <c r="AW26" s="5">
        <f t="shared" ref="AW26" si="602">SUM(AW27:AW33)</f>
        <v>1991730</v>
      </c>
      <c r="AX26" s="5">
        <f t="shared" ref="AX26" si="603">SUM(AX27:AX33)</f>
        <v>2476811</v>
      </c>
      <c r="AY26" s="5">
        <f t="shared" ref="AY26" si="604">SUM(AY27:AY33)</f>
        <v>2184160</v>
      </c>
      <c r="AZ26" s="5">
        <f t="shared" ref="AZ26" si="605">SUM(AZ27:AZ33)</f>
        <v>2097761</v>
      </c>
      <c r="BA26" s="5">
        <f t="shared" ref="BA26" si="606">SUM(BA27:BA33)</f>
        <v>2410215</v>
      </c>
      <c r="BB26" s="5">
        <f t="shared" ref="BB26" si="607">SUM(BB27:BB33)</f>
        <v>2272018</v>
      </c>
      <c r="BC26" s="5">
        <f t="shared" ref="BC26" si="608">SUM(BC27:BC33)</f>
        <v>1379725</v>
      </c>
      <c r="BD26" s="5">
        <f t="shared" ref="BD26" si="609">SUM(BD27:BD33)</f>
        <v>1487954</v>
      </c>
      <c r="BE26" s="5">
        <f t="shared" ref="BE26" si="610">SUM(BE27:BE33)</f>
        <v>1465206</v>
      </c>
      <c r="BF26" s="5">
        <f t="shared" ref="BF26" si="611">SUM(BF27:BF33)</f>
        <v>2035097</v>
      </c>
      <c r="BG26" s="5">
        <f t="shared" ref="BG26" si="612">SUM(BG27:BG33)</f>
        <v>2130055</v>
      </c>
      <c r="BH26" s="5">
        <f t="shared" ref="BH26" si="613">SUM(BH27:BH33)</f>
        <v>1990319</v>
      </c>
      <c r="BI26" s="5">
        <f t="shared" ref="BI26" si="614">SUM(BI27:BI33)</f>
        <v>2549024</v>
      </c>
      <c r="BJ26" s="5">
        <f t="shared" ref="BJ26" si="615">SUM(BJ27:BJ33)</f>
        <v>2467154</v>
      </c>
      <c r="BK26" s="5">
        <f t="shared" ref="BK26" si="616">SUM(BK27:BK33)</f>
        <v>2488710</v>
      </c>
      <c r="BL26" s="5">
        <f t="shared" ref="BL26" si="617">SUM(BL27:BL33)</f>
        <v>1943926</v>
      </c>
      <c r="BM26" s="5">
        <f t="shared" ref="BM26" si="618">SUM(BM27:BM33)</f>
        <v>2247292</v>
      </c>
      <c r="BN26" s="5">
        <f t="shared" ref="BN26" si="619">SUM(BN27:BN33)</f>
        <v>2995846</v>
      </c>
      <c r="BO26" s="5">
        <f t="shared" ref="BO26" si="620">SUM(BO27:BO33)</f>
        <v>2065427</v>
      </c>
      <c r="BP26" s="5">
        <f t="shared" ref="BP26" si="621">SUM(BP27:BP33)</f>
        <v>1532369</v>
      </c>
      <c r="BQ26" s="5">
        <f t="shared" ref="BQ26" si="622">SUM(BQ27:BQ33)</f>
        <v>1609065</v>
      </c>
      <c r="BR26" s="5">
        <f t="shared" ref="BR26" si="623">SUM(BR27:BR33)</f>
        <v>1695159</v>
      </c>
      <c r="BS26" s="5">
        <f t="shared" ref="BS26" si="624">SUM(BS27:BS33)</f>
        <v>2655553</v>
      </c>
      <c r="BT26" s="5">
        <f t="shared" ref="BT26" si="625">SUM(BT27:BT33)</f>
        <v>2957668</v>
      </c>
      <c r="BU26" s="5">
        <f t="shared" ref="BU26" si="626">SUM(BU27:BU33)</f>
        <v>1710773</v>
      </c>
      <c r="BV26" s="5">
        <f t="shared" ref="BV26" si="627">SUM(BV27:BV33)</f>
        <v>2020709</v>
      </c>
      <c r="BW26" s="5">
        <f t="shared" ref="BW26" si="628">SUM(BW27:BW33)</f>
        <v>1786181</v>
      </c>
      <c r="BX26" s="5">
        <f t="shared" ref="BX26" si="629">SUM(BX27:BX33)</f>
        <v>2148964</v>
      </c>
      <c r="BY26" s="5">
        <f t="shared" ref="BY26" si="630">SUM(BY27:BY33)</f>
        <v>2494349</v>
      </c>
      <c r="BZ26" s="5">
        <f t="shared" ref="BZ26" si="631">SUM(BZ27:BZ33)</f>
        <v>1654159</v>
      </c>
      <c r="CA26" s="5">
        <f t="shared" ref="CA26" si="632">SUM(CA27:CA33)</f>
        <v>2799792</v>
      </c>
      <c r="CB26" s="5">
        <f t="shared" ref="CB26" si="633">SUM(CB27:CB33)</f>
        <v>2191061</v>
      </c>
      <c r="CC26" s="5">
        <f t="shared" ref="CC26" si="634">SUM(CC27:CC33)</f>
        <v>2132245</v>
      </c>
      <c r="CD26" s="5">
        <f t="shared" ref="CD26" si="635">SUM(CD27:CD33)</f>
        <v>2300266</v>
      </c>
      <c r="CE26" s="5">
        <f t="shared" ref="CE26" si="636">SUM(CE27:CE33)</f>
        <v>2242326</v>
      </c>
      <c r="CF26" s="5">
        <f t="shared" ref="CF26" si="637">SUM(CF27:CF33)</f>
        <v>3091048</v>
      </c>
      <c r="CG26" s="5">
        <f t="shared" ref="CG26" si="638">SUM(CG27:CG33)</f>
        <v>2562093</v>
      </c>
      <c r="CH26" s="5">
        <f t="shared" ref="CH26" si="639">SUM(CH27:CH33)</f>
        <v>2740730</v>
      </c>
      <c r="CI26" s="5">
        <f t="shared" ref="CI26" si="640">SUM(CI27:CI33)</f>
        <v>1659377</v>
      </c>
      <c r="CJ26" s="5">
        <f t="shared" ref="CJ26" si="641">SUM(CJ27:CJ33)</f>
        <v>2143156</v>
      </c>
      <c r="CK26" s="5">
        <f t="shared" ref="CK26" si="642">SUM(CK27:CK33)</f>
        <v>1353101</v>
      </c>
      <c r="CL26" s="5">
        <f t="shared" ref="CL26" si="643">SUM(CL27:CL33)</f>
        <v>1143079</v>
      </c>
      <c r="CM26" s="5">
        <f t="shared" ref="CM26" si="644">SUM(CM27:CM33)</f>
        <v>1924741</v>
      </c>
      <c r="CN26" s="5">
        <f t="shared" ref="CN26" si="645">SUM(CN27:CN33)</f>
        <v>2649313</v>
      </c>
      <c r="CO26" s="5">
        <f t="shared" ref="CO26" si="646">SUM(CO27:CO33)</f>
        <v>1818951</v>
      </c>
      <c r="CP26" s="5">
        <f t="shared" ref="CP26" si="647">SUM(CP27:CP33)</f>
        <v>1958202</v>
      </c>
      <c r="CQ26" s="5">
        <f t="shared" ref="CQ26" si="648">SUM(CQ27:CQ33)</f>
        <v>2418870</v>
      </c>
      <c r="CR26" s="5">
        <f t="shared" ref="CR26" si="649">SUM(CR27:CR33)</f>
        <v>2204981</v>
      </c>
      <c r="CS26" s="5">
        <f t="shared" ref="CS26" si="650">SUM(CS27:CS33)</f>
        <v>1178968</v>
      </c>
      <c r="CT26" s="5">
        <f t="shared" ref="CT26" si="651">SUM(CT27:CT33)</f>
        <v>2045632</v>
      </c>
      <c r="CU26" s="5">
        <f t="shared" ref="CU26" si="652">SUM(CU27:CU33)</f>
        <v>2302319</v>
      </c>
      <c r="CV26" s="5">
        <f t="shared" ref="CV26" si="653">SUM(CV27:CV33)</f>
        <v>2220701</v>
      </c>
      <c r="CW26" s="5">
        <f t="shared" ref="CW26" si="654">SUM(CW27:CW33)</f>
        <v>2315537</v>
      </c>
      <c r="CX26" s="5">
        <f t="shared" ref="CX26" si="655">SUM(CX27:CX33)</f>
        <v>1369833</v>
      </c>
      <c r="CY26" s="5">
        <f t="shared" ref="CY26" si="656">SUM(CY27:CY33)</f>
        <v>2201715</v>
      </c>
      <c r="CZ26" s="5">
        <f t="shared" ref="CZ26" si="657">SUM(CZ27:CZ33)</f>
        <v>1617209</v>
      </c>
      <c r="DA26" s="5">
        <f t="shared" ref="DA26" si="658">SUM(DA27:DA33)</f>
        <v>2298203</v>
      </c>
      <c r="DB26" s="5">
        <f t="shared" ref="DB26" si="659">SUM(DB27:DB33)</f>
        <v>2347198</v>
      </c>
      <c r="DC26" s="5">
        <f t="shared" ref="DC26" si="660">SUM(DC27:DC33)</f>
        <v>1761097</v>
      </c>
      <c r="DD26" s="5">
        <f t="shared" ref="DD26" si="661">SUM(DD27:DD33)</f>
        <v>2630351</v>
      </c>
      <c r="DE26" s="5">
        <f t="shared" ref="DE26" si="662">SUM(DE27:DE33)</f>
        <v>2150915</v>
      </c>
      <c r="DF26" s="5">
        <f t="shared" ref="DF26" si="663">SUM(DF27:DF33)</f>
        <v>2187395</v>
      </c>
      <c r="DG26" s="5">
        <f t="shared" ref="DG26" si="664">SUM(DG27:DG33)</f>
        <v>2410143</v>
      </c>
      <c r="DH26" s="5">
        <f t="shared" ref="DH26" si="665">SUM(DH27:DH33)</f>
        <v>2305457</v>
      </c>
      <c r="DI26" s="5">
        <f t="shared" ref="DI26" si="666">SUM(DI27:DI33)</f>
        <v>2131737</v>
      </c>
      <c r="DJ26" s="5">
        <f t="shared" ref="DJ26" si="667">SUM(DJ27:DJ33)</f>
        <v>2337747</v>
      </c>
      <c r="DK26" s="5">
        <f t="shared" ref="DK26" si="668">SUM(DK27:DK33)</f>
        <v>2593207</v>
      </c>
      <c r="DL26" s="5">
        <f t="shared" ref="DL26" si="669">SUM(DL27:DL33)</f>
        <v>2734316</v>
      </c>
      <c r="DM26" s="5">
        <f t="shared" ref="DM26" si="670">SUM(DM27:DM33)</f>
        <v>1954543</v>
      </c>
      <c r="DN26" s="5">
        <f t="shared" ref="DN26" si="671">SUM(DN27:DN33)</f>
        <v>1434199</v>
      </c>
      <c r="DO26" s="5">
        <f t="shared" ref="DO26" si="672">SUM(DO27:DO33)</f>
        <v>2351306</v>
      </c>
      <c r="DP26" s="5">
        <f t="shared" ref="DP26" si="673">SUM(DP27:DP33)</f>
        <v>2708969</v>
      </c>
      <c r="DQ26" s="5">
        <f t="shared" ref="DQ26" si="674">SUM(DQ27:DQ33)</f>
        <v>2020245</v>
      </c>
      <c r="DR26" s="5">
        <f t="shared" ref="DR26" si="675">SUM(DR27:DR33)</f>
        <v>2466912</v>
      </c>
      <c r="DS26" s="5">
        <f t="shared" ref="DS26" si="676">SUM(DS27:DS33)</f>
        <v>2441698</v>
      </c>
      <c r="DT26" s="5">
        <f t="shared" ref="DT26" si="677">SUM(DT27:DT33)</f>
        <v>2343485</v>
      </c>
      <c r="DU26" s="5">
        <f t="shared" ref="DU26" si="678">SUM(DU27:DU33)</f>
        <v>1786077</v>
      </c>
      <c r="DV26" s="5">
        <f t="shared" ref="DV26" si="679">SUM(DV27:DV33)</f>
        <v>1365652</v>
      </c>
      <c r="DW26" s="5">
        <f t="shared" ref="DW26" si="680">SUM(DW27:DW33)</f>
        <v>2176298</v>
      </c>
      <c r="DX26" s="5">
        <f t="shared" ref="DX26" si="681">SUM(DX27:DX33)</f>
        <v>2204374</v>
      </c>
      <c r="DY26" s="5">
        <f t="shared" ref="DY26" si="682">SUM(DY27:DY33)</f>
        <v>2445915</v>
      </c>
      <c r="DZ26" s="5">
        <f t="shared" ref="DZ26" si="683">SUM(DZ27:DZ33)</f>
        <v>1954323</v>
      </c>
      <c r="EA26" s="5">
        <f t="shared" ref="EA26" si="684">SUM(EA27:EA33)</f>
        <v>1653316</v>
      </c>
      <c r="EB26" s="5">
        <f t="shared" ref="EB26" si="685">SUM(EB27:EB33)</f>
        <v>2492322</v>
      </c>
      <c r="EC26" s="5">
        <f t="shared" ref="EC26" si="686">SUM(EC27:EC33)</f>
        <v>2464238</v>
      </c>
      <c r="ED26" s="5">
        <f t="shared" ref="ED26" si="687">SUM(ED27:ED33)</f>
        <v>3014034</v>
      </c>
      <c r="EE26" s="5">
        <f t="shared" ref="EE26" si="688">SUM(EE27:EE33)</f>
        <v>2622601</v>
      </c>
      <c r="EF26" s="5">
        <f t="shared" ref="EF26" si="689">SUM(EF27:EF33)</f>
        <v>1633471</v>
      </c>
      <c r="EG26" s="5">
        <f t="shared" ref="EG26" si="690">SUM(EG27:EG33)</f>
        <v>1754089</v>
      </c>
      <c r="EH26" s="5">
        <f t="shared" ref="EH26" si="691">SUM(EH27:EH33)</f>
        <v>2629200</v>
      </c>
      <c r="EI26" s="5">
        <f t="shared" ref="EI26" si="692">SUM(EI27:EI33)</f>
        <v>2419815</v>
      </c>
      <c r="EJ26" s="5">
        <f t="shared" ref="EJ26" si="693">SUM(EJ27:EJ33)</f>
        <v>1769290</v>
      </c>
      <c r="EK26" s="5">
        <f t="shared" ref="EK26" si="694">SUM(EK27:EK33)</f>
        <v>2655129</v>
      </c>
      <c r="EL26" s="5">
        <f t="shared" ref="EL26" si="695">SUM(EL27:EL33)</f>
        <v>2217845</v>
      </c>
      <c r="EM26" s="5">
        <f t="shared" ref="EM26" si="696">SUM(EM27:EM33)</f>
        <v>1930368</v>
      </c>
      <c r="EN26" s="5">
        <f t="shared" ref="EN26" si="697">SUM(EN27:EN33)</f>
        <v>1325680</v>
      </c>
      <c r="EO26" s="5">
        <f t="shared" ref="EO26" si="698">SUM(EO27:EO33)</f>
        <v>1817179</v>
      </c>
      <c r="EP26" s="5">
        <f t="shared" ref="EP26" si="699">SUM(EP27:EP33)</f>
        <v>1897389</v>
      </c>
      <c r="EQ26" s="5">
        <f t="shared" ref="EQ26" si="700">SUM(EQ27:EQ33)</f>
        <v>1893092</v>
      </c>
      <c r="ER26" s="5">
        <f t="shared" ref="ER26" si="701">SUM(ER27:ER33)</f>
        <v>2308661</v>
      </c>
      <c r="ES26" s="5">
        <f t="shared" ref="ES26" si="702">SUM(ES27:ES33)</f>
        <v>1979404</v>
      </c>
      <c r="ET26" s="5">
        <f t="shared" ref="ET26" si="703">SUM(ET27:ET33)</f>
        <v>1972694</v>
      </c>
      <c r="EU26" s="5">
        <f t="shared" ref="EU26" si="704">SUM(EU27:EU33)</f>
        <v>2619015</v>
      </c>
      <c r="EV26" s="5">
        <f t="shared" ref="EV26" si="705">SUM(EV27:EV33)</f>
        <v>2643119</v>
      </c>
      <c r="EW26" s="5">
        <f t="shared" ref="EW26" si="706">SUM(EW27:EW33)</f>
        <v>2651966</v>
      </c>
      <c r="EX26" s="5">
        <f t="shared" ref="EX26" si="707">SUM(EX27:EX33)</f>
        <v>1768155</v>
      </c>
      <c r="EY26" s="5">
        <f t="shared" ref="EY26" si="708">SUM(EY27:EY33)</f>
        <v>1617178</v>
      </c>
      <c r="EZ26" s="5">
        <f t="shared" ref="EZ26" si="709">SUM(EZ27:EZ33)</f>
        <v>2765594</v>
      </c>
      <c r="FA26" s="5">
        <f t="shared" ref="FA26" si="710">SUM(FA27:FA33)</f>
        <v>2231872</v>
      </c>
      <c r="FB26" s="5">
        <f t="shared" ref="FB26" si="711">SUM(FB27:FB33)</f>
        <v>2183731</v>
      </c>
      <c r="FC26" s="5"/>
      <c r="FD26" s="8">
        <f t="shared" si="156"/>
        <v>2393732.3333333335</v>
      </c>
      <c r="FE26" s="8">
        <f t="shared" si="157"/>
        <v>2203082.6666666665</v>
      </c>
      <c r="FF26" s="8">
        <f t="shared" si="158"/>
        <v>2167789.2142857141</v>
      </c>
      <c r="FG26" s="8"/>
      <c r="FH26" s="13" t="s">
        <v>13</v>
      </c>
      <c r="FI26" s="10">
        <f t="shared" si="166"/>
        <v>2393732.3333333335</v>
      </c>
      <c r="FJ26" s="10">
        <f t="shared" si="167"/>
        <v>2393732.3333333335</v>
      </c>
      <c r="FK26" s="10">
        <f t="shared" si="167"/>
        <v>2393732.3333333335</v>
      </c>
      <c r="FL26" s="10">
        <f t="shared" ref="FL26" si="712">FK26</f>
        <v>2393732.3333333335</v>
      </c>
    </row>
    <row r="27" spans="1:168">
      <c r="A27" s="2" t="s">
        <v>3</v>
      </c>
      <c r="B27" s="2" t="s">
        <v>6</v>
      </c>
      <c r="C27" s="6">
        <f>IFERROR(_xlfn.NUMBERVALUE(CUBEVALUE("ThisWorkbookDataModel","[Measures].[forecast]","[demand_forecasting_data1].[Product_ID].&amp;[" &amp; $A$27 &amp; "]","[demand_forecasting_data1].[Date].&amp;["&amp;TEXT(C$1,"YYYY-MM-DD")&amp;"T00:00:00]")),0)</f>
        <v>171546</v>
      </c>
      <c r="D27" s="7">
        <f t="shared" ref="D27:BO27" si="713">IFERROR(_xlfn.NUMBERVALUE(CUBEVALUE("ThisWorkbookDataModel","[Measures].[forecast]","[demand_forecasting_data1].[Product_ID].&amp;[" &amp; $A$27 &amp; "]","[demand_forecasting_data1].[Date].&amp;["&amp;TEXT(D$1,"YYYY-MM-DD")&amp;"T00:00:00]")),0)</f>
        <v>54229</v>
      </c>
      <c r="E27" s="7">
        <f t="shared" si="713"/>
        <v>457574</v>
      </c>
      <c r="F27" s="7">
        <f t="shared" si="713"/>
        <v>299109</v>
      </c>
      <c r="G27" s="7">
        <f t="shared" si="713"/>
        <v>164872</v>
      </c>
      <c r="H27" s="7">
        <f t="shared" si="713"/>
        <v>595834</v>
      </c>
      <c r="I27" s="7">
        <f t="shared" si="713"/>
        <v>453064</v>
      </c>
      <c r="J27" s="7">
        <f t="shared" si="713"/>
        <v>189965</v>
      </c>
      <c r="K27" s="7">
        <f t="shared" si="713"/>
        <v>132630</v>
      </c>
      <c r="L27" s="7">
        <f t="shared" si="713"/>
        <v>228723</v>
      </c>
      <c r="M27" s="7">
        <f t="shared" si="713"/>
        <v>197584</v>
      </c>
      <c r="N27" s="7">
        <f t="shared" si="713"/>
        <v>537185</v>
      </c>
      <c r="O27" s="7">
        <f t="shared" si="713"/>
        <v>61518</v>
      </c>
      <c r="P27" s="7">
        <f t="shared" si="713"/>
        <v>220389</v>
      </c>
      <c r="Q27" s="7">
        <f t="shared" si="713"/>
        <v>173601</v>
      </c>
      <c r="R27" s="7">
        <f t="shared" si="713"/>
        <v>288086</v>
      </c>
      <c r="S27" s="7">
        <f t="shared" si="713"/>
        <v>384366</v>
      </c>
      <c r="T27" s="7">
        <f t="shared" si="713"/>
        <v>669401</v>
      </c>
      <c r="U27" s="7">
        <f t="shared" si="713"/>
        <v>434896</v>
      </c>
      <c r="V27" s="7">
        <f t="shared" si="713"/>
        <v>214293</v>
      </c>
      <c r="W27" s="7">
        <f t="shared" si="713"/>
        <v>426092</v>
      </c>
      <c r="X27" s="7">
        <f t="shared" si="713"/>
        <v>398049</v>
      </c>
      <c r="Y27" s="7">
        <f t="shared" si="713"/>
        <v>242988</v>
      </c>
      <c r="Z27" s="7">
        <f t="shared" si="713"/>
        <v>335262</v>
      </c>
      <c r="AA27" s="7">
        <f t="shared" si="713"/>
        <v>262981</v>
      </c>
      <c r="AB27" s="7">
        <f t="shared" si="713"/>
        <v>181805</v>
      </c>
      <c r="AC27" s="7">
        <f t="shared" si="713"/>
        <v>439306</v>
      </c>
      <c r="AD27" s="7">
        <f t="shared" si="713"/>
        <v>311102</v>
      </c>
      <c r="AE27" s="7">
        <f t="shared" si="713"/>
        <v>170648</v>
      </c>
      <c r="AF27" s="7">
        <f t="shared" si="713"/>
        <v>501721</v>
      </c>
      <c r="AG27" s="7">
        <f t="shared" si="713"/>
        <v>224483</v>
      </c>
      <c r="AH27" s="7">
        <f t="shared" si="713"/>
        <v>495498</v>
      </c>
      <c r="AI27" s="7">
        <f t="shared" si="713"/>
        <v>285096</v>
      </c>
      <c r="AJ27" s="7">
        <f t="shared" si="713"/>
        <v>266571</v>
      </c>
      <c r="AK27" s="7">
        <f t="shared" si="713"/>
        <v>369360</v>
      </c>
      <c r="AL27" s="7">
        <f t="shared" si="713"/>
        <v>503516</v>
      </c>
      <c r="AM27" s="7">
        <f t="shared" si="713"/>
        <v>401899</v>
      </c>
      <c r="AN27" s="7">
        <f t="shared" si="713"/>
        <v>236859</v>
      </c>
      <c r="AO27" s="7">
        <f t="shared" si="713"/>
        <v>341142</v>
      </c>
      <c r="AP27" s="7">
        <f t="shared" si="713"/>
        <v>449764</v>
      </c>
      <c r="AQ27" s="7">
        <f t="shared" si="713"/>
        <v>219057</v>
      </c>
      <c r="AR27" s="7">
        <f t="shared" si="713"/>
        <v>217012</v>
      </c>
      <c r="AS27" s="7">
        <f t="shared" si="713"/>
        <v>628257</v>
      </c>
      <c r="AT27" s="7">
        <f t="shared" si="713"/>
        <v>538244</v>
      </c>
      <c r="AU27" s="7">
        <f t="shared" si="713"/>
        <v>402977</v>
      </c>
      <c r="AV27" s="7">
        <f t="shared" si="713"/>
        <v>377487</v>
      </c>
      <c r="AW27" s="7">
        <f t="shared" si="713"/>
        <v>309667</v>
      </c>
      <c r="AX27" s="7">
        <f t="shared" si="713"/>
        <v>160441</v>
      </c>
      <c r="AY27" s="7">
        <f t="shared" si="713"/>
        <v>313873</v>
      </c>
      <c r="AZ27" s="7">
        <f t="shared" si="713"/>
        <v>149189</v>
      </c>
      <c r="BA27" s="7">
        <f t="shared" si="713"/>
        <v>618307</v>
      </c>
      <c r="BB27" s="7">
        <f t="shared" si="713"/>
        <v>249053</v>
      </c>
      <c r="BC27" s="7">
        <f t="shared" si="713"/>
        <v>180635</v>
      </c>
      <c r="BD27" s="7">
        <f t="shared" si="713"/>
        <v>139093</v>
      </c>
      <c r="BE27" s="7">
        <f t="shared" si="713"/>
        <v>205949</v>
      </c>
      <c r="BF27" s="7">
        <f t="shared" si="713"/>
        <v>498253</v>
      </c>
      <c r="BG27" s="7">
        <f t="shared" si="713"/>
        <v>352063</v>
      </c>
      <c r="BH27" s="7">
        <f t="shared" si="713"/>
        <v>70070</v>
      </c>
      <c r="BI27" s="7">
        <f t="shared" si="713"/>
        <v>132407</v>
      </c>
      <c r="BJ27" s="7">
        <f t="shared" si="713"/>
        <v>436597</v>
      </c>
      <c r="BK27" s="7">
        <f t="shared" si="713"/>
        <v>310909</v>
      </c>
      <c r="BL27" s="7">
        <f t="shared" si="713"/>
        <v>283644</v>
      </c>
      <c r="BM27" s="7">
        <f t="shared" si="713"/>
        <v>142658</v>
      </c>
      <c r="BN27" s="7">
        <f t="shared" si="713"/>
        <v>300722</v>
      </c>
      <c r="BO27" s="7">
        <f t="shared" si="713"/>
        <v>390294</v>
      </c>
      <c r="BP27" s="7">
        <f t="shared" ref="BP27:EA27" si="714">IFERROR(_xlfn.NUMBERVALUE(CUBEVALUE("ThisWorkbookDataModel","[Measures].[forecast]","[demand_forecasting_data1].[Product_ID].&amp;[" &amp; $A$27 &amp; "]","[demand_forecasting_data1].[Date].&amp;["&amp;TEXT(BP$1,"YYYY-MM-DD")&amp;"T00:00:00]")),0)</f>
        <v>72429</v>
      </c>
      <c r="BQ27" s="7">
        <f t="shared" si="714"/>
        <v>102050</v>
      </c>
      <c r="BR27" s="7">
        <f t="shared" si="714"/>
        <v>188246</v>
      </c>
      <c r="BS27" s="7">
        <f t="shared" si="714"/>
        <v>333970</v>
      </c>
      <c r="BT27" s="7">
        <f t="shared" si="714"/>
        <v>521205</v>
      </c>
      <c r="BU27" s="7">
        <f t="shared" si="714"/>
        <v>273912</v>
      </c>
      <c r="BV27" s="7">
        <f t="shared" si="714"/>
        <v>482073</v>
      </c>
      <c r="BW27" s="7">
        <f t="shared" si="714"/>
        <v>132989</v>
      </c>
      <c r="BX27" s="7">
        <f t="shared" si="714"/>
        <v>475623</v>
      </c>
      <c r="BY27" s="7">
        <f t="shared" si="714"/>
        <v>734851</v>
      </c>
      <c r="BZ27" s="7">
        <f t="shared" si="714"/>
        <v>173875</v>
      </c>
      <c r="CA27" s="7">
        <f t="shared" si="714"/>
        <v>358453</v>
      </c>
      <c r="CB27" s="7">
        <f t="shared" si="714"/>
        <v>195574</v>
      </c>
      <c r="CC27" s="7">
        <f t="shared" si="714"/>
        <v>360243</v>
      </c>
      <c r="CD27" s="7">
        <f t="shared" si="714"/>
        <v>128983</v>
      </c>
      <c r="CE27" s="7">
        <f t="shared" si="714"/>
        <v>235148</v>
      </c>
      <c r="CF27" s="7">
        <f t="shared" si="714"/>
        <v>726894</v>
      </c>
      <c r="CG27" s="7">
        <f t="shared" si="714"/>
        <v>315741</v>
      </c>
      <c r="CH27" s="7">
        <f t="shared" si="714"/>
        <v>239728</v>
      </c>
      <c r="CI27" s="7">
        <f t="shared" si="714"/>
        <v>114364</v>
      </c>
      <c r="CJ27" s="7">
        <f t="shared" si="714"/>
        <v>40791</v>
      </c>
      <c r="CK27" s="7">
        <f t="shared" si="714"/>
        <v>50127</v>
      </c>
      <c r="CL27" s="7">
        <f t="shared" si="714"/>
        <v>300678</v>
      </c>
      <c r="CM27" s="7">
        <f t="shared" si="714"/>
        <v>325376</v>
      </c>
      <c r="CN27" s="7">
        <f t="shared" si="714"/>
        <v>445725</v>
      </c>
      <c r="CO27" s="7">
        <f t="shared" si="714"/>
        <v>382725</v>
      </c>
      <c r="CP27" s="7">
        <f t="shared" si="714"/>
        <v>404345</v>
      </c>
      <c r="CQ27" s="7">
        <f t="shared" si="714"/>
        <v>591234</v>
      </c>
      <c r="CR27" s="7">
        <f t="shared" si="714"/>
        <v>82511</v>
      </c>
      <c r="CS27" s="7">
        <f t="shared" si="714"/>
        <v>212170</v>
      </c>
      <c r="CT27" s="7">
        <f t="shared" si="714"/>
        <v>267903</v>
      </c>
      <c r="CU27" s="7">
        <f t="shared" si="714"/>
        <v>651580</v>
      </c>
      <c r="CV27" s="7">
        <f t="shared" si="714"/>
        <v>461475</v>
      </c>
      <c r="CW27" s="7">
        <f t="shared" si="714"/>
        <v>410362</v>
      </c>
      <c r="CX27" s="7">
        <f t="shared" si="714"/>
        <v>425747</v>
      </c>
      <c r="CY27" s="7">
        <f t="shared" si="714"/>
        <v>402203</v>
      </c>
      <c r="CZ27" s="7">
        <f t="shared" si="714"/>
        <v>256130</v>
      </c>
      <c r="DA27" s="7">
        <f t="shared" si="714"/>
        <v>454231</v>
      </c>
      <c r="DB27" s="7">
        <f t="shared" si="714"/>
        <v>452040</v>
      </c>
      <c r="DC27" s="7">
        <f t="shared" si="714"/>
        <v>74349</v>
      </c>
      <c r="DD27" s="7">
        <f t="shared" si="714"/>
        <v>119630</v>
      </c>
      <c r="DE27" s="7">
        <f t="shared" si="714"/>
        <v>213743</v>
      </c>
      <c r="DF27" s="7">
        <f t="shared" si="714"/>
        <v>315274</v>
      </c>
      <c r="DG27" s="7">
        <f t="shared" si="714"/>
        <v>108527</v>
      </c>
      <c r="DH27" s="7">
        <f t="shared" si="714"/>
        <v>134542</v>
      </c>
      <c r="DI27" s="7">
        <f t="shared" si="714"/>
        <v>83414</v>
      </c>
      <c r="DJ27" s="7">
        <f t="shared" si="714"/>
        <v>733178</v>
      </c>
      <c r="DK27" s="7">
        <f t="shared" si="714"/>
        <v>49272</v>
      </c>
      <c r="DL27" s="7">
        <f t="shared" si="714"/>
        <v>750374</v>
      </c>
      <c r="DM27" s="7">
        <f t="shared" si="714"/>
        <v>402161</v>
      </c>
      <c r="DN27" s="7">
        <f t="shared" si="714"/>
        <v>93931</v>
      </c>
      <c r="DO27" s="7">
        <f t="shared" si="714"/>
        <v>407127</v>
      </c>
      <c r="DP27" s="7">
        <f t="shared" si="714"/>
        <v>450713</v>
      </c>
      <c r="DQ27" s="7">
        <f t="shared" si="714"/>
        <v>300744</v>
      </c>
      <c r="DR27" s="7">
        <f t="shared" si="714"/>
        <v>466737</v>
      </c>
      <c r="DS27" s="7">
        <f t="shared" si="714"/>
        <v>322185</v>
      </c>
      <c r="DT27" s="7">
        <f t="shared" si="714"/>
        <v>204351</v>
      </c>
      <c r="DU27" s="7">
        <f t="shared" si="714"/>
        <v>542962</v>
      </c>
      <c r="DV27" s="7">
        <f t="shared" si="714"/>
        <v>271231</v>
      </c>
      <c r="DW27" s="7">
        <f t="shared" si="714"/>
        <v>452128</v>
      </c>
      <c r="DX27" s="7">
        <f t="shared" si="714"/>
        <v>135540</v>
      </c>
      <c r="DY27" s="7">
        <f t="shared" si="714"/>
        <v>724655</v>
      </c>
      <c r="DZ27" s="7">
        <f t="shared" si="714"/>
        <v>409052</v>
      </c>
      <c r="EA27" s="7">
        <f t="shared" si="714"/>
        <v>64175</v>
      </c>
      <c r="EB27" s="7">
        <f t="shared" ref="EB27:FB27" si="715">IFERROR(_xlfn.NUMBERVALUE(CUBEVALUE("ThisWorkbookDataModel","[Measures].[forecast]","[demand_forecasting_data1].[Product_ID].&amp;[" &amp; $A$27 &amp; "]","[demand_forecasting_data1].[Date].&amp;["&amp;TEXT(EB$1,"YYYY-MM-DD")&amp;"T00:00:00]")),0)</f>
        <v>285286</v>
      </c>
      <c r="EC27" s="7">
        <f t="shared" si="715"/>
        <v>333632</v>
      </c>
      <c r="ED27" s="7">
        <f t="shared" si="715"/>
        <v>316911</v>
      </c>
      <c r="EE27" s="7">
        <f t="shared" si="715"/>
        <v>501939</v>
      </c>
      <c r="EF27" s="7">
        <f t="shared" si="715"/>
        <v>57854</v>
      </c>
      <c r="EG27" s="7">
        <f t="shared" si="715"/>
        <v>280657</v>
      </c>
      <c r="EH27" s="7">
        <f t="shared" si="715"/>
        <v>410863</v>
      </c>
      <c r="EI27" s="7">
        <f t="shared" si="715"/>
        <v>484136</v>
      </c>
      <c r="EJ27" s="7">
        <f t="shared" si="715"/>
        <v>414377</v>
      </c>
      <c r="EK27" s="7">
        <f t="shared" si="715"/>
        <v>335198</v>
      </c>
      <c r="EL27" s="7">
        <f t="shared" si="715"/>
        <v>480945</v>
      </c>
      <c r="EM27" s="7">
        <f t="shared" si="715"/>
        <v>110952</v>
      </c>
      <c r="EN27" s="7">
        <f t="shared" si="715"/>
        <v>110025</v>
      </c>
      <c r="EO27" s="7">
        <f t="shared" si="715"/>
        <v>59333</v>
      </c>
      <c r="EP27" s="7">
        <f t="shared" si="715"/>
        <v>262330</v>
      </c>
      <c r="EQ27" s="7">
        <f t="shared" si="715"/>
        <v>576909</v>
      </c>
      <c r="ER27" s="7">
        <f t="shared" si="715"/>
        <v>355100</v>
      </c>
      <c r="ES27" s="7">
        <f t="shared" si="715"/>
        <v>247347</v>
      </c>
      <c r="ET27" s="7">
        <f t="shared" si="715"/>
        <v>450601</v>
      </c>
      <c r="EU27" s="7">
        <f t="shared" si="715"/>
        <v>479919</v>
      </c>
      <c r="EV27" s="7">
        <f t="shared" si="715"/>
        <v>303407</v>
      </c>
      <c r="EW27" s="7">
        <f t="shared" si="715"/>
        <v>326262</v>
      </c>
      <c r="EX27" s="7">
        <f t="shared" si="715"/>
        <v>441576</v>
      </c>
      <c r="EY27" s="7">
        <f t="shared" si="715"/>
        <v>268577</v>
      </c>
      <c r="EZ27" s="7">
        <f t="shared" si="715"/>
        <v>536970</v>
      </c>
      <c r="FA27" s="7">
        <f t="shared" si="715"/>
        <v>122495</v>
      </c>
      <c r="FB27" s="7">
        <f t="shared" si="715"/>
        <v>262249</v>
      </c>
      <c r="FC27" s="7"/>
      <c r="FD27" s="9">
        <f t="shared" si="156"/>
        <v>307238</v>
      </c>
      <c r="FE27" s="9">
        <f t="shared" si="157"/>
        <v>326354.83333333331</v>
      </c>
      <c r="FF27" s="9">
        <f t="shared" si="158"/>
        <v>335219.64285714284</v>
      </c>
      <c r="FG27" s="9"/>
      <c r="FH27" s="12" t="s">
        <v>6</v>
      </c>
      <c r="FI27" s="11">
        <f t="shared" si="166"/>
        <v>307238</v>
      </c>
      <c r="FJ27" s="11">
        <f t="shared" si="167"/>
        <v>307238</v>
      </c>
      <c r="FK27" s="11">
        <f t="shared" si="167"/>
        <v>307238</v>
      </c>
      <c r="FL27" s="11">
        <f t="shared" ref="FL27" si="716">FK27</f>
        <v>307238</v>
      </c>
    </row>
    <row r="28" spans="1:168">
      <c r="A28" s="2"/>
      <c r="B28" s="2" t="s">
        <v>10</v>
      </c>
      <c r="C28" s="6">
        <f>IFERROR(_xlfn.NUMBERVALUE(CUBEVALUE("ThisWorkbookDataModel","[Measures].[forecast]","[demand_forecasting_data1].[Product_ID].&amp;[" &amp; $A$27 &amp; "]","[demand_forecasting_data1].[Date].&amp;["&amp;TEXT(C$1+1,"YYYY-MM-DD")&amp;"T00:00:00]")),0)</f>
        <v>160115</v>
      </c>
      <c r="D28" s="7">
        <f t="shared" ref="D28:BO28" si="717">IFERROR(_xlfn.NUMBERVALUE(CUBEVALUE("ThisWorkbookDataModel","[Measures].[forecast]","[demand_forecasting_data1].[Product_ID].&amp;[" &amp; $A$27 &amp; "]","[demand_forecasting_data1].[Date].&amp;["&amp;TEXT(D$1+1,"YYYY-MM-DD")&amp;"T00:00:00]")),0)</f>
        <v>138011</v>
      </c>
      <c r="E28" s="7">
        <f t="shared" si="717"/>
        <v>436087</v>
      </c>
      <c r="F28" s="7">
        <f t="shared" si="717"/>
        <v>221589</v>
      </c>
      <c r="G28" s="7">
        <f t="shared" si="717"/>
        <v>244497</v>
      </c>
      <c r="H28" s="7">
        <f t="shared" si="717"/>
        <v>412537</v>
      </c>
      <c r="I28" s="7">
        <f t="shared" si="717"/>
        <v>20129</v>
      </c>
      <c r="J28" s="7">
        <f t="shared" si="717"/>
        <v>244285</v>
      </c>
      <c r="K28" s="7">
        <f t="shared" si="717"/>
        <v>278691</v>
      </c>
      <c r="L28" s="7">
        <f t="shared" si="717"/>
        <v>118205</v>
      </c>
      <c r="M28" s="7">
        <f t="shared" si="717"/>
        <v>89527</v>
      </c>
      <c r="N28" s="7">
        <f t="shared" si="717"/>
        <v>333113</v>
      </c>
      <c r="O28" s="7">
        <f t="shared" si="717"/>
        <v>285543</v>
      </c>
      <c r="P28" s="7">
        <f t="shared" si="717"/>
        <v>364695</v>
      </c>
      <c r="Q28" s="7">
        <f t="shared" si="717"/>
        <v>287258</v>
      </c>
      <c r="R28" s="7">
        <f t="shared" si="717"/>
        <v>165150</v>
      </c>
      <c r="S28" s="7">
        <f t="shared" si="717"/>
        <v>904940</v>
      </c>
      <c r="T28" s="7">
        <f t="shared" si="717"/>
        <v>399709</v>
      </c>
      <c r="U28" s="7">
        <f t="shared" si="717"/>
        <v>149473</v>
      </c>
      <c r="V28" s="7">
        <f t="shared" si="717"/>
        <v>348261</v>
      </c>
      <c r="W28" s="7">
        <f t="shared" si="717"/>
        <v>25582</v>
      </c>
      <c r="X28" s="7">
        <f t="shared" si="717"/>
        <v>236355</v>
      </c>
      <c r="Y28" s="7">
        <f t="shared" si="717"/>
        <v>463258</v>
      </c>
      <c r="Z28" s="7">
        <f t="shared" si="717"/>
        <v>746232</v>
      </c>
      <c r="AA28" s="7">
        <f t="shared" si="717"/>
        <v>450244</v>
      </c>
      <c r="AB28" s="7">
        <f t="shared" si="717"/>
        <v>548300</v>
      </c>
      <c r="AC28" s="7">
        <f t="shared" si="717"/>
        <v>218928</v>
      </c>
      <c r="AD28" s="7">
        <f t="shared" si="717"/>
        <v>382070</v>
      </c>
      <c r="AE28" s="7">
        <f t="shared" si="717"/>
        <v>391906</v>
      </c>
      <c r="AF28" s="7">
        <f t="shared" si="717"/>
        <v>296736</v>
      </c>
      <c r="AG28" s="7">
        <f t="shared" si="717"/>
        <v>222985</v>
      </c>
      <c r="AH28" s="7">
        <f t="shared" si="717"/>
        <v>226722</v>
      </c>
      <c r="AI28" s="7">
        <f t="shared" si="717"/>
        <v>413286</v>
      </c>
      <c r="AJ28" s="7">
        <f t="shared" si="717"/>
        <v>226602</v>
      </c>
      <c r="AK28" s="7">
        <f t="shared" si="717"/>
        <v>214871</v>
      </c>
      <c r="AL28" s="7">
        <f t="shared" si="717"/>
        <v>643296</v>
      </c>
      <c r="AM28" s="7">
        <f t="shared" si="717"/>
        <v>249265</v>
      </c>
      <c r="AN28" s="7">
        <f t="shared" si="717"/>
        <v>89475</v>
      </c>
      <c r="AO28" s="7">
        <f t="shared" si="717"/>
        <v>377650</v>
      </c>
      <c r="AP28" s="7">
        <f t="shared" si="717"/>
        <v>393387</v>
      </c>
      <c r="AQ28" s="7">
        <f t="shared" si="717"/>
        <v>341216</v>
      </c>
      <c r="AR28" s="7">
        <f t="shared" si="717"/>
        <v>706251</v>
      </c>
      <c r="AS28" s="7">
        <f t="shared" si="717"/>
        <v>96596</v>
      </c>
      <c r="AT28" s="7">
        <f t="shared" si="717"/>
        <v>349913</v>
      </c>
      <c r="AU28" s="7">
        <f t="shared" si="717"/>
        <v>379922</v>
      </c>
      <c r="AV28" s="7">
        <f t="shared" si="717"/>
        <v>633052</v>
      </c>
      <c r="AW28" s="7">
        <f t="shared" si="717"/>
        <v>408040</v>
      </c>
      <c r="AX28" s="7">
        <f t="shared" si="717"/>
        <v>327735</v>
      </c>
      <c r="AY28" s="7">
        <f t="shared" si="717"/>
        <v>218907</v>
      </c>
      <c r="AZ28" s="7">
        <f t="shared" si="717"/>
        <v>488549</v>
      </c>
      <c r="BA28" s="7">
        <f t="shared" si="717"/>
        <v>213336</v>
      </c>
      <c r="BB28" s="7">
        <f t="shared" si="717"/>
        <v>256059</v>
      </c>
      <c r="BC28" s="7">
        <f t="shared" si="717"/>
        <v>275878</v>
      </c>
      <c r="BD28" s="7">
        <f t="shared" si="717"/>
        <v>166573</v>
      </c>
      <c r="BE28" s="7">
        <f t="shared" si="717"/>
        <v>112876</v>
      </c>
      <c r="BF28" s="7">
        <f t="shared" si="717"/>
        <v>265401</v>
      </c>
      <c r="BG28" s="7">
        <f t="shared" si="717"/>
        <v>252675</v>
      </c>
      <c r="BH28" s="7">
        <f t="shared" si="717"/>
        <v>330050</v>
      </c>
      <c r="BI28" s="7">
        <f t="shared" si="717"/>
        <v>185977</v>
      </c>
      <c r="BJ28" s="7">
        <f t="shared" si="717"/>
        <v>278361</v>
      </c>
      <c r="BK28" s="7">
        <f t="shared" si="717"/>
        <v>540008</v>
      </c>
      <c r="BL28" s="7">
        <f t="shared" si="717"/>
        <v>307362</v>
      </c>
      <c r="BM28" s="7">
        <f t="shared" si="717"/>
        <v>306047</v>
      </c>
      <c r="BN28" s="7">
        <f t="shared" si="717"/>
        <v>337464</v>
      </c>
      <c r="BO28" s="7">
        <f t="shared" si="717"/>
        <v>473024</v>
      </c>
      <c r="BP28" s="7">
        <f t="shared" ref="BP28:EA28" si="718">IFERROR(_xlfn.NUMBERVALUE(CUBEVALUE("ThisWorkbookDataModel","[Measures].[forecast]","[demand_forecasting_data1].[Product_ID].&amp;[" &amp; $A$27 &amp; "]","[demand_forecasting_data1].[Date].&amp;["&amp;TEXT(BP$1+1,"YYYY-MM-DD")&amp;"T00:00:00]")),0)</f>
        <v>296743</v>
      </c>
      <c r="BQ28" s="7">
        <f t="shared" si="718"/>
        <v>290779</v>
      </c>
      <c r="BR28" s="7">
        <f t="shared" si="718"/>
        <v>503345</v>
      </c>
      <c r="BS28" s="7">
        <f t="shared" si="718"/>
        <v>493249</v>
      </c>
      <c r="BT28" s="7">
        <f t="shared" si="718"/>
        <v>369847</v>
      </c>
      <c r="BU28" s="7">
        <f t="shared" si="718"/>
        <v>203296</v>
      </c>
      <c r="BV28" s="7">
        <f t="shared" si="718"/>
        <v>281255</v>
      </c>
      <c r="BW28" s="7">
        <f t="shared" si="718"/>
        <v>186847</v>
      </c>
      <c r="BX28" s="7">
        <f t="shared" si="718"/>
        <v>409828</v>
      </c>
      <c r="BY28" s="7">
        <f t="shared" si="718"/>
        <v>447075</v>
      </c>
      <c r="BZ28" s="7">
        <f t="shared" si="718"/>
        <v>224639</v>
      </c>
      <c r="CA28" s="7">
        <f t="shared" si="718"/>
        <v>341320</v>
      </c>
      <c r="CB28" s="7">
        <f t="shared" si="718"/>
        <v>331023</v>
      </c>
      <c r="CC28" s="7">
        <f t="shared" si="718"/>
        <v>332003</v>
      </c>
      <c r="CD28" s="7">
        <f t="shared" si="718"/>
        <v>558472</v>
      </c>
      <c r="CE28" s="7">
        <f t="shared" si="718"/>
        <v>276033</v>
      </c>
      <c r="CF28" s="7">
        <f t="shared" si="718"/>
        <v>263496</v>
      </c>
      <c r="CG28" s="7">
        <f t="shared" si="718"/>
        <v>369654</v>
      </c>
      <c r="CH28" s="7">
        <f t="shared" si="718"/>
        <v>217961</v>
      </c>
      <c r="CI28" s="7">
        <f t="shared" si="718"/>
        <v>372071</v>
      </c>
      <c r="CJ28" s="7">
        <f t="shared" si="718"/>
        <v>237548</v>
      </c>
      <c r="CK28" s="7">
        <f t="shared" si="718"/>
        <v>160646</v>
      </c>
      <c r="CL28" s="7">
        <f t="shared" si="718"/>
        <v>361726</v>
      </c>
      <c r="CM28" s="7">
        <f t="shared" si="718"/>
        <v>348760</v>
      </c>
      <c r="CN28" s="7">
        <f t="shared" si="718"/>
        <v>535648</v>
      </c>
      <c r="CO28" s="7">
        <f t="shared" si="718"/>
        <v>388180</v>
      </c>
      <c r="CP28" s="7">
        <f t="shared" si="718"/>
        <v>192243</v>
      </c>
      <c r="CQ28" s="7">
        <f t="shared" si="718"/>
        <v>175589</v>
      </c>
      <c r="CR28" s="7">
        <f t="shared" si="718"/>
        <v>219755</v>
      </c>
      <c r="CS28" s="7">
        <f t="shared" si="718"/>
        <v>142409</v>
      </c>
      <c r="CT28" s="7">
        <f t="shared" si="718"/>
        <v>421003</v>
      </c>
      <c r="CU28" s="7">
        <f t="shared" si="718"/>
        <v>163851</v>
      </c>
      <c r="CV28" s="7">
        <f t="shared" si="718"/>
        <v>248983</v>
      </c>
      <c r="CW28" s="7">
        <f t="shared" si="718"/>
        <v>178290</v>
      </c>
      <c r="CX28" s="7">
        <f t="shared" si="718"/>
        <v>72474</v>
      </c>
      <c r="CY28" s="7">
        <f t="shared" si="718"/>
        <v>529264</v>
      </c>
      <c r="CZ28" s="7">
        <f t="shared" si="718"/>
        <v>165749</v>
      </c>
      <c r="DA28" s="7">
        <f t="shared" si="718"/>
        <v>362478</v>
      </c>
      <c r="DB28" s="7">
        <f t="shared" si="718"/>
        <v>235904</v>
      </c>
      <c r="DC28" s="7">
        <f t="shared" si="718"/>
        <v>482559</v>
      </c>
      <c r="DD28" s="7">
        <f t="shared" si="718"/>
        <v>295633</v>
      </c>
      <c r="DE28" s="7">
        <f t="shared" si="718"/>
        <v>356299</v>
      </c>
      <c r="DF28" s="7">
        <f t="shared" si="718"/>
        <v>534619</v>
      </c>
      <c r="DG28" s="7">
        <f t="shared" si="718"/>
        <v>290897</v>
      </c>
      <c r="DH28" s="7">
        <f t="shared" si="718"/>
        <v>585468</v>
      </c>
      <c r="DI28" s="7">
        <f t="shared" si="718"/>
        <v>558465</v>
      </c>
      <c r="DJ28" s="7">
        <f t="shared" si="718"/>
        <v>200527</v>
      </c>
      <c r="DK28" s="7">
        <f t="shared" si="718"/>
        <v>390065</v>
      </c>
      <c r="DL28" s="7">
        <f t="shared" si="718"/>
        <v>397375</v>
      </c>
      <c r="DM28" s="7">
        <f t="shared" si="718"/>
        <v>77023</v>
      </c>
      <c r="DN28" s="7">
        <f t="shared" si="718"/>
        <v>150653</v>
      </c>
      <c r="DO28" s="7">
        <f t="shared" si="718"/>
        <v>125565</v>
      </c>
      <c r="DP28" s="7">
        <f t="shared" si="718"/>
        <v>622670</v>
      </c>
      <c r="DQ28" s="7">
        <f t="shared" si="718"/>
        <v>239923</v>
      </c>
      <c r="DR28" s="7">
        <f t="shared" si="718"/>
        <v>504971</v>
      </c>
      <c r="DS28" s="7">
        <f t="shared" si="718"/>
        <v>532769</v>
      </c>
      <c r="DT28" s="7">
        <f t="shared" si="718"/>
        <v>506765</v>
      </c>
      <c r="DU28" s="7">
        <f t="shared" si="718"/>
        <v>0</v>
      </c>
      <c r="DV28" s="7">
        <f t="shared" si="718"/>
        <v>134474</v>
      </c>
      <c r="DW28" s="7">
        <f t="shared" si="718"/>
        <v>311568</v>
      </c>
      <c r="DX28" s="7">
        <f t="shared" si="718"/>
        <v>559275</v>
      </c>
      <c r="DY28" s="7">
        <f t="shared" si="718"/>
        <v>248054</v>
      </c>
      <c r="DZ28" s="7">
        <f t="shared" si="718"/>
        <v>275368</v>
      </c>
      <c r="EA28" s="7">
        <f t="shared" si="718"/>
        <v>409952</v>
      </c>
      <c r="EB28" s="7">
        <f t="shared" ref="EB28:FB28" si="719">IFERROR(_xlfn.NUMBERVALUE(CUBEVALUE("ThisWorkbookDataModel","[Measures].[forecast]","[demand_forecasting_data1].[Product_ID].&amp;[" &amp; $A$27 &amp; "]","[demand_forecasting_data1].[Date].&amp;["&amp;TEXT(EB$1+1,"YYYY-MM-DD")&amp;"T00:00:00]")),0)</f>
        <v>402728</v>
      </c>
      <c r="EC28" s="7">
        <f t="shared" si="719"/>
        <v>292540</v>
      </c>
      <c r="ED28" s="7">
        <f t="shared" si="719"/>
        <v>461979</v>
      </c>
      <c r="EE28" s="7">
        <f t="shared" si="719"/>
        <v>326165</v>
      </c>
      <c r="EF28" s="7">
        <f t="shared" si="719"/>
        <v>493354</v>
      </c>
      <c r="EG28" s="7">
        <f t="shared" si="719"/>
        <v>197181</v>
      </c>
      <c r="EH28" s="7">
        <f t="shared" si="719"/>
        <v>285513</v>
      </c>
      <c r="EI28" s="7">
        <f t="shared" si="719"/>
        <v>89849</v>
      </c>
      <c r="EJ28" s="7">
        <f t="shared" si="719"/>
        <v>365226</v>
      </c>
      <c r="EK28" s="7">
        <f t="shared" si="719"/>
        <v>127267</v>
      </c>
      <c r="EL28" s="7">
        <f t="shared" si="719"/>
        <v>511127</v>
      </c>
      <c r="EM28" s="7">
        <f t="shared" si="719"/>
        <v>285078</v>
      </c>
      <c r="EN28" s="7">
        <f t="shared" si="719"/>
        <v>147836</v>
      </c>
      <c r="EO28" s="7">
        <f t="shared" si="719"/>
        <v>339138</v>
      </c>
      <c r="EP28" s="7">
        <f t="shared" si="719"/>
        <v>410080</v>
      </c>
      <c r="EQ28" s="7">
        <f t="shared" si="719"/>
        <v>5605</v>
      </c>
      <c r="ER28" s="7">
        <f t="shared" si="719"/>
        <v>151856</v>
      </c>
      <c r="ES28" s="7">
        <f t="shared" si="719"/>
        <v>221954</v>
      </c>
      <c r="ET28" s="7">
        <f t="shared" si="719"/>
        <v>351970</v>
      </c>
      <c r="EU28" s="7">
        <f t="shared" si="719"/>
        <v>546924</v>
      </c>
      <c r="EV28" s="7">
        <f t="shared" si="719"/>
        <v>607543</v>
      </c>
      <c r="EW28" s="7">
        <f t="shared" si="719"/>
        <v>490446</v>
      </c>
      <c r="EX28" s="7">
        <f t="shared" si="719"/>
        <v>268977</v>
      </c>
      <c r="EY28" s="7">
        <f t="shared" si="719"/>
        <v>123432</v>
      </c>
      <c r="EZ28" s="7">
        <f t="shared" si="719"/>
        <v>249645</v>
      </c>
      <c r="FA28" s="7">
        <f t="shared" si="719"/>
        <v>284699</v>
      </c>
      <c r="FB28" s="7">
        <f t="shared" si="719"/>
        <v>511975</v>
      </c>
      <c r="FC28" s="7"/>
      <c r="FD28" s="9">
        <f t="shared" si="156"/>
        <v>348773</v>
      </c>
      <c r="FE28" s="9">
        <f t="shared" si="157"/>
        <v>321529</v>
      </c>
      <c r="FF28" s="9">
        <f t="shared" si="158"/>
        <v>326017.42857142858</v>
      </c>
      <c r="FG28" s="9"/>
      <c r="FH28" s="12" t="s">
        <v>10</v>
      </c>
      <c r="FI28" s="11">
        <f t="shared" si="166"/>
        <v>348773</v>
      </c>
      <c r="FJ28" s="11">
        <f t="shared" si="167"/>
        <v>348773</v>
      </c>
      <c r="FK28" s="11">
        <f t="shared" si="167"/>
        <v>348773</v>
      </c>
      <c r="FL28" s="11">
        <f t="shared" ref="FL28" si="720">FK28</f>
        <v>348773</v>
      </c>
    </row>
    <row r="29" spans="1:168">
      <c r="A29" s="2"/>
      <c r="B29" s="2" t="s">
        <v>11</v>
      </c>
      <c r="C29" s="6">
        <f>IFERROR(_xlfn.NUMBERVALUE(CUBEVALUE("ThisWorkbookDataModel","[Measures].[forecast]","[demand_forecasting_data1].[Product_ID].&amp;[" &amp; $A$27 &amp; "]","[demand_forecasting_data1].[Date].&amp;["&amp;TEXT(C$1+2,"YYYY-MM-DD")&amp;"T00:00:00]")),0)</f>
        <v>40570</v>
      </c>
      <c r="D29" s="7">
        <f t="shared" ref="D29:BO29" si="721">IFERROR(_xlfn.NUMBERVALUE(CUBEVALUE("ThisWorkbookDataModel","[Measures].[forecast]","[demand_forecasting_data1].[Product_ID].&amp;[" &amp; $A$27 &amp; "]","[demand_forecasting_data1].[Date].&amp;["&amp;TEXT(D$1+2,"YYYY-MM-DD")&amp;"T00:00:00]")),0)</f>
        <v>134076</v>
      </c>
      <c r="E29" s="7">
        <f t="shared" si="721"/>
        <v>331328</v>
      </c>
      <c r="F29" s="7">
        <f t="shared" si="721"/>
        <v>196348</v>
      </c>
      <c r="G29" s="7">
        <f t="shared" si="721"/>
        <v>724976</v>
      </c>
      <c r="H29" s="7">
        <f t="shared" si="721"/>
        <v>295839</v>
      </c>
      <c r="I29" s="7">
        <f t="shared" si="721"/>
        <v>352900</v>
      </c>
      <c r="J29" s="7">
        <f t="shared" si="721"/>
        <v>276550</v>
      </c>
      <c r="K29" s="7">
        <f t="shared" si="721"/>
        <v>444758</v>
      </c>
      <c r="L29" s="7">
        <f t="shared" si="721"/>
        <v>245220</v>
      </c>
      <c r="M29" s="7">
        <f t="shared" si="721"/>
        <v>256066</v>
      </c>
      <c r="N29" s="7">
        <f t="shared" si="721"/>
        <v>427901</v>
      </c>
      <c r="O29" s="7">
        <f t="shared" si="721"/>
        <v>201555</v>
      </c>
      <c r="P29" s="7">
        <f t="shared" si="721"/>
        <v>125837</v>
      </c>
      <c r="Q29" s="7">
        <f t="shared" si="721"/>
        <v>311905</v>
      </c>
      <c r="R29" s="7">
        <f t="shared" si="721"/>
        <v>275034</v>
      </c>
      <c r="S29" s="7">
        <f t="shared" si="721"/>
        <v>170303</v>
      </c>
      <c r="T29" s="7">
        <f t="shared" si="721"/>
        <v>569423</v>
      </c>
      <c r="U29" s="7">
        <f t="shared" si="721"/>
        <v>116295</v>
      </c>
      <c r="V29" s="7">
        <f t="shared" si="721"/>
        <v>437373</v>
      </c>
      <c r="W29" s="7">
        <f t="shared" si="721"/>
        <v>423046</v>
      </c>
      <c r="X29" s="7">
        <f t="shared" si="721"/>
        <v>244368</v>
      </c>
      <c r="Y29" s="7">
        <f t="shared" si="721"/>
        <v>314506</v>
      </c>
      <c r="Z29" s="7">
        <f t="shared" si="721"/>
        <v>594216</v>
      </c>
      <c r="AA29" s="7">
        <f t="shared" si="721"/>
        <v>300995</v>
      </c>
      <c r="AB29" s="7">
        <f t="shared" si="721"/>
        <v>342290</v>
      </c>
      <c r="AC29" s="7">
        <f t="shared" si="721"/>
        <v>90796</v>
      </c>
      <c r="AD29" s="7">
        <f t="shared" si="721"/>
        <v>442611</v>
      </c>
      <c r="AE29" s="7">
        <f t="shared" si="721"/>
        <v>123039</v>
      </c>
      <c r="AF29" s="7">
        <f t="shared" si="721"/>
        <v>71730</v>
      </c>
      <c r="AG29" s="7">
        <f t="shared" si="721"/>
        <v>283545</v>
      </c>
      <c r="AH29" s="7">
        <f t="shared" si="721"/>
        <v>215940</v>
      </c>
      <c r="AI29" s="7">
        <f t="shared" si="721"/>
        <v>326460</v>
      </c>
      <c r="AJ29" s="7">
        <f t="shared" si="721"/>
        <v>309681</v>
      </c>
      <c r="AK29" s="7">
        <f t="shared" si="721"/>
        <v>462767</v>
      </c>
      <c r="AL29" s="7">
        <f t="shared" si="721"/>
        <v>171783</v>
      </c>
      <c r="AM29" s="7">
        <f t="shared" si="721"/>
        <v>260038</v>
      </c>
      <c r="AN29" s="7">
        <f t="shared" si="721"/>
        <v>162582</v>
      </c>
      <c r="AO29" s="7">
        <f t="shared" si="721"/>
        <v>267175</v>
      </c>
      <c r="AP29" s="7">
        <f t="shared" si="721"/>
        <v>634305</v>
      </c>
      <c r="AQ29" s="7">
        <f t="shared" si="721"/>
        <v>476113</v>
      </c>
      <c r="AR29" s="7">
        <f t="shared" si="721"/>
        <v>88612</v>
      </c>
      <c r="AS29" s="7">
        <f t="shared" si="721"/>
        <v>389659</v>
      </c>
      <c r="AT29" s="7">
        <f t="shared" si="721"/>
        <v>330795</v>
      </c>
      <c r="AU29" s="7">
        <f t="shared" si="721"/>
        <v>342784</v>
      </c>
      <c r="AV29" s="7">
        <f t="shared" si="721"/>
        <v>280543</v>
      </c>
      <c r="AW29" s="7">
        <f t="shared" si="721"/>
        <v>694751</v>
      </c>
      <c r="AX29" s="7">
        <f t="shared" si="721"/>
        <v>358854</v>
      </c>
      <c r="AY29" s="7">
        <f t="shared" si="721"/>
        <v>334259</v>
      </c>
      <c r="AZ29" s="7">
        <f t="shared" si="721"/>
        <v>405491</v>
      </c>
      <c r="BA29" s="7">
        <f t="shared" si="721"/>
        <v>338195</v>
      </c>
      <c r="BB29" s="7">
        <f t="shared" si="721"/>
        <v>436920</v>
      </c>
      <c r="BC29" s="7">
        <f t="shared" si="721"/>
        <v>149297</v>
      </c>
      <c r="BD29" s="7">
        <f t="shared" si="721"/>
        <v>165204</v>
      </c>
      <c r="BE29" s="7">
        <f t="shared" si="721"/>
        <v>0</v>
      </c>
      <c r="BF29" s="7">
        <f t="shared" si="721"/>
        <v>240271</v>
      </c>
      <c r="BG29" s="7">
        <f t="shared" si="721"/>
        <v>159975</v>
      </c>
      <c r="BH29" s="7">
        <f t="shared" si="721"/>
        <v>493083</v>
      </c>
      <c r="BI29" s="7">
        <f t="shared" si="721"/>
        <v>466759</v>
      </c>
      <c r="BJ29" s="7">
        <f t="shared" si="721"/>
        <v>336114</v>
      </c>
      <c r="BK29" s="7">
        <f t="shared" si="721"/>
        <v>263240</v>
      </c>
      <c r="BL29" s="7">
        <f t="shared" si="721"/>
        <v>251920</v>
      </c>
      <c r="BM29" s="7">
        <f t="shared" si="721"/>
        <v>713603</v>
      </c>
      <c r="BN29" s="7">
        <f t="shared" si="721"/>
        <v>403573</v>
      </c>
      <c r="BO29" s="7">
        <f t="shared" si="721"/>
        <v>293610</v>
      </c>
      <c r="BP29" s="7">
        <f t="shared" ref="BP29:EA29" si="722">IFERROR(_xlfn.NUMBERVALUE(CUBEVALUE("ThisWorkbookDataModel","[Measures].[forecast]","[demand_forecasting_data1].[Product_ID].&amp;[" &amp; $A$27 &amp; "]","[demand_forecasting_data1].[Date].&amp;["&amp;TEXT(BP$1+2,"YYYY-MM-DD")&amp;"T00:00:00]")),0)</f>
        <v>529212</v>
      </c>
      <c r="BQ29" s="7">
        <f t="shared" si="722"/>
        <v>249362</v>
      </c>
      <c r="BR29" s="7">
        <f t="shared" si="722"/>
        <v>79949</v>
      </c>
      <c r="BS29" s="7">
        <f t="shared" si="722"/>
        <v>313746</v>
      </c>
      <c r="BT29" s="7">
        <f t="shared" si="722"/>
        <v>433532</v>
      </c>
      <c r="BU29" s="7">
        <f t="shared" si="722"/>
        <v>241257</v>
      </c>
      <c r="BV29" s="7">
        <f t="shared" si="722"/>
        <v>265460</v>
      </c>
      <c r="BW29" s="7">
        <f t="shared" si="722"/>
        <v>151879</v>
      </c>
      <c r="BX29" s="7">
        <f t="shared" si="722"/>
        <v>465099</v>
      </c>
      <c r="BY29" s="7">
        <f t="shared" si="722"/>
        <v>327979</v>
      </c>
      <c r="BZ29" s="7">
        <f t="shared" si="722"/>
        <v>311940</v>
      </c>
      <c r="CA29" s="7">
        <f t="shared" si="722"/>
        <v>304554</v>
      </c>
      <c r="CB29" s="7">
        <f t="shared" si="722"/>
        <v>509630</v>
      </c>
      <c r="CC29" s="7">
        <f t="shared" si="722"/>
        <v>201204</v>
      </c>
      <c r="CD29" s="7">
        <f t="shared" si="722"/>
        <v>195567</v>
      </c>
      <c r="CE29" s="7">
        <f t="shared" si="722"/>
        <v>267657</v>
      </c>
      <c r="CF29" s="7">
        <f t="shared" si="722"/>
        <v>423626</v>
      </c>
      <c r="CG29" s="7">
        <f t="shared" si="722"/>
        <v>306442</v>
      </c>
      <c r="CH29" s="7">
        <f t="shared" si="722"/>
        <v>621080</v>
      </c>
      <c r="CI29" s="7">
        <f t="shared" si="722"/>
        <v>245088</v>
      </c>
      <c r="CJ29" s="7">
        <f t="shared" si="722"/>
        <v>718044</v>
      </c>
      <c r="CK29" s="7">
        <f t="shared" si="722"/>
        <v>325292</v>
      </c>
      <c r="CL29" s="7">
        <f t="shared" si="722"/>
        <v>94876</v>
      </c>
      <c r="CM29" s="7">
        <f t="shared" si="722"/>
        <v>303916</v>
      </c>
      <c r="CN29" s="7">
        <f t="shared" si="722"/>
        <v>109660</v>
      </c>
      <c r="CO29" s="7">
        <f t="shared" si="722"/>
        <v>357070</v>
      </c>
      <c r="CP29" s="7">
        <f t="shared" si="722"/>
        <v>155388</v>
      </c>
      <c r="CQ29" s="7">
        <f t="shared" si="722"/>
        <v>239156</v>
      </c>
      <c r="CR29" s="7">
        <f t="shared" si="722"/>
        <v>339662</v>
      </c>
      <c r="CS29" s="7">
        <f t="shared" si="722"/>
        <v>311722</v>
      </c>
      <c r="CT29" s="7">
        <f t="shared" si="722"/>
        <v>399968</v>
      </c>
      <c r="CU29" s="7">
        <f t="shared" si="722"/>
        <v>315763</v>
      </c>
      <c r="CV29" s="7">
        <f t="shared" si="722"/>
        <v>306391</v>
      </c>
      <c r="CW29" s="7">
        <f t="shared" si="722"/>
        <v>198498</v>
      </c>
      <c r="CX29" s="7">
        <f t="shared" si="722"/>
        <v>158409</v>
      </c>
      <c r="CY29" s="7">
        <f t="shared" si="722"/>
        <v>136934</v>
      </c>
      <c r="CZ29" s="7">
        <f t="shared" si="722"/>
        <v>55776</v>
      </c>
      <c r="DA29" s="7">
        <f t="shared" si="722"/>
        <v>31751</v>
      </c>
      <c r="DB29" s="7">
        <f t="shared" si="722"/>
        <v>438145</v>
      </c>
      <c r="DC29" s="7">
        <f t="shared" si="722"/>
        <v>381805</v>
      </c>
      <c r="DD29" s="7">
        <f t="shared" si="722"/>
        <v>201732</v>
      </c>
      <c r="DE29" s="7">
        <f t="shared" si="722"/>
        <v>691700</v>
      </c>
      <c r="DF29" s="7">
        <f t="shared" si="722"/>
        <v>88518</v>
      </c>
      <c r="DG29" s="7">
        <f t="shared" si="722"/>
        <v>74950</v>
      </c>
      <c r="DH29" s="7">
        <f t="shared" si="722"/>
        <v>340418</v>
      </c>
      <c r="DI29" s="7">
        <f t="shared" si="722"/>
        <v>300944</v>
      </c>
      <c r="DJ29" s="7">
        <f t="shared" si="722"/>
        <v>337337</v>
      </c>
      <c r="DK29" s="7">
        <f t="shared" si="722"/>
        <v>617782</v>
      </c>
      <c r="DL29" s="7">
        <f t="shared" si="722"/>
        <v>331722</v>
      </c>
      <c r="DM29" s="7">
        <f t="shared" si="722"/>
        <v>201103</v>
      </c>
      <c r="DN29" s="7">
        <f t="shared" si="722"/>
        <v>267758</v>
      </c>
      <c r="DO29" s="7">
        <f t="shared" si="722"/>
        <v>408046</v>
      </c>
      <c r="DP29" s="7">
        <f t="shared" si="722"/>
        <v>252874</v>
      </c>
      <c r="DQ29" s="7">
        <f t="shared" si="722"/>
        <v>297036</v>
      </c>
      <c r="DR29" s="7">
        <f t="shared" si="722"/>
        <v>409585</v>
      </c>
      <c r="DS29" s="7">
        <f t="shared" si="722"/>
        <v>349129</v>
      </c>
      <c r="DT29" s="7">
        <f t="shared" si="722"/>
        <v>287240</v>
      </c>
      <c r="DU29" s="7">
        <f t="shared" si="722"/>
        <v>245038</v>
      </c>
      <c r="DV29" s="7">
        <f t="shared" si="722"/>
        <v>355345</v>
      </c>
      <c r="DW29" s="7">
        <f t="shared" si="722"/>
        <v>287870</v>
      </c>
      <c r="DX29" s="7">
        <f t="shared" si="722"/>
        <v>431313</v>
      </c>
      <c r="DY29" s="7">
        <f t="shared" si="722"/>
        <v>233279</v>
      </c>
      <c r="DZ29" s="7">
        <f t="shared" si="722"/>
        <v>267843</v>
      </c>
      <c r="EA29" s="7">
        <f t="shared" si="722"/>
        <v>129146</v>
      </c>
      <c r="EB29" s="7">
        <f t="shared" ref="EB29:FB29" si="723">IFERROR(_xlfn.NUMBERVALUE(CUBEVALUE("ThisWorkbookDataModel","[Measures].[forecast]","[demand_forecasting_data1].[Product_ID].&amp;[" &amp; $A$27 &amp; "]","[demand_forecasting_data1].[Date].&amp;["&amp;TEXT(EB$1+2,"YYYY-MM-DD")&amp;"T00:00:00]")),0)</f>
        <v>245021</v>
      </c>
      <c r="EC29" s="7">
        <f t="shared" si="723"/>
        <v>241297</v>
      </c>
      <c r="ED29" s="7">
        <f t="shared" si="723"/>
        <v>270931</v>
      </c>
      <c r="EE29" s="7">
        <f t="shared" si="723"/>
        <v>509173</v>
      </c>
      <c r="EF29" s="7">
        <f t="shared" si="723"/>
        <v>281815</v>
      </c>
      <c r="EG29" s="7">
        <f t="shared" si="723"/>
        <v>57467</v>
      </c>
      <c r="EH29" s="7">
        <f t="shared" si="723"/>
        <v>290784</v>
      </c>
      <c r="EI29" s="7">
        <f t="shared" si="723"/>
        <v>155196</v>
      </c>
      <c r="EJ29" s="7">
        <f t="shared" si="723"/>
        <v>220164</v>
      </c>
      <c r="EK29" s="7">
        <f t="shared" si="723"/>
        <v>339275</v>
      </c>
      <c r="EL29" s="7">
        <f t="shared" si="723"/>
        <v>210563</v>
      </c>
      <c r="EM29" s="7">
        <f t="shared" si="723"/>
        <v>404725</v>
      </c>
      <c r="EN29" s="7">
        <f t="shared" si="723"/>
        <v>190224</v>
      </c>
      <c r="EO29" s="7">
        <f t="shared" si="723"/>
        <v>275168</v>
      </c>
      <c r="EP29" s="7">
        <f t="shared" si="723"/>
        <v>351970</v>
      </c>
      <c r="EQ29" s="7">
        <f t="shared" si="723"/>
        <v>556753</v>
      </c>
      <c r="ER29" s="7">
        <f t="shared" si="723"/>
        <v>479166</v>
      </c>
      <c r="ES29" s="7">
        <f t="shared" si="723"/>
        <v>130894</v>
      </c>
      <c r="ET29" s="7">
        <f t="shared" si="723"/>
        <v>187691</v>
      </c>
      <c r="EU29" s="7">
        <f t="shared" si="723"/>
        <v>453067</v>
      </c>
      <c r="EV29" s="7">
        <f t="shared" si="723"/>
        <v>534160</v>
      </c>
      <c r="EW29" s="7">
        <f t="shared" si="723"/>
        <v>355455</v>
      </c>
      <c r="EX29" s="7">
        <f t="shared" si="723"/>
        <v>145843</v>
      </c>
      <c r="EY29" s="7">
        <f t="shared" si="723"/>
        <v>330524</v>
      </c>
      <c r="EZ29" s="7">
        <f t="shared" si="723"/>
        <v>554392</v>
      </c>
      <c r="FA29" s="7">
        <f t="shared" si="723"/>
        <v>424274</v>
      </c>
      <c r="FB29" s="7">
        <f t="shared" si="723"/>
        <v>351048</v>
      </c>
      <c r="FC29" s="7"/>
      <c r="FD29" s="9">
        <f t="shared" si="156"/>
        <v>443238</v>
      </c>
      <c r="FE29" s="9">
        <f t="shared" si="157"/>
        <v>360256</v>
      </c>
      <c r="FF29" s="9">
        <f t="shared" si="158"/>
        <v>366457.5</v>
      </c>
      <c r="FG29" s="9"/>
      <c r="FH29" s="12" t="s">
        <v>11</v>
      </c>
      <c r="FI29" s="11">
        <f t="shared" si="166"/>
        <v>443238</v>
      </c>
      <c r="FJ29" s="11">
        <f t="shared" si="167"/>
        <v>443238</v>
      </c>
      <c r="FK29" s="11">
        <f t="shared" si="167"/>
        <v>443238</v>
      </c>
      <c r="FL29" s="11">
        <f t="shared" ref="FL29" si="724">FK29</f>
        <v>443238</v>
      </c>
    </row>
    <row r="30" spans="1:168">
      <c r="A30" s="2"/>
      <c r="B30" s="2" t="s">
        <v>9</v>
      </c>
      <c r="C30" s="6">
        <f>IFERROR(_xlfn.NUMBERVALUE(CUBEVALUE("ThisWorkbookDataModel","[Measures].[forecast]","[demand_forecasting_data1].[Product_ID].&amp;[" &amp; $A$27 &amp; "]","[demand_forecasting_data1].[Date].&amp;["&amp;TEXT(C$1+3,"YYYY-MM-DD")&amp;"T00:00:00]")),0)</f>
        <v>303069</v>
      </c>
      <c r="D30" s="7">
        <f t="shared" ref="D30:BO30" si="725">IFERROR(_xlfn.NUMBERVALUE(CUBEVALUE("ThisWorkbookDataModel","[Measures].[forecast]","[demand_forecasting_data1].[Product_ID].&amp;[" &amp; $A$27 &amp; "]","[demand_forecasting_data1].[Date].&amp;["&amp;TEXT(D$1+3,"YYYY-MM-DD")&amp;"T00:00:00]")),0)</f>
        <v>158487</v>
      </c>
      <c r="E30" s="7">
        <f t="shared" si="725"/>
        <v>267651</v>
      </c>
      <c r="F30" s="7">
        <f t="shared" si="725"/>
        <v>656781</v>
      </c>
      <c r="G30" s="7">
        <f t="shared" si="725"/>
        <v>440210</v>
      </c>
      <c r="H30" s="7">
        <f t="shared" si="725"/>
        <v>420570</v>
      </c>
      <c r="I30" s="7">
        <f t="shared" si="725"/>
        <v>295394</v>
      </c>
      <c r="J30" s="7">
        <f t="shared" si="725"/>
        <v>270526</v>
      </c>
      <c r="K30" s="7">
        <f t="shared" si="725"/>
        <v>336836</v>
      </c>
      <c r="L30" s="7">
        <f t="shared" si="725"/>
        <v>547932</v>
      </c>
      <c r="M30" s="7">
        <f t="shared" si="725"/>
        <v>426632</v>
      </c>
      <c r="N30" s="7">
        <f t="shared" si="725"/>
        <v>420371</v>
      </c>
      <c r="O30" s="7">
        <f t="shared" si="725"/>
        <v>277434</v>
      </c>
      <c r="P30" s="7">
        <f t="shared" si="725"/>
        <v>462433</v>
      </c>
      <c r="Q30" s="7">
        <f t="shared" si="725"/>
        <v>311719</v>
      </c>
      <c r="R30" s="7">
        <f t="shared" si="725"/>
        <v>114496</v>
      </c>
      <c r="S30" s="7">
        <f t="shared" si="725"/>
        <v>258519</v>
      </c>
      <c r="T30" s="7">
        <f t="shared" si="725"/>
        <v>365841</v>
      </c>
      <c r="U30" s="7">
        <f t="shared" si="725"/>
        <v>414318</v>
      </c>
      <c r="V30" s="7">
        <f t="shared" si="725"/>
        <v>271025</v>
      </c>
      <c r="W30" s="7">
        <f t="shared" si="725"/>
        <v>321657</v>
      </c>
      <c r="X30" s="7">
        <f t="shared" si="725"/>
        <v>170748</v>
      </c>
      <c r="Y30" s="7">
        <f t="shared" si="725"/>
        <v>449582</v>
      </c>
      <c r="Z30" s="7">
        <f t="shared" si="725"/>
        <v>130719</v>
      </c>
      <c r="AA30" s="7">
        <f t="shared" si="725"/>
        <v>274977</v>
      </c>
      <c r="AB30" s="7">
        <f t="shared" si="725"/>
        <v>412296</v>
      </c>
      <c r="AC30" s="7">
        <f t="shared" si="725"/>
        <v>206158</v>
      </c>
      <c r="AD30" s="7">
        <f t="shared" si="725"/>
        <v>355671</v>
      </c>
      <c r="AE30" s="7">
        <f t="shared" si="725"/>
        <v>288137</v>
      </c>
      <c r="AF30" s="7">
        <f t="shared" si="725"/>
        <v>310306</v>
      </c>
      <c r="AG30" s="7">
        <f t="shared" si="725"/>
        <v>308346</v>
      </c>
      <c r="AH30" s="7">
        <f t="shared" si="725"/>
        <v>621692</v>
      </c>
      <c r="AI30" s="7">
        <f t="shared" si="725"/>
        <v>206313</v>
      </c>
      <c r="AJ30" s="7">
        <f t="shared" si="725"/>
        <v>453963</v>
      </c>
      <c r="AK30" s="7">
        <f t="shared" si="725"/>
        <v>242628</v>
      </c>
      <c r="AL30" s="7">
        <f t="shared" si="725"/>
        <v>28685</v>
      </c>
      <c r="AM30" s="7">
        <f t="shared" si="725"/>
        <v>275338</v>
      </c>
      <c r="AN30" s="7">
        <f t="shared" si="725"/>
        <v>359893</v>
      </c>
      <c r="AO30" s="7">
        <f t="shared" si="725"/>
        <v>466761</v>
      </c>
      <c r="AP30" s="7">
        <f t="shared" si="725"/>
        <v>522322</v>
      </c>
      <c r="AQ30" s="7">
        <f t="shared" si="725"/>
        <v>386595</v>
      </c>
      <c r="AR30" s="7">
        <f t="shared" si="725"/>
        <v>303194</v>
      </c>
      <c r="AS30" s="7">
        <f t="shared" si="725"/>
        <v>493741</v>
      </c>
      <c r="AT30" s="7">
        <f t="shared" si="725"/>
        <v>290815</v>
      </c>
      <c r="AU30" s="7">
        <f t="shared" si="725"/>
        <v>316920</v>
      </c>
      <c r="AV30" s="7">
        <f t="shared" si="725"/>
        <v>462141</v>
      </c>
      <c r="AW30" s="7">
        <f t="shared" si="725"/>
        <v>293252</v>
      </c>
      <c r="AX30" s="7">
        <f t="shared" si="725"/>
        <v>198173</v>
      </c>
      <c r="AY30" s="7">
        <f t="shared" si="725"/>
        <v>153128</v>
      </c>
      <c r="AZ30" s="7">
        <f t="shared" si="725"/>
        <v>279025</v>
      </c>
      <c r="BA30" s="7">
        <f t="shared" si="725"/>
        <v>443678</v>
      </c>
      <c r="BB30" s="7">
        <f t="shared" si="725"/>
        <v>287507</v>
      </c>
      <c r="BC30" s="7">
        <f t="shared" si="725"/>
        <v>151023</v>
      </c>
      <c r="BD30" s="7">
        <f t="shared" si="725"/>
        <v>256328</v>
      </c>
      <c r="BE30" s="7">
        <f t="shared" si="725"/>
        <v>430005</v>
      </c>
      <c r="BF30" s="7">
        <f t="shared" si="725"/>
        <v>222258</v>
      </c>
      <c r="BG30" s="7">
        <f t="shared" si="725"/>
        <v>100262</v>
      </c>
      <c r="BH30" s="7">
        <f t="shared" si="725"/>
        <v>419080</v>
      </c>
      <c r="BI30" s="7">
        <f t="shared" si="725"/>
        <v>463264</v>
      </c>
      <c r="BJ30" s="7">
        <f t="shared" si="725"/>
        <v>313588</v>
      </c>
      <c r="BK30" s="7">
        <f t="shared" si="725"/>
        <v>475669</v>
      </c>
      <c r="BL30" s="7">
        <f t="shared" si="725"/>
        <v>292616</v>
      </c>
      <c r="BM30" s="7">
        <f t="shared" si="725"/>
        <v>169001</v>
      </c>
      <c r="BN30" s="7">
        <f t="shared" si="725"/>
        <v>423622</v>
      </c>
      <c r="BO30" s="7">
        <f t="shared" si="725"/>
        <v>86260</v>
      </c>
      <c r="BP30" s="7">
        <f t="shared" ref="BP30:EA30" si="726">IFERROR(_xlfn.NUMBERVALUE(CUBEVALUE("ThisWorkbookDataModel","[Measures].[forecast]","[demand_forecasting_data1].[Product_ID].&amp;[" &amp; $A$27 &amp; "]","[demand_forecasting_data1].[Date].&amp;["&amp;TEXT(BP$1+3,"YYYY-MM-DD")&amp;"T00:00:00]")),0)</f>
        <v>293791</v>
      </c>
      <c r="BQ30" s="7">
        <f t="shared" si="726"/>
        <v>187664</v>
      </c>
      <c r="BR30" s="7">
        <f t="shared" si="726"/>
        <v>184123</v>
      </c>
      <c r="BS30" s="7">
        <f t="shared" si="726"/>
        <v>269751</v>
      </c>
      <c r="BT30" s="7">
        <f t="shared" si="726"/>
        <v>488480</v>
      </c>
      <c r="BU30" s="7">
        <f t="shared" si="726"/>
        <v>220664</v>
      </c>
      <c r="BV30" s="7">
        <f t="shared" si="726"/>
        <v>311433</v>
      </c>
      <c r="BW30" s="7">
        <f t="shared" si="726"/>
        <v>334379</v>
      </c>
      <c r="BX30" s="7">
        <f t="shared" si="726"/>
        <v>201502</v>
      </c>
      <c r="BY30" s="7">
        <f t="shared" si="726"/>
        <v>92601</v>
      </c>
      <c r="BZ30" s="7">
        <f t="shared" si="726"/>
        <v>215767</v>
      </c>
      <c r="CA30" s="7">
        <f t="shared" si="726"/>
        <v>281511</v>
      </c>
      <c r="CB30" s="7">
        <f t="shared" si="726"/>
        <v>465900</v>
      </c>
      <c r="CC30" s="7">
        <f t="shared" si="726"/>
        <v>155055</v>
      </c>
      <c r="CD30" s="7">
        <f t="shared" si="726"/>
        <v>173895</v>
      </c>
      <c r="CE30" s="7">
        <f t="shared" si="726"/>
        <v>493054</v>
      </c>
      <c r="CF30" s="7">
        <f t="shared" si="726"/>
        <v>331195</v>
      </c>
      <c r="CG30" s="7">
        <f t="shared" si="726"/>
        <v>408262</v>
      </c>
      <c r="CH30" s="7">
        <f t="shared" si="726"/>
        <v>654298</v>
      </c>
      <c r="CI30" s="7">
        <f t="shared" si="726"/>
        <v>490205</v>
      </c>
      <c r="CJ30" s="7">
        <f t="shared" si="726"/>
        <v>0</v>
      </c>
      <c r="CK30" s="7">
        <f t="shared" si="726"/>
        <v>66840</v>
      </c>
      <c r="CL30" s="7">
        <f t="shared" si="726"/>
        <v>181339</v>
      </c>
      <c r="CM30" s="7">
        <f t="shared" si="726"/>
        <v>95917</v>
      </c>
      <c r="CN30" s="7">
        <f t="shared" si="726"/>
        <v>470087</v>
      </c>
      <c r="CO30" s="7">
        <f t="shared" si="726"/>
        <v>103934</v>
      </c>
      <c r="CP30" s="7">
        <f t="shared" si="726"/>
        <v>300797</v>
      </c>
      <c r="CQ30" s="7">
        <f t="shared" si="726"/>
        <v>351258</v>
      </c>
      <c r="CR30" s="7">
        <f t="shared" si="726"/>
        <v>436406</v>
      </c>
      <c r="CS30" s="7">
        <f t="shared" si="726"/>
        <v>236453</v>
      </c>
      <c r="CT30" s="7">
        <f t="shared" si="726"/>
        <v>73585</v>
      </c>
      <c r="CU30" s="7">
        <f t="shared" si="726"/>
        <v>375115</v>
      </c>
      <c r="CV30" s="7">
        <f t="shared" si="726"/>
        <v>450509</v>
      </c>
      <c r="CW30" s="7">
        <f t="shared" si="726"/>
        <v>139700</v>
      </c>
      <c r="CX30" s="7">
        <f t="shared" si="726"/>
        <v>206759</v>
      </c>
      <c r="CY30" s="7">
        <f t="shared" si="726"/>
        <v>311899</v>
      </c>
      <c r="CZ30" s="7">
        <f t="shared" si="726"/>
        <v>299664</v>
      </c>
      <c r="DA30" s="7">
        <f t="shared" si="726"/>
        <v>161918</v>
      </c>
      <c r="DB30" s="7">
        <f t="shared" si="726"/>
        <v>31236</v>
      </c>
      <c r="DC30" s="7">
        <f t="shared" si="726"/>
        <v>125559</v>
      </c>
      <c r="DD30" s="7">
        <f t="shared" si="726"/>
        <v>226103</v>
      </c>
      <c r="DE30" s="7">
        <f t="shared" si="726"/>
        <v>283002</v>
      </c>
      <c r="DF30" s="7">
        <f t="shared" si="726"/>
        <v>466505</v>
      </c>
      <c r="DG30" s="7">
        <f t="shared" si="726"/>
        <v>790108</v>
      </c>
      <c r="DH30" s="7">
        <f t="shared" si="726"/>
        <v>557914</v>
      </c>
      <c r="DI30" s="7">
        <f t="shared" si="726"/>
        <v>166862</v>
      </c>
      <c r="DJ30" s="7">
        <f t="shared" si="726"/>
        <v>40814</v>
      </c>
      <c r="DK30" s="7">
        <f t="shared" si="726"/>
        <v>761123</v>
      </c>
      <c r="DL30" s="7">
        <f t="shared" si="726"/>
        <v>291171</v>
      </c>
      <c r="DM30" s="7">
        <f t="shared" si="726"/>
        <v>316001</v>
      </c>
      <c r="DN30" s="7">
        <f t="shared" si="726"/>
        <v>250995</v>
      </c>
      <c r="DO30" s="7">
        <f t="shared" si="726"/>
        <v>732581</v>
      </c>
      <c r="DP30" s="7">
        <f t="shared" si="726"/>
        <v>660111</v>
      </c>
      <c r="DQ30" s="7">
        <f t="shared" si="726"/>
        <v>397860</v>
      </c>
      <c r="DR30" s="7">
        <f t="shared" si="726"/>
        <v>174446</v>
      </c>
      <c r="DS30" s="7">
        <f t="shared" si="726"/>
        <v>279658</v>
      </c>
      <c r="DT30" s="7">
        <f t="shared" si="726"/>
        <v>385864</v>
      </c>
      <c r="DU30" s="7">
        <f t="shared" si="726"/>
        <v>275669</v>
      </c>
      <c r="DV30" s="7">
        <f t="shared" si="726"/>
        <v>85847</v>
      </c>
      <c r="DW30" s="7">
        <f t="shared" si="726"/>
        <v>549878</v>
      </c>
      <c r="DX30" s="7">
        <f t="shared" si="726"/>
        <v>558784</v>
      </c>
      <c r="DY30" s="7">
        <f t="shared" si="726"/>
        <v>298142</v>
      </c>
      <c r="DZ30" s="7">
        <f t="shared" si="726"/>
        <v>314914</v>
      </c>
      <c r="EA30" s="7">
        <f t="shared" si="726"/>
        <v>159783</v>
      </c>
      <c r="EB30" s="7">
        <f t="shared" ref="EB30:FB30" si="727">IFERROR(_xlfn.NUMBERVALUE(CUBEVALUE("ThisWorkbookDataModel","[Measures].[forecast]","[demand_forecasting_data1].[Product_ID].&amp;[" &amp; $A$27 &amp; "]","[demand_forecasting_data1].[Date].&amp;["&amp;TEXT(EB$1+3,"YYYY-MM-DD")&amp;"T00:00:00]")),0)</f>
        <v>252621</v>
      </c>
      <c r="EC30" s="7">
        <f t="shared" si="727"/>
        <v>123191</v>
      </c>
      <c r="ED30" s="7">
        <f t="shared" si="727"/>
        <v>255853</v>
      </c>
      <c r="EE30" s="7">
        <f t="shared" si="727"/>
        <v>48201</v>
      </c>
      <c r="EF30" s="7">
        <f t="shared" si="727"/>
        <v>267824</v>
      </c>
      <c r="EG30" s="7">
        <f t="shared" si="727"/>
        <v>183776</v>
      </c>
      <c r="EH30" s="7">
        <f t="shared" si="727"/>
        <v>245506</v>
      </c>
      <c r="EI30" s="7">
        <f t="shared" si="727"/>
        <v>296365</v>
      </c>
      <c r="EJ30" s="7">
        <f t="shared" si="727"/>
        <v>173676</v>
      </c>
      <c r="EK30" s="7">
        <f t="shared" si="727"/>
        <v>456575</v>
      </c>
      <c r="EL30" s="7">
        <f t="shared" si="727"/>
        <v>194518</v>
      </c>
      <c r="EM30" s="7">
        <f t="shared" si="727"/>
        <v>323488</v>
      </c>
      <c r="EN30" s="7">
        <f t="shared" si="727"/>
        <v>201744</v>
      </c>
      <c r="EO30" s="7">
        <f t="shared" si="727"/>
        <v>444040</v>
      </c>
      <c r="EP30" s="7">
        <f t="shared" si="727"/>
        <v>170951</v>
      </c>
      <c r="EQ30" s="7">
        <f t="shared" si="727"/>
        <v>89620</v>
      </c>
      <c r="ER30" s="7">
        <f t="shared" si="727"/>
        <v>194543</v>
      </c>
      <c r="ES30" s="7">
        <f t="shared" si="727"/>
        <v>258836</v>
      </c>
      <c r="ET30" s="7">
        <f t="shared" si="727"/>
        <v>208112</v>
      </c>
      <c r="EU30" s="7">
        <f t="shared" si="727"/>
        <v>505088</v>
      </c>
      <c r="EV30" s="7">
        <f t="shared" si="727"/>
        <v>281646</v>
      </c>
      <c r="EW30" s="7">
        <f t="shared" si="727"/>
        <v>663930</v>
      </c>
      <c r="EX30" s="7">
        <f t="shared" si="727"/>
        <v>365368</v>
      </c>
      <c r="EY30" s="7">
        <f t="shared" si="727"/>
        <v>217691</v>
      </c>
      <c r="EZ30" s="7">
        <f t="shared" si="727"/>
        <v>345474</v>
      </c>
      <c r="FA30" s="7">
        <f t="shared" si="727"/>
        <v>241605</v>
      </c>
      <c r="FB30" s="7">
        <f t="shared" si="727"/>
        <v>154249</v>
      </c>
      <c r="FC30" s="7"/>
      <c r="FD30" s="9">
        <f t="shared" si="156"/>
        <v>247109.33333333334</v>
      </c>
      <c r="FE30" s="9">
        <f t="shared" si="157"/>
        <v>331386.16666666669</v>
      </c>
      <c r="FF30" s="9">
        <f t="shared" si="158"/>
        <v>295796.64285714284</v>
      </c>
      <c r="FG30" s="9"/>
      <c r="FH30" s="12" t="s">
        <v>9</v>
      </c>
      <c r="FI30" s="11">
        <f t="shared" si="166"/>
        <v>247109.33333333334</v>
      </c>
      <c r="FJ30" s="11">
        <f t="shared" si="167"/>
        <v>247109.33333333334</v>
      </c>
      <c r="FK30" s="11">
        <f t="shared" si="167"/>
        <v>247109.33333333334</v>
      </c>
      <c r="FL30" s="11">
        <f t="shared" ref="FL30" si="728">FK30</f>
        <v>247109.33333333334</v>
      </c>
    </row>
    <row r="31" spans="1:168">
      <c r="A31" s="2"/>
      <c r="B31" s="2" t="s">
        <v>5</v>
      </c>
      <c r="C31" s="6">
        <f>IFERROR(_xlfn.NUMBERVALUE(CUBEVALUE("ThisWorkbookDataModel","[Measures].[forecast]","[demand_forecasting_data1].[Product_ID].&amp;[" &amp; $A$27 &amp; "]","[demand_forecasting_data1].[Date].&amp;["&amp;TEXT(C$1+4,"YYYY-MM-DD")&amp;"T00:00:00]")),0)</f>
        <v>362813</v>
      </c>
      <c r="D31" s="6">
        <f t="shared" ref="D31:BO31" si="729">IFERROR(_xlfn.NUMBERVALUE(CUBEVALUE("ThisWorkbookDataModel","[Measures].[forecast]","[demand_forecasting_data1].[Product_ID].&amp;[" &amp; $A$27 &amp; "]","[demand_forecasting_data1].[Date].&amp;["&amp;TEXT(D$1+4,"YYYY-MM-DD")&amp;"T00:00:00]")),0)</f>
        <v>140564</v>
      </c>
      <c r="E31" s="6">
        <f t="shared" si="729"/>
        <v>201250</v>
      </c>
      <c r="F31" s="6">
        <f t="shared" si="729"/>
        <v>188080</v>
      </c>
      <c r="G31" s="6">
        <f t="shared" si="729"/>
        <v>290211</v>
      </c>
      <c r="H31" s="6">
        <f t="shared" si="729"/>
        <v>352665</v>
      </c>
      <c r="I31" s="6">
        <f t="shared" si="729"/>
        <v>545448</v>
      </c>
      <c r="J31" s="6">
        <f t="shared" si="729"/>
        <v>294130</v>
      </c>
      <c r="K31" s="6">
        <f t="shared" si="729"/>
        <v>284834</v>
      </c>
      <c r="L31" s="6">
        <f t="shared" si="729"/>
        <v>178865</v>
      </c>
      <c r="M31" s="6">
        <f t="shared" si="729"/>
        <v>441499</v>
      </c>
      <c r="N31" s="6">
        <f t="shared" si="729"/>
        <v>158642</v>
      </c>
      <c r="O31" s="6">
        <f t="shared" si="729"/>
        <v>331275</v>
      </c>
      <c r="P31" s="6">
        <f t="shared" si="729"/>
        <v>313372</v>
      </c>
      <c r="Q31" s="6">
        <f t="shared" si="729"/>
        <v>230716</v>
      </c>
      <c r="R31" s="6">
        <f t="shared" si="729"/>
        <v>201435</v>
      </c>
      <c r="S31" s="6">
        <f t="shared" si="729"/>
        <v>322407</v>
      </c>
      <c r="T31" s="6">
        <f t="shared" si="729"/>
        <v>382295</v>
      </c>
      <c r="U31" s="6">
        <f t="shared" si="729"/>
        <v>480586</v>
      </c>
      <c r="V31" s="6">
        <f t="shared" si="729"/>
        <v>114072</v>
      </c>
      <c r="W31" s="6">
        <f t="shared" si="729"/>
        <v>161249</v>
      </c>
      <c r="X31" s="6">
        <f t="shared" si="729"/>
        <v>243489</v>
      </c>
      <c r="Y31" s="6">
        <f t="shared" si="729"/>
        <v>403058</v>
      </c>
      <c r="Z31" s="6">
        <f t="shared" si="729"/>
        <v>284181</v>
      </c>
      <c r="AA31" s="6">
        <f t="shared" si="729"/>
        <v>276933</v>
      </c>
      <c r="AB31" s="6">
        <f t="shared" si="729"/>
        <v>150958</v>
      </c>
      <c r="AC31" s="6">
        <f t="shared" si="729"/>
        <v>245507</v>
      </c>
      <c r="AD31" s="6">
        <f t="shared" si="729"/>
        <v>228246</v>
      </c>
      <c r="AE31" s="6">
        <f t="shared" si="729"/>
        <v>431132</v>
      </c>
      <c r="AF31" s="6">
        <f t="shared" si="729"/>
        <v>433401</v>
      </c>
      <c r="AG31" s="6">
        <f t="shared" si="729"/>
        <v>499047</v>
      </c>
      <c r="AH31" s="6">
        <f t="shared" si="729"/>
        <v>210810</v>
      </c>
      <c r="AI31" s="6">
        <f t="shared" si="729"/>
        <v>92056</v>
      </c>
      <c r="AJ31" s="6">
        <f t="shared" si="729"/>
        <v>331214</v>
      </c>
      <c r="AK31" s="6">
        <f t="shared" si="729"/>
        <v>301343</v>
      </c>
      <c r="AL31" s="6">
        <f t="shared" si="729"/>
        <v>353582</v>
      </c>
      <c r="AM31" s="6">
        <f t="shared" si="729"/>
        <v>439559</v>
      </c>
      <c r="AN31" s="6">
        <f t="shared" si="729"/>
        <v>173844</v>
      </c>
      <c r="AO31" s="6">
        <f t="shared" si="729"/>
        <v>316974</v>
      </c>
      <c r="AP31" s="6">
        <f t="shared" si="729"/>
        <v>281001</v>
      </c>
      <c r="AQ31" s="6">
        <f t="shared" si="729"/>
        <v>101561</v>
      </c>
      <c r="AR31" s="6">
        <f t="shared" si="729"/>
        <v>335948</v>
      </c>
      <c r="AS31" s="6">
        <f t="shared" si="729"/>
        <v>399012</v>
      </c>
      <c r="AT31" s="6">
        <f t="shared" si="729"/>
        <v>244385</v>
      </c>
      <c r="AU31" s="6">
        <f t="shared" si="729"/>
        <v>584736</v>
      </c>
      <c r="AV31" s="6">
        <f t="shared" si="729"/>
        <v>401936</v>
      </c>
      <c r="AW31" s="6">
        <f t="shared" si="729"/>
        <v>14173</v>
      </c>
      <c r="AX31" s="6">
        <f t="shared" si="729"/>
        <v>350000</v>
      </c>
      <c r="AY31" s="6">
        <f t="shared" si="729"/>
        <v>221517</v>
      </c>
      <c r="AZ31" s="6">
        <f t="shared" si="729"/>
        <v>306418</v>
      </c>
      <c r="BA31" s="6">
        <f t="shared" si="729"/>
        <v>247724</v>
      </c>
      <c r="BB31" s="6">
        <f t="shared" si="729"/>
        <v>301028</v>
      </c>
      <c r="BC31" s="6">
        <f t="shared" si="729"/>
        <v>103934</v>
      </c>
      <c r="BD31" s="6">
        <f t="shared" si="729"/>
        <v>349552</v>
      </c>
      <c r="BE31" s="6">
        <f t="shared" si="729"/>
        <v>212771</v>
      </c>
      <c r="BF31" s="6">
        <f t="shared" si="729"/>
        <v>172319</v>
      </c>
      <c r="BG31" s="6">
        <f t="shared" si="729"/>
        <v>435465</v>
      </c>
      <c r="BH31" s="6">
        <f t="shared" si="729"/>
        <v>337469</v>
      </c>
      <c r="BI31" s="6">
        <f t="shared" si="729"/>
        <v>174635</v>
      </c>
      <c r="BJ31" s="6">
        <f t="shared" si="729"/>
        <v>319922</v>
      </c>
      <c r="BK31" s="6">
        <f t="shared" si="729"/>
        <v>437706</v>
      </c>
      <c r="BL31" s="6">
        <f t="shared" si="729"/>
        <v>218715</v>
      </c>
      <c r="BM31" s="6">
        <f t="shared" si="729"/>
        <v>402054</v>
      </c>
      <c r="BN31" s="6">
        <f t="shared" si="729"/>
        <v>942650</v>
      </c>
      <c r="BO31" s="6">
        <f t="shared" si="729"/>
        <v>296380</v>
      </c>
      <c r="BP31" s="6">
        <f t="shared" ref="BP31:EA31" si="730">IFERROR(_xlfn.NUMBERVALUE(CUBEVALUE("ThisWorkbookDataModel","[Measures].[forecast]","[demand_forecasting_data1].[Product_ID].&amp;[" &amp; $A$27 &amp; "]","[demand_forecasting_data1].[Date].&amp;["&amp;TEXT(BP$1+4,"YYYY-MM-DD")&amp;"T00:00:00]")),0)</f>
        <v>180314</v>
      </c>
      <c r="BQ31" s="6">
        <f t="shared" si="730"/>
        <v>159275</v>
      </c>
      <c r="BR31" s="6">
        <f t="shared" si="730"/>
        <v>184402</v>
      </c>
      <c r="BS31" s="6">
        <f t="shared" si="730"/>
        <v>503901</v>
      </c>
      <c r="BT31" s="6">
        <f t="shared" si="730"/>
        <v>300817</v>
      </c>
      <c r="BU31" s="6">
        <f t="shared" si="730"/>
        <v>380228</v>
      </c>
      <c r="BV31" s="6">
        <f t="shared" si="730"/>
        <v>108727</v>
      </c>
      <c r="BW31" s="6">
        <f t="shared" si="730"/>
        <v>438554</v>
      </c>
      <c r="BX31" s="6">
        <f t="shared" si="730"/>
        <v>287409</v>
      </c>
      <c r="BY31" s="6">
        <f t="shared" si="730"/>
        <v>297832</v>
      </c>
      <c r="BZ31" s="6">
        <f t="shared" si="730"/>
        <v>178750</v>
      </c>
      <c r="CA31" s="6">
        <f t="shared" si="730"/>
        <v>566291</v>
      </c>
      <c r="CB31" s="6">
        <f t="shared" si="730"/>
        <v>135257</v>
      </c>
      <c r="CC31" s="6">
        <f t="shared" si="730"/>
        <v>428852</v>
      </c>
      <c r="CD31" s="6">
        <f t="shared" si="730"/>
        <v>188682</v>
      </c>
      <c r="CE31" s="6">
        <f t="shared" si="730"/>
        <v>105465</v>
      </c>
      <c r="CF31" s="6">
        <f t="shared" si="730"/>
        <v>452037</v>
      </c>
      <c r="CG31" s="6">
        <f t="shared" si="730"/>
        <v>477721</v>
      </c>
      <c r="CH31" s="6">
        <f t="shared" si="730"/>
        <v>270609</v>
      </c>
      <c r="CI31" s="6">
        <f t="shared" si="730"/>
        <v>78523</v>
      </c>
      <c r="CJ31" s="6">
        <f t="shared" si="730"/>
        <v>839203</v>
      </c>
      <c r="CK31" s="6">
        <f t="shared" si="730"/>
        <v>235441</v>
      </c>
      <c r="CL31" s="6">
        <f t="shared" si="730"/>
        <v>55813</v>
      </c>
      <c r="CM31" s="6">
        <f t="shared" si="730"/>
        <v>296224</v>
      </c>
      <c r="CN31" s="6">
        <f t="shared" si="730"/>
        <v>472756</v>
      </c>
      <c r="CO31" s="6">
        <f t="shared" si="730"/>
        <v>246334</v>
      </c>
      <c r="CP31" s="6">
        <f t="shared" si="730"/>
        <v>214595</v>
      </c>
      <c r="CQ31" s="6">
        <f t="shared" si="730"/>
        <v>268230</v>
      </c>
      <c r="CR31" s="6">
        <f t="shared" si="730"/>
        <v>583876</v>
      </c>
      <c r="CS31" s="6">
        <f t="shared" si="730"/>
        <v>123500</v>
      </c>
      <c r="CT31" s="6">
        <f t="shared" si="730"/>
        <v>302046</v>
      </c>
      <c r="CU31" s="6">
        <f t="shared" si="730"/>
        <v>326651</v>
      </c>
      <c r="CV31" s="6">
        <f t="shared" si="730"/>
        <v>279302</v>
      </c>
      <c r="CW31" s="6">
        <f t="shared" si="730"/>
        <v>524632</v>
      </c>
      <c r="CX31" s="6">
        <f t="shared" si="730"/>
        <v>121419</v>
      </c>
      <c r="CY31" s="6">
        <f t="shared" si="730"/>
        <v>216889</v>
      </c>
      <c r="CZ31" s="6">
        <f t="shared" si="730"/>
        <v>274860</v>
      </c>
      <c r="DA31" s="6">
        <f t="shared" si="730"/>
        <v>346823</v>
      </c>
      <c r="DB31" s="6">
        <f t="shared" si="730"/>
        <v>201604</v>
      </c>
      <c r="DC31" s="6">
        <f t="shared" si="730"/>
        <v>220743</v>
      </c>
      <c r="DD31" s="6">
        <f t="shared" si="730"/>
        <v>391313</v>
      </c>
      <c r="DE31" s="6">
        <f t="shared" si="730"/>
        <v>145355</v>
      </c>
      <c r="DF31" s="6">
        <f t="shared" si="730"/>
        <v>195526</v>
      </c>
      <c r="DG31" s="6">
        <f t="shared" si="730"/>
        <v>502921</v>
      </c>
      <c r="DH31" s="6">
        <f t="shared" si="730"/>
        <v>305006</v>
      </c>
      <c r="DI31" s="6">
        <f t="shared" si="730"/>
        <v>606615</v>
      </c>
      <c r="DJ31" s="6">
        <f t="shared" si="730"/>
        <v>269831</v>
      </c>
      <c r="DK31" s="6">
        <f t="shared" si="730"/>
        <v>326840</v>
      </c>
      <c r="DL31" s="6">
        <f t="shared" si="730"/>
        <v>402773</v>
      </c>
      <c r="DM31" s="6">
        <f t="shared" si="730"/>
        <v>122957</v>
      </c>
      <c r="DN31" s="6">
        <f t="shared" si="730"/>
        <v>102698</v>
      </c>
      <c r="DO31" s="6">
        <f t="shared" si="730"/>
        <v>273330</v>
      </c>
      <c r="DP31" s="6">
        <f t="shared" si="730"/>
        <v>433841</v>
      </c>
      <c r="DQ31" s="6">
        <f t="shared" si="730"/>
        <v>146216</v>
      </c>
      <c r="DR31" s="6">
        <f t="shared" si="730"/>
        <v>435418</v>
      </c>
      <c r="DS31" s="6">
        <f t="shared" si="730"/>
        <v>253101</v>
      </c>
      <c r="DT31" s="6">
        <f t="shared" si="730"/>
        <v>169502</v>
      </c>
      <c r="DU31" s="6">
        <f t="shared" si="730"/>
        <v>225840</v>
      </c>
      <c r="DV31" s="6">
        <f t="shared" si="730"/>
        <v>235220</v>
      </c>
      <c r="DW31" s="6">
        <f t="shared" si="730"/>
        <v>137723</v>
      </c>
      <c r="DX31" s="6">
        <f t="shared" si="730"/>
        <v>114555</v>
      </c>
      <c r="DY31" s="6">
        <f t="shared" si="730"/>
        <v>353652</v>
      </c>
      <c r="DZ31" s="6">
        <f t="shared" si="730"/>
        <v>151240</v>
      </c>
      <c r="EA31" s="6">
        <f t="shared" si="730"/>
        <v>339126</v>
      </c>
      <c r="EB31" s="6">
        <f t="shared" ref="EB31:FB31" si="731">IFERROR(_xlfn.NUMBERVALUE(CUBEVALUE("ThisWorkbookDataModel","[Measures].[forecast]","[demand_forecasting_data1].[Product_ID].&amp;[" &amp; $A$27 &amp; "]","[demand_forecasting_data1].[Date].&amp;["&amp;TEXT(EB$1+4,"YYYY-MM-DD")&amp;"T00:00:00]")),0)</f>
        <v>655599</v>
      </c>
      <c r="EC31" s="6">
        <f t="shared" si="731"/>
        <v>567665</v>
      </c>
      <c r="ED31" s="6">
        <f t="shared" si="731"/>
        <v>613644</v>
      </c>
      <c r="EE31" s="6">
        <f t="shared" si="731"/>
        <v>349456</v>
      </c>
      <c r="EF31" s="6">
        <f t="shared" si="731"/>
        <v>0</v>
      </c>
      <c r="EG31" s="6">
        <f t="shared" si="731"/>
        <v>184630</v>
      </c>
      <c r="EH31" s="6">
        <f t="shared" si="731"/>
        <v>479075</v>
      </c>
      <c r="EI31" s="6">
        <f t="shared" si="731"/>
        <v>374718</v>
      </c>
      <c r="EJ31" s="6">
        <f t="shared" si="731"/>
        <v>323464</v>
      </c>
      <c r="EK31" s="6">
        <f t="shared" si="731"/>
        <v>642469</v>
      </c>
      <c r="EL31" s="6">
        <f t="shared" si="731"/>
        <v>426774</v>
      </c>
      <c r="EM31" s="6">
        <f t="shared" si="731"/>
        <v>124424</v>
      </c>
      <c r="EN31" s="6">
        <f t="shared" si="731"/>
        <v>240696</v>
      </c>
      <c r="EO31" s="6">
        <f t="shared" si="731"/>
        <v>73230</v>
      </c>
      <c r="EP31" s="6">
        <f t="shared" si="731"/>
        <v>85942</v>
      </c>
      <c r="EQ31" s="6">
        <f t="shared" si="731"/>
        <v>269609</v>
      </c>
      <c r="ER31" s="6">
        <f t="shared" si="731"/>
        <v>332707</v>
      </c>
      <c r="ES31" s="6">
        <f t="shared" si="731"/>
        <v>535826</v>
      </c>
      <c r="ET31" s="6">
        <f t="shared" si="731"/>
        <v>66820</v>
      </c>
      <c r="EU31" s="6">
        <f t="shared" si="731"/>
        <v>110455</v>
      </c>
      <c r="EV31" s="6">
        <f t="shared" si="731"/>
        <v>690075</v>
      </c>
      <c r="EW31" s="6">
        <f t="shared" si="731"/>
        <v>422449</v>
      </c>
      <c r="EX31" s="6">
        <f t="shared" si="731"/>
        <v>100192</v>
      </c>
      <c r="EY31" s="6">
        <f t="shared" si="731"/>
        <v>102932</v>
      </c>
      <c r="EZ31" s="6">
        <f t="shared" si="731"/>
        <v>351601</v>
      </c>
      <c r="FA31" s="6">
        <f t="shared" si="731"/>
        <v>421633</v>
      </c>
      <c r="FB31" s="6">
        <f t="shared" si="731"/>
        <v>325775</v>
      </c>
      <c r="FC31" s="6"/>
      <c r="FD31" s="9">
        <f t="shared" si="156"/>
        <v>366336.33333333331</v>
      </c>
      <c r="FE31" s="9">
        <f t="shared" si="157"/>
        <v>287430.33333333331</v>
      </c>
      <c r="FF31" s="9">
        <f t="shared" si="158"/>
        <v>277803.28571428574</v>
      </c>
      <c r="FG31" s="9"/>
      <c r="FH31" s="12" t="s">
        <v>5</v>
      </c>
      <c r="FI31" s="11">
        <f t="shared" si="166"/>
        <v>366336.33333333331</v>
      </c>
      <c r="FJ31" s="11">
        <f t="shared" si="167"/>
        <v>366336.33333333331</v>
      </c>
      <c r="FK31" s="11">
        <f t="shared" si="167"/>
        <v>366336.33333333331</v>
      </c>
      <c r="FL31" s="11">
        <f t="shared" ref="FL31" si="732">FK31</f>
        <v>366336.33333333331</v>
      </c>
    </row>
    <row r="32" spans="1:168">
      <c r="A32" s="2"/>
      <c r="B32" s="2" t="s">
        <v>7</v>
      </c>
      <c r="C32" s="6">
        <f>IFERROR(_xlfn.NUMBERVALUE(CUBEVALUE("ThisWorkbookDataModel","[Measures].[forecast]","[demand_forecasting_data1].[Product_ID].&amp;[" &amp; $A$27 &amp; "]","[demand_forecasting_data1].[Date].&amp;["&amp;TEXT(C$1+5,"YYYY-MM-DD")&amp;"T00:00:00]")),0)</f>
        <v>166189</v>
      </c>
      <c r="D32" s="6">
        <f t="shared" ref="D32:BO32" si="733">IFERROR(_xlfn.NUMBERVALUE(CUBEVALUE("ThisWorkbookDataModel","[Measures].[forecast]","[demand_forecasting_data1].[Product_ID].&amp;[" &amp; $A$27 &amp; "]","[demand_forecasting_data1].[Date].&amp;["&amp;TEXT(D$1+5,"YYYY-MM-DD")&amp;"T00:00:00]")),0)</f>
        <v>296591</v>
      </c>
      <c r="E32" s="6">
        <f t="shared" si="733"/>
        <v>218179</v>
      </c>
      <c r="F32" s="6">
        <f t="shared" si="733"/>
        <v>119510</v>
      </c>
      <c r="G32" s="6">
        <f t="shared" si="733"/>
        <v>499124</v>
      </c>
      <c r="H32" s="6">
        <f t="shared" si="733"/>
        <v>54197</v>
      </c>
      <c r="I32" s="6">
        <f t="shared" si="733"/>
        <v>575276</v>
      </c>
      <c r="J32" s="6">
        <f t="shared" si="733"/>
        <v>158627</v>
      </c>
      <c r="K32" s="6">
        <f t="shared" si="733"/>
        <v>72089</v>
      </c>
      <c r="L32" s="6">
        <f t="shared" si="733"/>
        <v>210495</v>
      </c>
      <c r="M32" s="6">
        <f t="shared" si="733"/>
        <v>438257</v>
      </c>
      <c r="N32" s="6">
        <f t="shared" si="733"/>
        <v>462511</v>
      </c>
      <c r="O32" s="6">
        <f t="shared" si="733"/>
        <v>296676</v>
      </c>
      <c r="P32" s="6">
        <f t="shared" si="733"/>
        <v>192608</v>
      </c>
      <c r="Q32" s="6">
        <f t="shared" si="733"/>
        <v>458671</v>
      </c>
      <c r="R32" s="6">
        <f t="shared" si="733"/>
        <v>535828</v>
      </c>
      <c r="S32" s="6">
        <f t="shared" si="733"/>
        <v>358990</v>
      </c>
      <c r="T32" s="6">
        <f t="shared" si="733"/>
        <v>329216</v>
      </c>
      <c r="U32" s="6">
        <f t="shared" si="733"/>
        <v>235240</v>
      </c>
      <c r="V32" s="6">
        <f t="shared" si="733"/>
        <v>239828</v>
      </c>
      <c r="W32" s="6">
        <f t="shared" si="733"/>
        <v>352155</v>
      </c>
      <c r="X32" s="6">
        <f t="shared" si="733"/>
        <v>521888</v>
      </c>
      <c r="Y32" s="6">
        <f t="shared" si="733"/>
        <v>72565</v>
      </c>
      <c r="Z32" s="6">
        <f t="shared" si="733"/>
        <v>141277</v>
      </c>
      <c r="AA32" s="6">
        <f t="shared" si="733"/>
        <v>257571</v>
      </c>
      <c r="AB32" s="6">
        <f t="shared" si="733"/>
        <v>147690</v>
      </c>
      <c r="AC32" s="6">
        <f t="shared" si="733"/>
        <v>228188</v>
      </c>
      <c r="AD32" s="6">
        <f t="shared" si="733"/>
        <v>183581</v>
      </c>
      <c r="AE32" s="6">
        <f t="shared" si="733"/>
        <v>285184</v>
      </c>
      <c r="AF32" s="6">
        <f t="shared" si="733"/>
        <v>615234</v>
      </c>
      <c r="AG32" s="6">
        <f t="shared" si="733"/>
        <v>231929</v>
      </c>
      <c r="AH32" s="6">
        <f t="shared" si="733"/>
        <v>308273</v>
      </c>
      <c r="AI32" s="6">
        <f t="shared" si="733"/>
        <v>57216</v>
      </c>
      <c r="AJ32" s="6">
        <f t="shared" si="733"/>
        <v>138895</v>
      </c>
      <c r="AK32" s="6">
        <f t="shared" si="733"/>
        <v>214249</v>
      </c>
      <c r="AL32" s="6">
        <f t="shared" si="733"/>
        <v>428546</v>
      </c>
      <c r="AM32" s="6">
        <f t="shared" si="733"/>
        <v>135482</v>
      </c>
      <c r="AN32" s="6">
        <f t="shared" si="733"/>
        <v>283521</v>
      </c>
      <c r="AO32" s="6">
        <f t="shared" si="733"/>
        <v>600494</v>
      </c>
      <c r="AP32" s="6">
        <f t="shared" si="733"/>
        <v>293897</v>
      </c>
      <c r="AQ32" s="6">
        <f t="shared" si="733"/>
        <v>478476</v>
      </c>
      <c r="AR32" s="6">
        <f t="shared" si="733"/>
        <v>255048</v>
      </c>
      <c r="AS32" s="6">
        <f t="shared" si="733"/>
        <v>317906</v>
      </c>
      <c r="AT32" s="6">
        <f t="shared" si="733"/>
        <v>502795</v>
      </c>
      <c r="AU32" s="6">
        <f t="shared" si="733"/>
        <v>217025</v>
      </c>
      <c r="AV32" s="6">
        <f t="shared" si="733"/>
        <v>266579</v>
      </c>
      <c r="AW32" s="6">
        <f t="shared" si="733"/>
        <v>12375</v>
      </c>
      <c r="AX32" s="6">
        <f t="shared" si="733"/>
        <v>825599</v>
      </c>
      <c r="AY32" s="6">
        <f t="shared" si="733"/>
        <v>311767</v>
      </c>
      <c r="AZ32" s="6">
        <f t="shared" si="733"/>
        <v>163254</v>
      </c>
      <c r="BA32" s="6">
        <f t="shared" si="733"/>
        <v>273841</v>
      </c>
      <c r="BB32" s="6">
        <f t="shared" si="733"/>
        <v>337792</v>
      </c>
      <c r="BC32" s="6">
        <f t="shared" si="733"/>
        <v>357538</v>
      </c>
      <c r="BD32" s="6">
        <f t="shared" si="733"/>
        <v>263783</v>
      </c>
      <c r="BE32" s="6">
        <f t="shared" si="733"/>
        <v>117292</v>
      </c>
      <c r="BF32" s="6">
        <f t="shared" si="733"/>
        <v>237371</v>
      </c>
      <c r="BG32" s="6">
        <f t="shared" si="733"/>
        <v>539486</v>
      </c>
      <c r="BH32" s="6">
        <f t="shared" si="733"/>
        <v>250757</v>
      </c>
      <c r="BI32" s="6">
        <f t="shared" si="733"/>
        <v>514576</v>
      </c>
      <c r="BJ32" s="6">
        <f t="shared" si="733"/>
        <v>308533</v>
      </c>
      <c r="BK32" s="6">
        <f t="shared" si="733"/>
        <v>358204</v>
      </c>
      <c r="BL32" s="6">
        <f t="shared" si="733"/>
        <v>226484</v>
      </c>
      <c r="BM32" s="6">
        <f t="shared" si="733"/>
        <v>149781</v>
      </c>
      <c r="BN32" s="6">
        <f t="shared" si="733"/>
        <v>267770</v>
      </c>
      <c r="BO32" s="6">
        <f t="shared" si="733"/>
        <v>15119</v>
      </c>
      <c r="BP32" s="6">
        <f t="shared" ref="BP32:EA32" si="734">IFERROR(_xlfn.NUMBERVALUE(CUBEVALUE("ThisWorkbookDataModel","[Measures].[forecast]","[demand_forecasting_data1].[Product_ID].&amp;[" &amp; $A$27 &amp; "]","[demand_forecasting_data1].[Date].&amp;["&amp;TEXT(BP$1+5,"YYYY-MM-DD")&amp;"T00:00:00]")),0)</f>
        <v>70470</v>
      </c>
      <c r="BQ32" s="6">
        <f t="shared" si="734"/>
        <v>385463</v>
      </c>
      <c r="BR32" s="6">
        <f t="shared" si="734"/>
        <v>187959</v>
      </c>
      <c r="BS32" s="6">
        <f t="shared" si="734"/>
        <v>240262</v>
      </c>
      <c r="BT32" s="6">
        <f t="shared" si="734"/>
        <v>547801</v>
      </c>
      <c r="BU32" s="6">
        <f t="shared" si="734"/>
        <v>158411</v>
      </c>
      <c r="BV32" s="6">
        <f t="shared" si="734"/>
        <v>455729</v>
      </c>
      <c r="BW32" s="6">
        <f t="shared" si="734"/>
        <v>179796</v>
      </c>
      <c r="BX32" s="6">
        <f t="shared" si="734"/>
        <v>232886</v>
      </c>
      <c r="BY32" s="6">
        <f t="shared" si="734"/>
        <v>466546</v>
      </c>
      <c r="BZ32" s="6">
        <f t="shared" si="734"/>
        <v>278259</v>
      </c>
      <c r="CA32" s="6">
        <f t="shared" si="734"/>
        <v>562954</v>
      </c>
      <c r="CB32" s="6">
        <f t="shared" si="734"/>
        <v>235000</v>
      </c>
      <c r="CC32" s="6">
        <f t="shared" si="734"/>
        <v>314322</v>
      </c>
      <c r="CD32" s="6">
        <f t="shared" si="734"/>
        <v>529254</v>
      </c>
      <c r="CE32" s="6">
        <f t="shared" si="734"/>
        <v>310662</v>
      </c>
      <c r="CF32" s="6">
        <f t="shared" si="734"/>
        <v>801213</v>
      </c>
      <c r="CG32" s="6">
        <f t="shared" si="734"/>
        <v>607835</v>
      </c>
      <c r="CH32" s="6">
        <f t="shared" si="734"/>
        <v>380953</v>
      </c>
      <c r="CI32" s="6">
        <f t="shared" si="734"/>
        <v>123593</v>
      </c>
      <c r="CJ32" s="6">
        <f t="shared" si="734"/>
        <v>199508</v>
      </c>
      <c r="CK32" s="6">
        <f t="shared" si="734"/>
        <v>150474</v>
      </c>
      <c r="CL32" s="6">
        <f t="shared" si="734"/>
        <v>93229</v>
      </c>
      <c r="CM32" s="6">
        <f t="shared" si="734"/>
        <v>290507</v>
      </c>
      <c r="CN32" s="6">
        <f t="shared" si="734"/>
        <v>521383</v>
      </c>
      <c r="CO32" s="6">
        <f t="shared" si="734"/>
        <v>307790</v>
      </c>
      <c r="CP32" s="6">
        <f t="shared" si="734"/>
        <v>431113</v>
      </c>
      <c r="CQ32" s="6">
        <f t="shared" si="734"/>
        <v>607318</v>
      </c>
      <c r="CR32" s="6">
        <f t="shared" si="734"/>
        <v>476492</v>
      </c>
      <c r="CS32" s="6">
        <f t="shared" si="734"/>
        <v>32984</v>
      </c>
      <c r="CT32" s="6">
        <f t="shared" si="734"/>
        <v>153823</v>
      </c>
      <c r="CU32" s="6">
        <f t="shared" si="734"/>
        <v>257315</v>
      </c>
      <c r="CV32" s="6">
        <f t="shared" si="734"/>
        <v>376203</v>
      </c>
      <c r="CW32" s="6">
        <f t="shared" si="734"/>
        <v>476509</v>
      </c>
      <c r="CX32" s="6">
        <f t="shared" si="734"/>
        <v>315072</v>
      </c>
      <c r="CY32" s="6">
        <f t="shared" si="734"/>
        <v>445904</v>
      </c>
      <c r="CZ32" s="6">
        <f t="shared" si="734"/>
        <v>367897</v>
      </c>
      <c r="DA32" s="6">
        <f t="shared" si="734"/>
        <v>98172</v>
      </c>
      <c r="DB32" s="6">
        <f t="shared" si="734"/>
        <v>574233</v>
      </c>
      <c r="DC32" s="6">
        <f t="shared" si="734"/>
        <v>309846</v>
      </c>
      <c r="DD32" s="6">
        <f t="shared" si="734"/>
        <v>847310</v>
      </c>
      <c r="DE32" s="6">
        <f t="shared" si="734"/>
        <v>205990</v>
      </c>
      <c r="DF32" s="6">
        <f t="shared" si="734"/>
        <v>331213</v>
      </c>
      <c r="DG32" s="6">
        <f t="shared" si="734"/>
        <v>257998</v>
      </c>
      <c r="DH32" s="6">
        <f t="shared" si="734"/>
        <v>25591</v>
      </c>
      <c r="DI32" s="6">
        <f t="shared" si="734"/>
        <v>364088</v>
      </c>
      <c r="DJ32" s="6">
        <f t="shared" si="734"/>
        <v>275587</v>
      </c>
      <c r="DK32" s="6">
        <f t="shared" si="734"/>
        <v>121168</v>
      </c>
      <c r="DL32" s="6">
        <f t="shared" si="734"/>
        <v>216882</v>
      </c>
      <c r="DM32" s="6">
        <f t="shared" si="734"/>
        <v>491822</v>
      </c>
      <c r="DN32" s="6">
        <f t="shared" si="734"/>
        <v>355345</v>
      </c>
      <c r="DO32" s="6">
        <f t="shared" si="734"/>
        <v>154700</v>
      </c>
      <c r="DP32" s="6">
        <f t="shared" si="734"/>
        <v>181872</v>
      </c>
      <c r="DQ32" s="6">
        <f t="shared" si="734"/>
        <v>182686</v>
      </c>
      <c r="DR32" s="6">
        <f t="shared" si="734"/>
        <v>207099</v>
      </c>
      <c r="DS32" s="6">
        <f t="shared" si="734"/>
        <v>362038</v>
      </c>
      <c r="DT32" s="6">
        <f t="shared" si="734"/>
        <v>306313</v>
      </c>
      <c r="DU32" s="6">
        <f t="shared" si="734"/>
        <v>49729</v>
      </c>
      <c r="DV32" s="6">
        <f t="shared" si="734"/>
        <v>146663</v>
      </c>
      <c r="DW32" s="6">
        <f t="shared" si="734"/>
        <v>310234</v>
      </c>
      <c r="DX32" s="6">
        <f t="shared" si="734"/>
        <v>208987</v>
      </c>
      <c r="DY32" s="6">
        <f t="shared" si="734"/>
        <v>307207</v>
      </c>
      <c r="DZ32" s="6">
        <f t="shared" si="734"/>
        <v>341894</v>
      </c>
      <c r="EA32" s="6">
        <f t="shared" si="734"/>
        <v>215891</v>
      </c>
      <c r="EB32" s="6">
        <f t="shared" ref="EB32:FB32" si="735">IFERROR(_xlfn.NUMBERVALUE(CUBEVALUE("ThisWorkbookDataModel","[Measures].[forecast]","[demand_forecasting_data1].[Product_ID].&amp;[" &amp; $A$27 &amp; "]","[demand_forecasting_data1].[Date].&amp;["&amp;TEXT(EB$1+5,"YYYY-MM-DD")&amp;"T00:00:00]")),0)</f>
        <v>337289</v>
      </c>
      <c r="EC32" s="6">
        <f t="shared" si="735"/>
        <v>371730</v>
      </c>
      <c r="ED32" s="6">
        <f t="shared" si="735"/>
        <v>353845</v>
      </c>
      <c r="EE32" s="6">
        <f t="shared" si="735"/>
        <v>229565</v>
      </c>
      <c r="EF32" s="6">
        <f t="shared" si="735"/>
        <v>439940</v>
      </c>
      <c r="EG32" s="6">
        <f t="shared" si="735"/>
        <v>261107</v>
      </c>
      <c r="EH32" s="6">
        <f t="shared" si="735"/>
        <v>454475</v>
      </c>
      <c r="EI32" s="6">
        <f t="shared" si="735"/>
        <v>303902</v>
      </c>
      <c r="EJ32" s="6">
        <f t="shared" si="735"/>
        <v>79880</v>
      </c>
      <c r="EK32" s="6">
        <f t="shared" si="735"/>
        <v>485542</v>
      </c>
      <c r="EL32" s="6">
        <f t="shared" si="735"/>
        <v>180223</v>
      </c>
      <c r="EM32" s="6">
        <f t="shared" si="735"/>
        <v>160719</v>
      </c>
      <c r="EN32" s="6">
        <f t="shared" si="735"/>
        <v>153568</v>
      </c>
      <c r="EO32" s="6">
        <f t="shared" si="735"/>
        <v>408799</v>
      </c>
      <c r="EP32" s="6">
        <f t="shared" si="735"/>
        <v>223611</v>
      </c>
      <c r="EQ32" s="6">
        <f t="shared" si="735"/>
        <v>158937</v>
      </c>
      <c r="ER32" s="6">
        <f t="shared" si="735"/>
        <v>123505</v>
      </c>
      <c r="ES32" s="6">
        <f t="shared" si="735"/>
        <v>184795</v>
      </c>
      <c r="ET32" s="6">
        <f t="shared" si="735"/>
        <v>401692</v>
      </c>
      <c r="EU32" s="6">
        <f t="shared" si="735"/>
        <v>111598</v>
      </c>
      <c r="EV32" s="6">
        <f t="shared" si="735"/>
        <v>51033</v>
      </c>
      <c r="EW32" s="6">
        <f t="shared" si="735"/>
        <v>107850</v>
      </c>
      <c r="EX32" s="6">
        <f t="shared" si="735"/>
        <v>359069</v>
      </c>
      <c r="EY32" s="6">
        <f t="shared" si="735"/>
        <v>87168</v>
      </c>
      <c r="EZ32" s="6">
        <f t="shared" si="735"/>
        <v>233023</v>
      </c>
      <c r="FA32" s="6">
        <f t="shared" si="735"/>
        <v>304326</v>
      </c>
      <c r="FB32" s="6">
        <f t="shared" si="735"/>
        <v>183963</v>
      </c>
      <c r="FC32" s="6"/>
      <c r="FD32" s="9">
        <f t="shared" si="156"/>
        <v>240437.33333333334</v>
      </c>
      <c r="FE32" s="9">
        <f t="shared" si="157"/>
        <v>212566.5</v>
      </c>
      <c r="FF32" s="9">
        <f t="shared" si="158"/>
        <v>209954.92857142858</v>
      </c>
      <c r="FG32" s="9"/>
      <c r="FH32" s="12" t="s">
        <v>7</v>
      </c>
      <c r="FI32" s="11">
        <f t="shared" si="166"/>
        <v>240437.33333333334</v>
      </c>
      <c r="FJ32" s="11">
        <f t="shared" si="167"/>
        <v>240437.33333333334</v>
      </c>
      <c r="FK32" s="11">
        <f t="shared" si="167"/>
        <v>240437.33333333334</v>
      </c>
      <c r="FL32" s="11">
        <f t="shared" ref="FL32" si="736">FK32</f>
        <v>240437.33333333334</v>
      </c>
    </row>
    <row r="33" spans="1:168">
      <c r="A33" s="2"/>
      <c r="B33" s="2" t="s">
        <v>8</v>
      </c>
      <c r="C33" s="6">
        <f>IFERROR(_xlfn.NUMBERVALUE(CUBEVALUE("ThisWorkbookDataModel","[Measures].[forecast]","[demand_forecasting_data1].[Product_ID].&amp;[" &amp; $A$27 &amp; "]","[demand_forecasting_data1].[Date].&amp;["&amp;TEXT(C$1+6,"YYYY-MM-DD")&amp;"T00:00:00]")),0)</f>
        <v>316132</v>
      </c>
      <c r="D33" s="7">
        <f t="shared" ref="D33:BO33" si="737">IFERROR(_xlfn.NUMBERVALUE(CUBEVALUE("ThisWorkbookDataModel","[Measures].[forecast]","[demand_forecasting_data1].[Product_ID].&amp;[" &amp; $A$27 &amp; "]","[demand_forecasting_data1].[Date].&amp;["&amp;TEXT(D$1+6,"YYYY-MM-DD")&amp;"T00:00:00]")),0)</f>
        <v>436269</v>
      </c>
      <c r="E33" s="7">
        <f t="shared" si="737"/>
        <v>186896</v>
      </c>
      <c r="F33" s="7">
        <f t="shared" si="737"/>
        <v>183228</v>
      </c>
      <c r="G33" s="7">
        <f t="shared" si="737"/>
        <v>98538</v>
      </c>
      <c r="H33" s="7">
        <f t="shared" si="737"/>
        <v>245141</v>
      </c>
      <c r="I33" s="7">
        <f t="shared" si="737"/>
        <v>637269</v>
      </c>
      <c r="J33" s="7">
        <f t="shared" si="737"/>
        <v>146827</v>
      </c>
      <c r="K33" s="7">
        <f t="shared" si="737"/>
        <v>672449</v>
      </c>
      <c r="L33" s="7">
        <f t="shared" si="737"/>
        <v>213069</v>
      </c>
      <c r="M33" s="7">
        <f t="shared" si="737"/>
        <v>140314</v>
      </c>
      <c r="N33" s="7">
        <f t="shared" si="737"/>
        <v>118003</v>
      </c>
      <c r="O33" s="7">
        <f t="shared" si="737"/>
        <v>268147</v>
      </c>
      <c r="P33" s="7">
        <f t="shared" si="737"/>
        <v>372395</v>
      </c>
      <c r="Q33" s="7">
        <f t="shared" si="737"/>
        <v>649537</v>
      </c>
      <c r="R33" s="7">
        <f t="shared" si="737"/>
        <v>261771</v>
      </c>
      <c r="S33" s="7">
        <f t="shared" si="737"/>
        <v>280077</v>
      </c>
      <c r="T33" s="7">
        <f t="shared" si="737"/>
        <v>439904</v>
      </c>
      <c r="U33" s="7">
        <f t="shared" si="737"/>
        <v>125939</v>
      </c>
      <c r="V33" s="7">
        <f t="shared" si="737"/>
        <v>303495</v>
      </c>
      <c r="W33" s="7">
        <f t="shared" si="737"/>
        <v>301696</v>
      </c>
      <c r="X33" s="7">
        <f t="shared" si="737"/>
        <v>92373</v>
      </c>
      <c r="Y33" s="7">
        <f t="shared" si="737"/>
        <v>142002</v>
      </c>
      <c r="Z33" s="7">
        <f t="shared" si="737"/>
        <v>271466</v>
      </c>
      <c r="AA33" s="7">
        <f t="shared" si="737"/>
        <v>182120</v>
      </c>
      <c r="AB33" s="7">
        <f t="shared" si="737"/>
        <v>408110</v>
      </c>
      <c r="AC33" s="7">
        <f t="shared" si="737"/>
        <v>124320</v>
      </c>
      <c r="AD33" s="7">
        <f t="shared" si="737"/>
        <v>429902</v>
      </c>
      <c r="AE33" s="7">
        <f t="shared" si="737"/>
        <v>180322</v>
      </c>
      <c r="AF33" s="7">
        <f t="shared" si="737"/>
        <v>232471</v>
      </c>
      <c r="AG33" s="7">
        <f t="shared" si="737"/>
        <v>436752</v>
      </c>
      <c r="AH33" s="7">
        <f t="shared" si="737"/>
        <v>180313</v>
      </c>
      <c r="AI33" s="7">
        <f t="shared" si="737"/>
        <v>397988</v>
      </c>
      <c r="AJ33" s="7">
        <f t="shared" si="737"/>
        <v>134644</v>
      </c>
      <c r="AK33" s="7">
        <f t="shared" si="737"/>
        <v>260251</v>
      </c>
      <c r="AL33" s="7">
        <f t="shared" si="737"/>
        <v>196229</v>
      </c>
      <c r="AM33" s="7">
        <f t="shared" si="737"/>
        <v>414898</v>
      </c>
      <c r="AN33" s="7">
        <f t="shared" si="737"/>
        <v>616058</v>
      </c>
      <c r="AO33" s="7">
        <f t="shared" si="737"/>
        <v>157597</v>
      </c>
      <c r="AP33" s="7">
        <f t="shared" si="737"/>
        <v>138944</v>
      </c>
      <c r="AQ33" s="7">
        <f t="shared" si="737"/>
        <v>351373</v>
      </c>
      <c r="AR33" s="7">
        <f t="shared" si="737"/>
        <v>601134</v>
      </c>
      <c r="AS33" s="7">
        <f t="shared" si="737"/>
        <v>181925</v>
      </c>
      <c r="AT33" s="7">
        <f t="shared" si="737"/>
        <v>445004</v>
      </c>
      <c r="AU33" s="7">
        <f t="shared" si="737"/>
        <v>257602</v>
      </c>
      <c r="AV33" s="7">
        <f t="shared" si="737"/>
        <v>123095</v>
      </c>
      <c r="AW33" s="7">
        <f t="shared" si="737"/>
        <v>259472</v>
      </c>
      <c r="AX33" s="7">
        <f t="shared" si="737"/>
        <v>256009</v>
      </c>
      <c r="AY33" s="7">
        <f t="shared" si="737"/>
        <v>630709</v>
      </c>
      <c r="AZ33" s="7">
        <f t="shared" si="737"/>
        <v>305835</v>
      </c>
      <c r="BA33" s="7">
        <f t="shared" si="737"/>
        <v>275134</v>
      </c>
      <c r="BB33" s="7">
        <f t="shared" si="737"/>
        <v>403659</v>
      </c>
      <c r="BC33" s="7">
        <f t="shared" si="737"/>
        <v>161420</v>
      </c>
      <c r="BD33" s="7">
        <f t="shared" si="737"/>
        <v>147421</v>
      </c>
      <c r="BE33" s="7">
        <f t="shared" si="737"/>
        <v>386313</v>
      </c>
      <c r="BF33" s="7">
        <f t="shared" si="737"/>
        <v>399224</v>
      </c>
      <c r="BG33" s="7">
        <f t="shared" si="737"/>
        <v>290129</v>
      </c>
      <c r="BH33" s="7">
        <f t="shared" si="737"/>
        <v>89810</v>
      </c>
      <c r="BI33" s="7">
        <f t="shared" si="737"/>
        <v>611406</v>
      </c>
      <c r="BJ33" s="7">
        <f t="shared" si="737"/>
        <v>474039</v>
      </c>
      <c r="BK33" s="7">
        <f t="shared" si="737"/>
        <v>102974</v>
      </c>
      <c r="BL33" s="7">
        <f t="shared" si="737"/>
        <v>363185</v>
      </c>
      <c r="BM33" s="7">
        <f t="shared" si="737"/>
        <v>364148</v>
      </c>
      <c r="BN33" s="7">
        <f t="shared" si="737"/>
        <v>320045</v>
      </c>
      <c r="BO33" s="7">
        <f t="shared" si="737"/>
        <v>510740</v>
      </c>
      <c r="BP33" s="7">
        <f t="shared" ref="BP33:EA33" si="738">IFERROR(_xlfn.NUMBERVALUE(CUBEVALUE("ThisWorkbookDataModel","[Measures].[forecast]","[demand_forecasting_data1].[Product_ID].&amp;[" &amp; $A$27 &amp; "]","[demand_forecasting_data1].[Date].&amp;["&amp;TEXT(BP$1+6,"YYYY-MM-DD")&amp;"T00:00:00]")),0)</f>
        <v>89410</v>
      </c>
      <c r="BQ33" s="7">
        <f t="shared" si="738"/>
        <v>234472</v>
      </c>
      <c r="BR33" s="7">
        <f t="shared" si="738"/>
        <v>367135</v>
      </c>
      <c r="BS33" s="7">
        <f t="shared" si="738"/>
        <v>500674</v>
      </c>
      <c r="BT33" s="7">
        <f t="shared" si="738"/>
        <v>295986</v>
      </c>
      <c r="BU33" s="7">
        <f t="shared" si="738"/>
        <v>233005</v>
      </c>
      <c r="BV33" s="7">
        <f t="shared" si="738"/>
        <v>116032</v>
      </c>
      <c r="BW33" s="7">
        <f t="shared" si="738"/>
        <v>361737</v>
      </c>
      <c r="BX33" s="7">
        <f t="shared" si="738"/>
        <v>76617</v>
      </c>
      <c r="BY33" s="7">
        <f t="shared" si="738"/>
        <v>127465</v>
      </c>
      <c r="BZ33" s="7">
        <f t="shared" si="738"/>
        <v>270929</v>
      </c>
      <c r="CA33" s="7">
        <f t="shared" si="738"/>
        <v>384709</v>
      </c>
      <c r="CB33" s="7">
        <f t="shared" si="738"/>
        <v>318677</v>
      </c>
      <c r="CC33" s="7">
        <f t="shared" si="738"/>
        <v>340566</v>
      </c>
      <c r="CD33" s="7">
        <f t="shared" si="738"/>
        <v>525413</v>
      </c>
      <c r="CE33" s="7">
        <f t="shared" si="738"/>
        <v>554307</v>
      </c>
      <c r="CF33" s="7">
        <f t="shared" si="738"/>
        <v>92587</v>
      </c>
      <c r="CG33" s="7">
        <f t="shared" si="738"/>
        <v>76438</v>
      </c>
      <c r="CH33" s="7">
        <f t="shared" si="738"/>
        <v>356101</v>
      </c>
      <c r="CI33" s="7">
        <f t="shared" si="738"/>
        <v>235533</v>
      </c>
      <c r="CJ33" s="7">
        <f t="shared" si="738"/>
        <v>108062</v>
      </c>
      <c r="CK33" s="7">
        <f t="shared" si="738"/>
        <v>364281</v>
      </c>
      <c r="CL33" s="7">
        <f t="shared" si="738"/>
        <v>55418</v>
      </c>
      <c r="CM33" s="7">
        <f t="shared" si="738"/>
        <v>264041</v>
      </c>
      <c r="CN33" s="7">
        <f t="shared" si="738"/>
        <v>94054</v>
      </c>
      <c r="CO33" s="7">
        <f t="shared" si="738"/>
        <v>32918</v>
      </c>
      <c r="CP33" s="7">
        <f t="shared" si="738"/>
        <v>259721</v>
      </c>
      <c r="CQ33" s="7">
        <f t="shared" si="738"/>
        <v>186085</v>
      </c>
      <c r="CR33" s="7">
        <f t="shared" si="738"/>
        <v>66279</v>
      </c>
      <c r="CS33" s="7">
        <f t="shared" si="738"/>
        <v>119730</v>
      </c>
      <c r="CT33" s="7">
        <f t="shared" si="738"/>
        <v>427304</v>
      </c>
      <c r="CU33" s="7">
        <f t="shared" si="738"/>
        <v>212044</v>
      </c>
      <c r="CV33" s="7">
        <f t="shared" si="738"/>
        <v>97838</v>
      </c>
      <c r="CW33" s="7">
        <f t="shared" si="738"/>
        <v>387546</v>
      </c>
      <c r="CX33" s="7">
        <f t="shared" si="738"/>
        <v>69953</v>
      </c>
      <c r="CY33" s="7">
        <f t="shared" si="738"/>
        <v>158622</v>
      </c>
      <c r="CZ33" s="7">
        <f t="shared" si="738"/>
        <v>197133</v>
      </c>
      <c r="DA33" s="7">
        <f t="shared" si="738"/>
        <v>842830</v>
      </c>
      <c r="DB33" s="7">
        <f t="shared" si="738"/>
        <v>414036</v>
      </c>
      <c r="DC33" s="7">
        <f t="shared" si="738"/>
        <v>166236</v>
      </c>
      <c r="DD33" s="7">
        <f t="shared" si="738"/>
        <v>548630</v>
      </c>
      <c r="DE33" s="7">
        <f t="shared" si="738"/>
        <v>254826</v>
      </c>
      <c r="DF33" s="7">
        <f t="shared" si="738"/>
        <v>255740</v>
      </c>
      <c r="DG33" s="7">
        <f t="shared" si="738"/>
        <v>384742</v>
      </c>
      <c r="DH33" s="7">
        <f t="shared" si="738"/>
        <v>356518</v>
      </c>
      <c r="DI33" s="7">
        <f t="shared" si="738"/>
        <v>51349</v>
      </c>
      <c r="DJ33" s="7">
        <f t="shared" si="738"/>
        <v>480473</v>
      </c>
      <c r="DK33" s="7">
        <f t="shared" si="738"/>
        <v>326957</v>
      </c>
      <c r="DL33" s="7">
        <f t="shared" si="738"/>
        <v>344019</v>
      </c>
      <c r="DM33" s="7">
        <f t="shared" si="738"/>
        <v>343476</v>
      </c>
      <c r="DN33" s="7">
        <f t="shared" si="738"/>
        <v>212819</v>
      </c>
      <c r="DO33" s="7">
        <f t="shared" si="738"/>
        <v>249957</v>
      </c>
      <c r="DP33" s="7">
        <f t="shared" si="738"/>
        <v>106888</v>
      </c>
      <c r="DQ33" s="7">
        <f t="shared" si="738"/>
        <v>455780</v>
      </c>
      <c r="DR33" s="7">
        <f t="shared" si="738"/>
        <v>268656</v>
      </c>
      <c r="DS33" s="7">
        <f t="shared" si="738"/>
        <v>342818</v>
      </c>
      <c r="DT33" s="7">
        <f t="shared" si="738"/>
        <v>483450</v>
      </c>
      <c r="DU33" s="7">
        <f t="shared" si="738"/>
        <v>446839</v>
      </c>
      <c r="DV33" s="7">
        <f t="shared" si="738"/>
        <v>136872</v>
      </c>
      <c r="DW33" s="7">
        <f t="shared" si="738"/>
        <v>126897</v>
      </c>
      <c r="DX33" s="7">
        <f t="shared" si="738"/>
        <v>195920</v>
      </c>
      <c r="DY33" s="7">
        <f t="shared" si="738"/>
        <v>280926</v>
      </c>
      <c r="DZ33" s="7">
        <f t="shared" si="738"/>
        <v>194012</v>
      </c>
      <c r="EA33" s="7">
        <f t="shared" si="738"/>
        <v>335243</v>
      </c>
      <c r="EB33" s="7">
        <f t="shared" ref="EB33:FB33" si="739">IFERROR(_xlfn.NUMBERVALUE(CUBEVALUE("ThisWorkbookDataModel","[Measures].[forecast]","[demand_forecasting_data1].[Product_ID].&amp;[" &amp; $A$27 &amp; "]","[demand_forecasting_data1].[Date].&amp;["&amp;TEXT(EB$1+6,"YYYY-MM-DD")&amp;"T00:00:00]")),0)</f>
        <v>313778</v>
      </c>
      <c r="EC33" s="7">
        <f t="shared" si="739"/>
        <v>534183</v>
      </c>
      <c r="ED33" s="7">
        <f t="shared" si="739"/>
        <v>740871</v>
      </c>
      <c r="EE33" s="7">
        <f t="shared" si="739"/>
        <v>658102</v>
      </c>
      <c r="EF33" s="7">
        <f t="shared" si="739"/>
        <v>92684</v>
      </c>
      <c r="EG33" s="7">
        <f t="shared" si="739"/>
        <v>589271</v>
      </c>
      <c r="EH33" s="7">
        <f t="shared" si="739"/>
        <v>462984</v>
      </c>
      <c r="EI33" s="7">
        <f t="shared" si="739"/>
        <v>715649</v>
      </c>
      <c r="EJ33" s="7">
        <f t="shared" si="739"/>
        <v>192503</v>
      </c>
      <c r="EK33" s="7">
        <f t="shared" si="739"/>
        <v>268803</v>
      </c>
      <c r="EL33" s="7">
        <f t="shared" si="739"/>
        <v>213695</v>
      </c>
      <c r="EM33" s="7">
        <f t="shared" si="739"/>
        <v>520982</v>
      </c>
      <c r="EN33" s="7">
        <f t="shared" si="739"/>
        <v>281587</v>
      </c>
      <c r="EO33" s="7">
        <f t="shared" si="739"/>
        <v>217471</v>
      </c>
      <c r="EP33" s="7">
        <f t="shared" si="739"/>
        <v>392505</v>
      </c>
      <c r="EQ33" s="7">
        <f t="shared" si="739"/>
        <v>235659</v>
      </c>
      <c r="ER33" s="7">
        <f t="shared" si="739"/>
        <v>671784</v>
      </c>
      <c r="ES33" s="7">
        <f t="shared" si="739"/>
        <v>399752</v>
      </c>
      <c r="ET33" s="7">
        <f t="shared" si="739"/>
        <v>305808</v>
      </c>
      <c r="EU33" s="7">
        <f t="shared" si="739"/>
        <v>411964</v>
      </c>
      <c r="EV33" s="7">
        <f t="shared" si="739"/>
        <v>175255</v>
      </c>
      <c r="EW33" s="7">
        <f t="shared" si="739"/>
        <v>285574</v>
      </c>
      <c r="EX33" s="7">
        <f t="shared" si="739"/>
        <v>87130</v>
      </c>
      <c r="EY33" s="7">
        <f t="shared" si="739"/>
        <v>486854</v>
      </c>
      <c r="EZ33" s="7">
        <f t="shared" si="739"/>
        <v>494489</v>
      </c>
      <c r="FA33" s="7">
        <f t="shared" si="739"/>
        <v>432840</v>
      </c>
      <c r="FB33" s="7">
        <f t="shared" si="739"/>
        <v>394472</v>
      </c>
      <c r="FC33" s="7"/>
      <c r="FD33" s="9">
        <f t="shared" si="156"/>
        <v>440600.33333333331</v>
      </c>
      <c r="FE33" s="9">
        <f t="shared" si="157"/>
        <v>363559.83333333331</v>
      </c>
      <c r="FF33" s="9">
        <f t="shared" si="158"/>
        <v>356539.78571428574</v>
      </c>
      <c r="FG33" s="9"/>
      <c r="FH33" s="12" t="s">
        <v>8</v>
      </c>
      <c r="FI33" s="11">
        <f t="shared" si="166"/>
        <v>440600.33333333331</v>
      </c>
      <c r="FJ33" s="11">
        <f t="shared" si="167"/>
        <v>440600.33333333331</v>
      </c>
      <c r="FK33" s="11">
        <f t="shared" si="167"/>
        <v>440600.33333333331</v>
      </c>
      <c r="FL33" s="11">
        <f t="shared" ref="FL33" si="740">FK33</f>
        <v>440600.33333333331</v>
      </c>
    </row>
    <row r="34" spans="1:168">
      <c r="A34" s="2"/>
      <c r="B34" s="3" t="s">
        <v>13</v>
      </c>
      <c r="C34" s="5">
        <f>SUM(C35:C41)</f>
        <v>2643668</v>
      </c>
      <c r="D34" s="5">
        <f t="shared" ref="D34" si="741">SUM(D35:D41)</f>
        <v>1689619</v>
      </c>
      <c r="E34" s="5">
        <f t="shared" ref="E34" si="742">SUM(E35:E41)</f>
        <v>2177868</v>
      </c>
      <c r="F34" s="5">
        <f t="shared" ref="F34" si="743">SUM(F35:F41)</f>
        <v>2189095</v>
      </c>
      <c r="G34" s="5">
        <f t="shared" ref="G34" si="744">SUM(G35:G41)</f>
        <v>1897855</v>
      </c>
      <c r="H34" s="5">
        <f t="shared" ref="H34" si="745">SUM(H35:H41)</f>
        <v>1783902</v>
      </c>
      <c r="I34" s="5">
        <f t="shared" ref="I34" si="746">SUM(I35:I41)</f>
        <v>2653268</v>
      </c>
      <c r="J34" s="5">
        <f t="shared" ref="J34" si="747">SUM(J35:J41)</f>
        <v>2172291</v>
      </c>
      <c r="K34" s="5">
        <f t="shared" ref="K34" si="748">SUM(K35:K41)</f>
        <v>2377294</v>
      </c>
      <c r="L34" s="5">
        <f t="shared" ref="L34" si="749">SUM(L35:L41)</f>
        <v>2193043</v>
      </c>
      <c r="M34" s="5">
        <f t="shared" ref="M34" si="750">SUM(M35:M41)</f>
        <v>2155486</v>
      </c>
      <c r="N34" s="5">
        <f t="shared" ref="N34" si="751">SUM(N35:N41)</f>
        <v>2153891</v>
      </c>
      <c r="O34" s="5">
        <f t="shared" ref="O34" si="752">SUM(O35:O41)</f>
        <v>2075446</v>
      </c>
      <c r="P34" s="5">
        <f t="shared" ref="P34" si="753">SUM(P35:P41)</f>
        <v>2014553</v>
      </c>
      <c r="Q34" s="5">
        <f t="shared" ref="Q34" si="754">SUM(Q35:Q41)</f>
        <v>2332377</v>
      </c>
      <c r="R34" s="5">
        <f t="shared" ref="R34" si="755">SUM(R35:R41)</f>
        <v>1669183</v>
      </c>
      <c r="S34" s="5">
        <f t="shared" ref="S34" si="756">SUM(S35:S41)</f>
        <v>2253332</v>
      </c>
      <c r="T34" s="5">
        <f t="shared" ref="T34" si="757">SUM(T35:T41)</f>
        <v>1695944</v>
      </c>
      <c r="U34" s="5">
        <f t="shared" ref="U34" si="758">SUM(U35:U41)</f>
        <v>2206165</v>
      </c>
      <c r="V34" s="5">
        <f t="shared" ref="V34" si="759">SUM(V35:V41)</f>
        <v>2093544</v>
      </c>
      <c r="W34" s="5">
        <f t="shared" ref="W34" si="760">SUM(W35:W41)</f>
        <v>1309215</v>
      </c>
      <c r="X34" s="5">
        <f t="shared" ref="X34" si="761">SUM(X35:X41)</f>
        <v>2481768</v>
      </c>
      <c r="Y34" s="5">
        <f t="shared" ref="Y34" si="762">SUM(Y35:Y41)</f>
        <v>2095048</v>
      </c>
      <c r="Z34" s="5">
        <f t="shared" ref="Z34" si="763">SUM(Z35:Z41)</f>
        <v>2750785</v>
      </c>
      <c r="AA34" s="5">
        <f t="shared" ref="AA34" si="764">SUM(AA35:AA41)</f>
        <v>2227988</v>
      </c>
      <c r="AB34" s="5">
        <f t="shared" ref="AB34" si="765">SUM(AB35:AB41)</f>
        <v>1919901</v>
      </c>
      <c r="AC34" s="5">
        <f t="shared" ref="AC34" si="766">SUM(AC35:AC41)</f>
        <v>2391740</v>
      </c>
      <c r="AD34" s="5">
        <f t="shared" ref="AD34" si="767">SUM(AD35:AD41)</f>
        <v>1790581</v>
      </c>
      <c r="AE34" s="5">
        <f t="shared" ref="AE34" si="768">SUM(AE35:AE41)</f>
        <v>1442808</v>
      </c>
      <c r="AF34" s="5">
        <f t="shared" ref="AF34" si="769">SUM(AF35:AF41)</f>
        <v>1881006</v>
      </c>
      <c r="AG34" s="5">
        <f t="shared" ref="AG34" si="770">SUM(AG35:AG41)</f>
        <v>2503434</v>
      </c>
      <c r="AH34" s="5">
        <f t="shared" ref="AH34" si="771">SUM(AH35:AH41)</f>
        <v>2424997</v>
      </c>
      <c r="AI34" s="5">
        <f t="shared" ref="AI34" si="772">SUM(AI35:AI41)</f>
        <v>2864290</v>
      </c>
      <c r="AJ34" s="5">
        <f t="shared" ref="AJ34" si="773">SUM(AJ35:AJ41)</f>
        <v>2497410</v>
      </c>
      <c r="AK34" s="5">
        <f t="shared" ref="AK34" si="774">SUM(AK35:AK41)</f>
        <v>2034912</v>
      </c>
      <c r="AL34" s="5">
        <f t="shared" ref="AL34" si="775">SUM(AL35:AL41)</f>
        <v>2023365</v>
      </c>
      <c r="AM34" s="5">
        <f t="shared" ref="AM34" si="776">SUM(AM35:AM41)</f>
        <v>1883475</v>
      </c>
      <c r="AN34" s="5">
        <f t="shared" ref="AN34" si="777">SUM(AN35:AN41)</f>
        <v>2409700</v>
      </c>
      <c r="AO34" s="5">
        <f t="shared" ref="AO34" si="778">SUM(AO35:AO41)</f>
        <v>2946359</v>
      </c>
      <c r="AP34" s="5">
        <f t="shared" ref="AP34" si="779">SUM(AP35:AP41)</f>
        <v>1998095</v>
      </c>
      <c r="AQ34" s="5">
        <f t="shared" ref="AQ34" si="780">SUM(AQ35:AQ41)</f>
        <v>2419222</v>
      </c>
      <c r="AR34" s="5">
        <f t="shared" ref="AR34" si="781">SUM(AR35:AR41)</f>
        <v>2776935</v>
      </c>
      <c r="AS34" s="5">
        <f t="shared" ref="AS34" si="782">SUM(AS35:AS41)</f>
        <v>3146166</v>
      </c>
      <c r="AT34" s="5">
        <f t="shared" ref="AT34" si="783">SUM(AT35:AT41)</f>
        <v>1911884</v>
      </c>
      <c r="AU34" s="5">
        <f t="shared" ref="AU34" si="784">SUM(AU35:AU41)</f>
        <v>2573708</v>
      </c>
      <c r="AV34" s="5">
        <f t="shared" ref="AV34" si="785">SUM(AV35:AV41)</f>
        <v>2268452</v>
      </c>
      <c r="AW34" s="5">
        <f t="shared" ref="AW34" si="786">SUM(AW35:AW41)</f>
        <v>2379572</v>
      </c>
      <c r="AX34" s="5">
        <f t="shared" ref="AX34" si="787">SUM(AX35:AX41)</f>
        <v>1883436</v>
      </c>
      <c r="AY34" s="5">
        <f t="shared" ref="AY34" si="788">SUM(AY35:AY41)</f>
        <v>2815268</v>
      </c>
      <c r="AZ34" s="5">
        <f t="shared" ref="AZ34" si="789">SUM(AZ35:AZ41)</f>
        <v>2174873</v>
      </c>
      <c r="BA34" s="5">
        <f t="shared" ref="BA34" si="790">SUM(BA35:BA41)</f>
        <v>2573334</v>
      </c>
      <c r="BB34" s="5">
        <f t="shared" ref="BB34" si="791">SUM(BB35:BB41)</f>
        <v>1970642</v>
      </c>
      <c r="BC34" s="5">
        <f t="shared" ref="BC34" si="792">SUM(BC35:BC41)</f>
        <v>1926736</v>
      </c>
      <c r="BD34" s="5">
        <f t="shared" ref="BD34" si="793">SUM(BD35:BD41)</f>
        <v>2404474</v>
      </c>
      <c r="BE34" s="5">
        <f t="shared" ref="BE34" si="794">SUM(BE35:BE41)</f>
        <v>2832218</v>
      </c>
      <c r="BF34" s="5">
        <f t="shared" ref="BF34" si="795">SUM(BF35:BF41)</f>
        <v>1769698</v>
      </c>
      <c r="BG34" s="5">
        <f t="shared" ref="BG34" si="796">SUM(BG35:BG41)</f>
        <v>1425589</v>
      </c>
      <c r="BH34" s="5">
        <f t="shared" ref="BH34" si="797">SUM(BH35:BH41)</f>
        <v>2804705</v>
      </c>
      <c r="BI34" s="5">
        <f t="shared" ref="BI34" si="798">SUM(BI35:BI41)</f>
        <v>1724461</v>
      </c>
      <c r="BJ34" s="5">
        <f t="shared" ref="BJ34" si="799">SUM(BJ35:BJ41)</f>
        <v>2148872</v>
      </c>
      <c r="BK34" s="5">
        <f t="shared" ref="BK34" si="800">SUM(BK35:BK41)</f>
        <v>2260584</v>
      </c>
      <c r="BL34" s="5">
        <f t="shared" ref="BL34" si="801">SUM(BL35:BL41)</f>
        <v>1569168</v>
      </c>
      <c r="BM34" s="5">
        <f t="shared" ref="BM34" si="802">SUM(BM35:BM41)</f>
        <v>2391189</v>
      </c>
      <c r="BN34" s="5">
        <f t="shared" ref="BN34" si="803">SUM(BN35:BN41)</f>
        <v>2210126</v>
      </c>
      <c r="BO34" s="5">
        <f t="shared" ref="BO34" si="804">SUM(BO35:BO41)</f>
        <v>2269145</v>
      </c>
      <c r="BP34" s="5">
        <f t="shared" ref="BP34" si="805">SUM(BP35:BP41)</f>
        <v>2156875</v>
      </c>
      <c r="BQ34" s="5">
        <f t="shared" ref="BQ34" si="806">SUM(BQ35:BQ41)</f>
        <v>2013413</v>
      </c>
      <c r="BR34" s="5">
        <f t="shared" ref="BR34" si="807">SUM(BR35:BR41)</f>
        <v>1739388</v>
      </c>
      <c r="BS34" s="5">
        <f t="shared" ref="BS34" si="808">SUM(BS35:BS41)</f>
        <v>2078946</v>
      </c>
      <c r="BT34" s="5">
        <f t="shared" ref="BT34" si="809">SUM(BT35:BT41)</f>
        <v>1948946</v>
      </c>
      <c r="BU34" s="5">
        <f t="shared" ref="BU34" si="810">SUM(BU35:BU41)</f>
        <v>2258781</v>
      </c>
      <c r="BV34" s="5">
        <f t="shared" ref="BV34" si="811">SUM(BV35:BV41)</f>
        <v>2049258</v>
      </c>
      <c r="BW34" s="5">
        <f t="shared" ref="BW34" si="812">SUM(BW35:BW41)</f>
        <v>1715104</v>
      </c>
      <c r="BX34" s="5">
        <f t="shared" ref="BX34" si="813">SUM(BX35:BX41)</f>
        <v>1657361</v>
      </c>
      <c r="BY34" s="5">
        <f t="shared" ref="BY34" si="814">SUM(BY35:BY41)</f>
        <v>2859446</v>
      </c>
      <c r="BZ34" s="5">
        <f t="shared" ref="BZ34" si="815">SUM(BZ35:BZ41)</f>
        <v>2065573</v>
      </c>
      <c r="CA34" s="5">
        <f t="shared" ref="CA34" si="816">SUM(CA35:CA41)</f>
        <v>2149748</v>
      </c>
      <c r="CB34" s="5">
        <f t="shared" ref="CB34" si="817">SUM(CB35:CB41)</f>
        <v>2378889</v>
      </c>
      <c r="CC34" s="5">
        <f t="shared" ref="CC34" si="818">SUM(CC35:CC41)</f>
        <v>1628723</v>
      </c>
      <c r="CD34" s="5">
        <f t="shared" ref="CD34" si="819">SUM(CD35:CD41)</f>
        <v>1335149</v>
      </c>
      <c r="CE34" s="5">
        <f t="shared" ref="CE34" si="820">SUM(CE35:CE41)</f>
        <v>3111431</v>
      </c>
      <c r="CF34" s="5">
        <f t="shared" ref="CF34" si="821">SUM(CF35:CF41)</f>
        <v>2056290</v>
      </c>
      <c r="CG34" s="5">
        <f t="shared" ref="CG34" si="822">SUM(CG35:CG41)</f>
        <v>2064170</v>
      </c>
      <c r="CH34" s="5">
        <f t="shared" ref="CH34" si="823">SUM(CH35:CH41)</f>
        <v>1795907</v>
      </c>
      <c r="CI34" s="5">
        <f t="shared" ref="CI34" si="824">SUM(CI35:CI41)</f>
        <v>1812118</v>
      </c>
      <c r="CJ34" s="5">
        <f t="shared" ref="CJ34" si="825">SUM(CJ35:CJ41)</f>
        <v>1885746</v>
      </c>
      <c r="CK34" s="5">
        <f t="shared" ref="CK34" si="826">SUM(CK35:CK41)</f>
        <v>1998299</v>
      </c>
      <c r="CL34" s="5">
        <f t="shared" ref="CL34" si="827">SUM(CL35:CL41)</f>
        <v>1763797</v>
      </c>
      <c r="CM34" s="5">
        <f t="shared" ref="CM34" si="828">SUM(CM35:CM41)</f>
        <v>2027792</v>
      </c>
      <c r="CN34" s="5">
        <f t="shared" ref="CN34" si="829">SUM(CN35:CN41)</f>
        <v>1866280</v>
      </c>
      <c r="CO34" s="5">
        <f t="shared" ref="CO34" si="830">SUM(CO35:CO41)</f>
        <v>2676540</v>
      </c>
      <c r="CP34" s="5">
        <f t="shared" ref="CP34" si="831">SUM(CP35:CP41)</f>
        <v>1529195</v>
      </c>
      <c r="CQ34" s="5">
        <f t="shared" ref="CQ34" si="832">SUM(CQ35:CQ41)</f>
        <v>1681931</v>
      </c>
      <c r="CR34" s="5">
        <f t="shared" ref="CR34" si="833">SUM(CR35:CR41)</f>
        <v>1843251</v>
      </c>
      <c r="CS34" s="5">
        <f t="shared" ref="CS34" si="834">SUM(CS35:CS41)</f>
        <v>1737372</v>
      </c>
      <c r="CT34" s="5">
        <f t="shared" ref="CT34" si="835">SUM(CT35:CT41)</f>
        <v>1751028</v>
      </c>
      <c r="CU34" s="5">
        <f t="shared" ref="CU34" si="836">SUM(CU35:CU41)</f>
        <v>1813664</v>
      </c>
      <c r="CV34" s="5">
        <f t="shared" ref="CV34" si="837">SUM(CV35:CV41)</f>
        <v>2572950</v>
      </c>
      <c r="CW34" s="5">
        <f t="shared" ref="CW34" si="838">SUM(CW35:CW41)</f>
        <v>2163087</v>
      </c>
      <c r="CX34" s="5">
        <f t="shared" ref="CX34" si="839">SUM(CX35:CX41)</f>
        <v>1853833</v>
      </c>
      <c r="CY34" s="5">
        <f t="shared" ref="CY34" si="840">SUM(CY35:CY41)</f>
        <v>1936070</v>
      </c>
      <c r="CZ34" s="5">
        <f t="shared" ref="CZ34" si="841">SUM(CZ35:CZ41)</f>
        <v>1405352</v>
      </c>
      <c r="DA34" s="5">
        <f t="shared" ref="DA34" si="842">SUM(DA35:DA41)</f>
        <v>1730472</v>
      </c>
      <c r="DB34" s="5">
        <f t="shared" ref="DB34" si="843">SUM(DB35:DB41)</f>
        <v>2852115</v>
      </c>
      <c r="DC34" s="5">
        <f t="shared" ref="DC34" si="844">SUM(DC35:DC41)</f>
        <v>1883263</v>
      </c>
      <c r="DD34" s="5">
        <f t="shared" ref="DD34" si="845">SUM(DD35:DD41)</f>
        <v>2047438</v>
      </c>
      <c r="DE34" s="5">
        <f t="shared" ref="DE34" si="846">SUM(DE35:DE41)</f>
        <v>1548210</v>
      </c>
      <c r="DF34" s="5">
        <f t="shared" ref="DF34" si="847">SUM(DF35:DF41)</f>
        <v>2330113</v>
      </c>
      <c r="DG34" s="5">
        <f t="shared" ref="DG34" si="848">SUM(DG35:DG41)</f>
        <v>2155094</v>
      </c>
      <c r="DH34" s="5">
        <f t="shared" ref="DH34" si="849">SUM(DH35:DH41)</f>
        <v>2041802</v>
      </c>
      <c r="DI34" s="5">
        <f t="shared" ref="DI34" si="850">SUM(DI35:DI41)</f>
        <v>2364527</v>
      </c>
      <c r="DJ34" s="5">
        <f t="shared" ref="DJ34" si="851">SUM(DJ35:DJ41)</f>
        <v>2027976</v>
      </c>
      <c r="DK34" s="5">
        <f t="shared" ref="DK34" si="852">SUM(DK35:DK41)</f>
        <v>2603118</v>
      </c>
      <c r="DL34" s="5">
        <f t="shared" ref="DL34" si="853">SUM(DL35:DL41)</f>
        <v>2647143</v>
      </c>
      <c r="DM34" s="5">
        <f t="shared" ref="DM34" si="854">SUM(DM35:DM41)</f>
        <v>2364413</v>
      </c>
      <c r="DN34" s="5">
        <f t="shared" ref="DN34" si="855">SUM(DN35:DN41)</f>
        <v>2041530</v>
      </c>
      <c r="DO34" s="5">
        <f t="shared" ref="DO34" si="856">SUM(DO35:DO41)</f>
        <v>2060128</v>
      </c>
      <c r="DP34" s="5">
        <f t="shared" ref="DP34" si="857">SUM(DP35:DP41)</f>
        <v>1835365</v>
      </c>
      <c r="DQ34" s="5">
        <f t="shared" ref="DQ34" si="858">SUM(DQ35:DQ41)</f>
        <v>2135495</v>
      </c>
      <c r="DR34" s="5">
        <f t="shared" ref="DR34" si="859">SUM(DR35:DR41)</f>
        <v>1930286</v>
      </c>
      <c r="DS34" s="5">
        <f t="shared" ref="DS34" si="860">SUM(DS35:DS41)</f>
        <v>1523209</v>
      </c>
      <c r="DT34" s="5">
        <f t="shared" ref="DT34" si="861">SUM(DT35:DT41)</f>
        <v>2232137</v>
      </c>
      <c r="DU34" s="5">
        <f t="shared" ref="DU34" si="862">SUM(DU35:DU41)</f>
        <v>1632712</v>
      </c>
      <c r="DV34" s="5">
        <f t="shared" ref="DV34" si="863">SUM(DV35:DV41)</f>
        <v>2706917</v>
      </c>
      <c r="DW34" s="5">
        <f t="shared" ref="DW34" si="864">SUM(DW35:DW41)</f>
        <v>2214184</v>
      </c>
      <c r="DX34" s="5">
        <f t="shared" ref="DX34" si="865">SUM(DX35:DX41)</f>
        <v>2727011</v>
      </c>
      <c r="DY34" s="5">
        <f t="shared" ref="DY34" si="866">SUM(DY35:DY41)</f>
        <v>2195135</v>
      </c>
      <c r="DZ34" s="5">
        <f t="shared" ref="DZ34" si="867">SUM(DZ35:DZ41)</f>
        <v>2184666</v>
      </c>
      <c r="EA34" s="5">
        <f t="shared" ref="EA34" si="868">SUM(EA35:EA41)</f>
        <v>2226719</v>
      </c>
      <c r="EB34" s="5">
        <f t="shared" ref="EB34" si="869">SUM(EB35:EB41)</f>
        <v>2239168</v>
      </c>
      <c r="EC34" s="5">
        <f t="shared" ref="EC34" si="870">SUM(EC35:EC41)</f>
        <v>2885394</v>
      </c>
      <c r="ED34" s="5">
        <f t="shared" ref="ED34" si="871">SUM(ED35:ED41)</f>
        <v>1478543</v>
      </c>
      <c r="EE34" s="5">
        <f t="shared" ref="EE34" si="872">SUM(EE35:EE41)</f>
        <v>1794384</v>
      </c>
      <c r="EF34" s="5">
        <f t="shared" ref="EF34" si="873">SUM(EF35:EF41)</f>
        <v>1753822</v>
      </c>
      <c r="EG34" s="5">
        <f t="shared" ref="EG34" si="874">SUM(EG35:EG41)</f>
        <v>2308988</v>
      </c>
      <c r="EH34" s="5">
        <f t="shared" ref="EH34" si="875">SUM(EH35:EH41)</f>
        <v>2147487</v>
      </c>
      <c r="EI34" s="5">
        <f t="shared" ref="EI34" si="876">SUM(EI35:EI41)</f>
        <v>1759916</v>
      </c>
      <c r="EJ34" s="5">
        <f t="shared" ref="EJ34" si="877">SUM(EJ35:EJ41)</f>
        <v>2551481</v>
      </c>
      <c r="EK34" s="5">
        <f t="shared" ref="EK34" si="878">SUM(EK35:EK41)</f>
        <v>2573310</v>
      </c>
      <c r="EL34" s="5">
        <f t="shared" ref="EL34" si="879">SUM(EL35:EL41)</f>
        <v>1828135</v>
      </c>
      <c r="EM34" s="5">
        <f t="shared" ref="EM34" si="880">SUM(EM35:EM41)</f>
        <v>1650798</v>
      </c>
      <c r="EN34" s="5">
        <f t="shared" ref="EN34" si="881">SUM(EN35:EN41)</f>
        <v>2437844</v>
      </c>
      <c r="EO34" s="5">
        <f t="shared" ref="EO34" si="882">SUM(EO35:EO41)</f>
        <v>2856839</v>
      </c>
      <c r="EP34" s="5">
        <f t="shared" ref="EP34" si="883">SUM(EP35:EP41)</f>
        <v>2103401</v>
      </c>
      <c r="EQ34" s="5">
        <f t="shared" ref="EQ34" si="884">SUM(EQ35:EQ41)</f>
        <v>2389902</v>
      </c>
      <c r="ER34" s="5">
        <f t="shared" ref="ER34" si="885">SUM(ER35:ER41)</f>
        <v>2555482</v>
      </c>
      <c r="ES34" s="5">
        <f t="shared" ref="ES34" si="886">SUM(ES35:ES41)</f>
        <v>1914452</v>
      </c>
      <c r="ET34" s="5">
        <f t="shared" ref="ET34" si="887">SUM(ET35:ET41)</f>
        <v>1874656</v>
      </c>
      <c r="EU34" s="5">
        <f t="shared" ref="EU34" si="888">SUM(EU35:EU41)</f>
        <v>2055176</v>
      </c>
      <c r="EV34" s="5">
        <f t="shared" ref="EV34" si="889">SUM(EV35:EV41)</f>
        <v>2299636</v>
      </c>
      <c r="EW34" s="5">
        <f t="shared" ref="EW34" si="890">SUM(EW35:EW41)</f>
        <v>2171053</v>
      </c>
      <c r="EX34" s="5">
        <f t="shared" ref="EX34" si="891">SUM(EX35:EX41)</f>
        <v>1616335</v>
      </c>
      <c r="EY34" s="5">
        <f t="shared" ref="EY34" si="892">SUM(EY35:EY41)</f>
        <v>1974447</v>
      </c>
      <c r="EZ34" s="5">
        <f t="shared" ref="EZ34" si="893">SUM(EZ35:EZ41)</f>
        <v>2607633</v>
      </c>
      <c r="FA34" s="5">
        <f t="shared" ref="FA34" si="894">SUM(FA35:FA41)</f>
        <v>1934504</v>
      </c>
      <c r="FB34" s="5">
        <f t="shared" ref="FB34" si="895">SUM(FB35:FB41)</f>
        <v>2281670</v>
      </c>
      <c r="FC34" s="5"/>
      <c r="FD34" s="8">
        <f t="shared" si="156"/>
        <v>2274602.3333333335</v>
      </c>
      <c r="FE34" s="8">
        <f t="shared" si="157"/>
        <v>2097607</v>
      </c>
      <c r="FF34" s="8">
        <f t="shared" si="158"/>
        <v>2188227.5714285714</v>
      </c>
      <c r="FG34" s="8"/>
      <c r="FH34" s="13" t="s">
        <v>13</v>
      </c>
      <c r="FI34" s="10">
        <f t="shared" si="166"/>
        <v>2274602.3333333335</v>
      </c>
      <c r="FJ34" s="10">
        <f t="shared" si="167"/>
        <v>2274602.3333333335</v>
      </c>
      <c r="FK34" s="10">
        <f t="shared" si="167"/>
        <v>2274602.3333333335</v>
      </c>
      <c r="FL34" s="10">
        <f t="shared" ref="FL34" si="896">FK34</f>
        <v>2274602.3333333335</v>
      </c>
    </row>
    <row r="35" spans="1:168">
      <c r="A35" s="2" t="s">
        <v>4</v>
      </c>
      <c r="B35" s="2" t="s">
        <v>6</v>
      </c>
      <c r="C35" s="6">
        <f>IFERROR(_xlfn.NUMBERVALUE(CUBEVALUE("ThisWorkbookDataModel","[Measures].[forecast]","[demand_forecasting_data1].[Product_ID].&amp;[" &amp; $A$35 &amp; "]","[demand_forecasting_data1].[Date].&amp;["&amp;TEXT(C$1,"YYYY-MM-DD")&amp;"T00:00:00]")),0)</f>
        <v>207259</v>
      </c>
      <c r="D35" s="7">
        <f t="shared" ref="D35:BO35" si="897">IFERROR(_xlfn.NUMBERVALUE(CUBEVALUE("ThisWorkbookDataModel","[Measures].[forecast]","[demand_forecasting_data1].[Product_ID].&amp;[" &amp; $A$35 &amp; "]","[demand_forecasting_data1].[Date].&amp;["&amp;TEXT(D$1,"YYYY-MM-DD")&amp;"T00:00:00]")),0)</f>
        <v>363091</v>
      </c>
      <c r="E35" s="7">
        <f t="shared" si="897"/>
        <v>287771</v>
      </c>
      <c r="F35" s="7">
        <f t="shared" si="897"/>
        <v>124787</v>
      </c>
      <c r="G35" s="7">
        <f t="shared" si="897"/>
        <v>113720</v>
      </c>
      <c r="H35" s="7">
        <f t="shared" si="897"/>
        <v>336317</v>
      </c>
      <c r="I35" s="7">
        <f t="shared" si="897"/>
        <v>580890</v>
      </c>
      <c r="J35" s="7">
        <f t="shared" si="897"/>
        <v>21438</v>
      </c>
      <c r="K35" s="7">
        <f t="shared" si="897"/>
        <v>137505</v>
      </c>
      <c r="L35" s="7">
        <f t="shared" si="897"/>
        <v>269835</v>
      </c>
      <c r="M35" s="7">
        <f t="shared" si="897"/>
        <v>193380</v>
      </c>
      <c r="N35" s="7">
        <f t="shared" si="897"/>
        <v>293076</v>
      </c>
      <c r="O35" s="7">
        <f t="shared" si="897"/>
        <v>395587</v>
      </c>
      <c r="P35" s="7">
        <f t="shared" si="897"/>
        <v>275695</v>
      </c>
      <c r="Q35" s="7">
        <f t="shared" si="897"/>
        <v>678254</v>
      </c>
      <c r="R35" s="7">
        <f t="shared" si="897"/>
        <v>394617</v>
      </c>
      <c r="S35" s="7">
        <f t="shared" si="897"/>
        <v>104176</v>
      </c>
      <c r="T35" s="7">
        <f t="shared" si="897"/>
        <v>273209</v>
      </c>
      <c r="U35" s="7">
        <f t="shared" si="897"/>
        <v>232515</v>
      </c>
      <c r="V35" s="7">
        <f t="shared" si="897"/>
        <v>249266</v>
      </c>
      <c r="W35" s="7">
        <f t="shared" si="897"/>
        <v>128534</v>
      </c>
      <c r="X35" s="7">
        <f t="shared" si="897"/>
        <v>566174</v>
      </c>
      <c r="Y35" s="7">
        <f t="shared" si="897"/>
        <v>210559</v>
      </c>
      <c r="Z35" s="7">
        <f t="shared" si="897"/>
        <v>557554</v>
      </c>
      <c r="AA35" s="7">
        <f t="shared" si="897"/>
        <v>612977</v>
      </c>
      <c r="AB35" s="7">
        <f t="shared" si="897"/>
        <v>212898</v>
      </c>
      <c r="AC35" s="7">
        <f t="shared" si="897"/>
        <v>325129</v>
      </c>
      <c r="AD35" s="7">
        <f t="shared" si="897"/>
        <v>107740</v>
      </c>
      <c r="AE35" s="7">
        <f t="shared" si="897"/>
        <v>236327</v>
      </c>
      <c r="AF35" s="7">
        <f t="shared" si="897"/>
        <v>319749</v>
      </c>
      <c r="AG35" s="7">
        <f t="shared" si="897"/>
        <v>739305</v>
      </c>
      <c r="AH35" s="7">
        <f t="shared" si="897"/>
        <v>346676</v>
      </c>
      <c r="AI35" s="7">
        <f t="shared" si="897"/>
        <v>685617</v>
      </c>
      <c r="AJ35" s="7">
        <f t="shared" si="897"/>
        <v>376518</v>
      </c>
      <c r="AK35" s="7">
        <f t="shared" si="897"/>
        <v>238629</v>
      </c>
      <c r="AL35" s="7">
        <f t="shared" si="897"/>
        <v>221188</v>
      </c>
      <c r="AM35" s="7">
        <f t="shared" si="897"/>
        <v>212813</v>
      </c>
      <c r="AN35" s="7">
        <f t="shared" si="897"/>
        <v>196293</v>
      </c>
      <c r="AO35" s="7">
        <f t="shared" si="897"/>
        <v>390497</v>
      </c>
      <c r="AP35" s="7">
        <f t="shared" si="897"/>
        <v>275069</v>
      </c>
      <c r="AQ35" s="7">
        <f t="shared" si="897"/>
        <v>550838</v>
      </c>
      <c r="AR35" s="7">
        <f t="shared" si="897"/>
        <v>374045</v>
      </c>
      <c r="AS35" s="7">
        <f t="shared" si="897"/>
        <v>264171</v>
      </c>
      <c r="AT35" s="7">
        <f t="shared" si="897"/>
        <v>384105</v>
      </c>
      <c r="AU35" s="7">
        <f t="shared" si="897"/>
        <v>295038</v>
      </c>
      <c r="AV35" s="7">
        <f t="shared" si="897"/>
        <v>329388</v>
      </c>
      <c r="AW35" s="7">
        <f t="shared" si="897"/>
        <v>236098</v>
      </c>
      <c r="AX35" s="7">
        <f t="shared" si="897"/>
        <v>348751</v>
      </c>
      <c r="AY35" s="7">
        <f t="shared" si="897"/>
        <v>372755</v>
      </c>
      <c r="AZ35" s="7">
        <f t="shared" si="897"/>
        <v>359372</v>
      </c>
      <c r="BA35" s="7">
        <f t="shared" si="897"/>
        <v>341279</v>
      </c>
      <c r="BB35" s="7">
        <f t="shared" si="897"/>
        <v>425568</v>
      </c>
      <c r="BC35" s="7">
        <f t="shared" si="897"/>
        <v>132146</v>
      </c>
      <c r="BD35" s="7">
        <f t="shared" si="897"/>
        <v>126183</v>
      </c>
      <c r="BE35" s="7">
        <f t="shared" si="897"/>
        <v>311985</v>
      </c>
      <c r="BF35" s="7">
        <f t="shared" si="897"/>
        <v>307257</v>
      </c>
      <c r="BG35" s="7">
        <f t="shared" si="897"/>
        <v>183579</v>
      </c>
      <c r="BH35" s="7">
        <f t="shared" si="897"/>
        <v>497499</v>
      </c>
      <c r="BI35" s="7">
        <f t="shared" si="897"/>
        <v>128324</v>
      </c>
      <c r="BJ35" s="7">
        <f t="shared" si="897"/>
        <v>297983</v>
      </c>
      <c r="BK35" s="7">
        <f t="shared" si="897"/>
        <v>206698</v>
      </c>
      <c r="BL35" s="7">
        <f t="shared" si="897"/>
        <v>290652</v>
      </c>
      <c r="BM35" s="7">
        <f t="shared" si="897"/>
        <v>324950</v>
      </c>
      <c r="BN35" s="7">
        <f t="shared" si="897"/>
        <v>339600</v>
      </c>
      <c r="BO35" s="7">
        <f t="shared" si="897"/>
        <v>296200</v>
      </c>
      <c r="BP35" s="7">
        <f t="shared" ref="BP35:EA35" si="898">IFERROR(_xlfn.NUMBERVALUE(CUBEVALUE("ThisWorkbookDataModel","[Measures].[forecast]","[demand_forecasting_data1].[Product_ID].&amp;[" &amp; $A$35 &amp; "]","[demand_forecasting_data1].[Date].&amp;["&amp;TEXT(BP$1,"YYYY-MM-DD")&amp;"T00:00:00]")),0)</f>
        <v>186948</v>
      </c>
      <c r="BQ35" s="7">
        <f t="shared" si="898"/>
        <v>543641</v>
      </c>
      <c r="BR35" s="7">
        <f t="shared" si="898"/>
        <v>136900</v>
      </c>
      <c r="BS35" s="7">
        <f t="shared" si="898"/>
        <v>227166</v>
      </c>
      <c r="BT35" s="7">
        <f t="shared" si="898"/>
        <v>385536</v>
      </c>
      <c r="BU35" s="7">
        <f t="shared" si="898"/>
        <v>64055</v>
      </c>
      <c r="BV35" s="7">
        <f t="shared" si="898"/>
        <v>146492</v>
      </c>
      <c r="BW35" s="7">
        <f t="shared" si="898"/>
        <v>377375</v>
      </c>
      <c r="BX35" s="7">
        <f t="shared" si="898"/>
        <v>145114</v>
      </c>
      <c r="BY35" s="7">
        <f t="shared" si="898"/>
        <v>465143</v>
      </c>
      <c r="BZ35" s="7">
        <f t="shared" si="898"/>
        <v>537916</v>
      </c>
      <c r="CA35" s="7">
        <f t="shared" si="898"/>
        <v>406145</v>
      </c>
      <c r="CB35" s="7">
        <f t="shared" si="898"/>
        <v>399379</v>
      </c>
      <c r="CC35" s="7">
        <f t="shared" si="898"/>
        <v>348793</v>
      </c>
      <c r="CD35" s="7">
        <f t="shared" si="898"/>
        <v>113886</v>
      </c>
      <c r="CE35" s="7">
        <f t="shared" si="898"/>
        <v>468872</v>
      </c>
      <c r="CF35" s="7">
        <f t="shared" si="898"/>
        <v>225379</v>
      </c>
      <c r="CG35" s="7">
        <f t="shared" si="898"/>
        <v>233081</v>
      </c>
      <c r="CH35" s="7">
        <f t="shared" si="898"/>
        <v>260303</v>
      </c>
      <c r="CI35" s="7">
        <f t="shared" si="898"/>
        <v>183437</v>
      </c>
      <c r="CJ35" s="7">
        <f t="shared" si="898"/>
        <v>286211</v>
      </c>
      <c r="CK35" s="7">
        <f t="shared" si="898"/>
        <v>391923</v>
      </c>
      <c r="CL35" s="7">
        <f t="shared" si="898"/>
        <v>58864</v>
      </c>
      <c r="CM35" s="7">
        <f t="shared" si="898"/>
        <v>311346</v>
      </c>
      <c r="CN35" s="7">
        <f t="shared" si="898"/>
        <v>206113</v>
      </c>
      <c r="CO35" s="7">
        <f t="shared" si="898"/>
        <v>175996</v>
      </c>
      <c r="CP35" s="7">
        <f t="shared" si="898"/>
        <v>167236</v>
      </c>
      <c r="CQ35" s="7">
        <f t="shared" si="898"/>
        <v>208468</v>
      </c>
      <c r="CR35" s="7">
        <f t="shared" si="898"/>
        <v>287767</v>
      </c>
      <c r="CS35" s="7">
        <f t="shared" si="898"/>
        <v>156545</v>
      </c>
      <c r="CT35" s="7">
        <f t="shared" si="898"/>
        <v>528104</v>
      </c>
      <c r="CU35" s="7">
        <f t="shared" si="898"/>
        <v>507751</v>
      </c>
      <c r="CV35" s="7">
        <f t="shared" si="898"/>
        <v>250453</v>
      </c>
      <c r="CW35" s="7">
        <f t="shared" si="898"/>
        <v>106060</v>
      </c>
      <c r="CX35" s="7">
        <f t="shared" si="898"/>
        <v>212005</v>
      </c>
      <c r="CY35" s="7">
        <f t="shared" si="898"/>
        <v>61560</v>
      </c>
      <c r="CZ35" s="7">
        <f t="shared" si="898"/>
        <v>126428</v>
      </c>
      <c r="DA35" s="7">
        <f t="shared" si="898"/>
        <v>370855</v>
      </c>
      <c r="DB35" s="7">
        <f t="shared" si="898"/>
        <v>390159</v>
      </c>
      <c r="DC35" s="7">
        <f t="shared" si="898"/>
        <v>268530</v>
      </c>
      <c r="DD35" s="7">
        <f t="shared" si="898"/>
        <v>217882</v>
      </c>
      <c r="DE35" s="7">
        <f t="shared" si="898"/>
        <v>207922</v>
      </c>
      <c r="DF35" s="7">
        <f t="shared" si="898"/>
        <v>618509</v>
      </c>
      <c r="DG35" s="7">
        <f t="shared" si="898"/>
        <v>560936</v>
      </c>
      <c r="DH35" s="7">
        <f t="shared" si="898"/>
        <v>141081</v>
      </c>
      <c r="DI35" s="7">
        <f t="shared" si="898"/>
        <v>387164</v>
      </c>
      <c r="DJ35" s="7">
        <f t="shared" si="898"/>
        <v>385625</v>
      </c>
      <c r="DK35" s="7">
        <f t="shared" si="898"/>
        <v>469678</v>
      </c>
      <c r="DL35" s="7">
        <f t="shared" si="898"/>
        <v>579673</v>
      </c>
      <c r="DM35" s="7">
        <f t="shared" si="898"/>
        <v>248536</v>
      </c>
      <c r="DN35" s="7">
        <f t="shared" si="898"/>
        <v>346360</v>
      </c>
      <c r="DO35" s="7">
        <f t="shared" si="898"/>
        <v>179007</v>
      </c>
      <c r="DP35" s="7">
        <f t="shared" si="898"/>
        <v>227207</v>
      </c>
      <c r="DQ35" s="7">
        <f t="shared" si="898"/>
        <v>360747</v>
      </c>
      <c r="DR35" s="7">
        <f t="shared" si="898"/>
        <v>259820</v>
      </c>
      <c r="DS35" s="7">
        <f t="shared" si="898"/>
        <v>218937</v>
      </c>
      <c r="DT35" s="7">
        <f t="shared" si="898"/>
        <v>200976</v>
      </c>
      <c r="DU35" s="7">
        <f t="shared" si="898"/>
        <v>291486</v>
      </c>
      <c r="DV35" s="7">
        <f t="shared" si="898"/>
        <v>345944</v>
      </c>
      <c r="DW35" s="7">
        <f t="shared" si="898"/>
        <v>308763</v>
      </c>
      <c r="DX35" s="7">
        <f t="shared" si="898"/>
        <v>198618</v>
      </c>
      <c r="DY35" s="7">
        <f t="shared" si="898"/>
        <v>68835</v>
      </c>
      <c r="DZ35" s="7">
        <f t="shared" si="898"/>
        <v>237734</v>
      </c>
      <c r="EA35" s="7">
        <f t="shared" si="898"/>
        <v>222103</v>
      </c>
      <c r="EB35" s="7">
        <f t="shared" ref="EB35:FB35" si="899">IFERROR(_xlfn.NUMBERVALUE(CUBEVALUE("ThisWorkbookDataModel","[Measures].[forecast]","[demand_forecasting_data1].[Product_ID].&amp;[" &amp; $A$35 &amp; "]","[demand_forecasting_data1].[Date].&amp;["&amp;TEXT(EB$1,"YYYY-MM-DD")&amp;"T00:00:00]")),0)</f>
        <v>201563</v>
      </c>
      <c r="EC35" s="7">
        <f t="shared" si="899"/>
        <v>619354</v>
      </c>
      <c r="ED35" s="7">
        <f t="shared" si="899"/>
        <v>179061</v>
      </c>
      <c r="EE35" s="7">
        <f t="shared" si="899"/>
        <v>298557</v>
      </c>
      <c r="EF35" s="7">
        <f t="shared" si="899"/>
        <v>58422</v>
      </c>
      <c r="EG35" s="7">
        <f t="shared" si="899"/>
        <v>458985</v>
      </c>
      <c r="EH35" s="7">
        <f t="shared" si="899"/>
        <v>302637</v>
      </c>
      <c r="EI35" s="7">
        <f t="shared" si="899"/>
        <v>197459</v>
      </c>
      <c r="EJ35" s="7">
        <f t="shared" si="899"/>
        <v>341208</v>
      </c>
      <c r="EK35" s="7">
        <f t="shared" si="899"/>
        <v>389132</v>
      </c>
      <c r="EL35" s="7">
        <f t="shared" si="899"/>
        <v>278859</v>
      </c>
      <c r="EM35" s="7">
        <f t="shared" si="899"/>
        <v>423851</v>
      </c>
      <c r="EN35" s="7">
        <f t="shared" si="899"/>
        <v>456221</v>
      </c>
      <c r="EO35" s="7">
        <f t="shared" si="899"/>
        <v>264000</v>
      </c>
      <c r="EP35" s="7">
        <f t="shared" si="899"/>
        <v>260456</v>
      </c>
      <c r="EQ35" s="7">
        <f t="shared" si="899"/>
        <v>395612</v>
      </c>
      <c r="ER35" s="7">
        <f t="shared" si="899"/>
        <v>183991</v>
      </c>
      <c r="ES35" s="7">
        <f t="shared" si="899"/>
        <v>254392</v>
      </c>
      <c r="ET35" s="7">
        <f t="shared" si="899"/>
        <v>287397</v>
      </c>
      <c r="EU35" s="7">
        <f t="shared" si="899"/>
        <v>584076</v>
      </c>
      <c r="EV35" s="7">
        <f t="shared" si="899"/>
        <v>188747</v>
      </c>
      <c r="EW35" s="7">
        <f t="shared" si="899"/>
        <v>414860</v>
      </c>
      <c r="EX35" s="7">
        <f t="shared" si="899"/>
        <v>150294</v>
      </c>
      <c r="EY35" s="7">
        <f t="shared" si="899"/>
        <v>247183</v>
      </c>
      <c r="EZ35" s="7">
        <f t="shared" si="899"/>
        <v>657276</v>
      </c>
      <c r="FA35" s="7">
        <f t="shared" si="899"/>
        <v>448128</v>
      </c>
      <c r="FB35" s="7">
        <f t="shared" si="899"/>
        <v>344728</v>
      </c>
      <c r="FC35" s="7"/>
      <c r="FD35" s="9">
        <f t="shared" si="156"/>
        <v>483377.33333333331</v>
      </c>
      <c r="FE35" s="9">
        <f t="shared" si="157"/>
        <v>377078.16666666669</v>
      </c>
      <c r="FF35" s="9">
        <f t="shared" si="158"/>
        <v>334367.14285714284</v>
      </c>
      <c r="FG35" s="9"/>
      <c r="FH35" s="12" t="s">
        <v>6</v>
      </c>
      <c r="FI35" s="11">
        <f t="shared" si="166"/>
        <v>483377.33333333331</v>
      </c>
      <c r="FJ35" s="11">
        <f t="shared" si="167"/>
        <v>483377.33333333331</v>
      </c>
      <c r="FK35" s="11">
        <f t="shared" si="167"/>
        <v>483377.33333333331</v>
      </c>
      <c r="FL35" s="11">
        <f t="shared" ref="FL35" si="900">FK35</f>
        <v>483377.33333333331</v>
      </c>
    </row>
    <row r="36" spans="1:168">
      <c r="A36" s="2"/>
      <c r="B36" s="2" t="s">
        <v>10</v>
      </c>
      <c r="C36" s="6">
        <f>IFERROR(_xlfn.NUMBERVALUE(CUBEVALUE("ThisWorkbookDataModel","[Measures].[forecast]","[demand_forecasting_data1].[Product_ID].&amp;[" &amp; $A$35 &amp; "]","[demand_forecasting_data1].[Date].&amp;["&amp;TEXT(C$1+1,"YYYY-MM-DD")&amp;"T00:00:00]")),0)</f>
        <v>553830</v>
      </c>
      <c r="D36" s="7">
        <f t="shared" ref="D36:BO36" si="901">IFERROR(_xlfn.NUMBERVALUE(CUBEVALUE("ThisWorkbookDataModel","[Measures].[forecast]","[demand_forecasting_data1].[Product_ID].&amp;[" &amp; $A$35 &amp; "]","[demand_forecasting_data1].[Date].&amp;["&amp;TEXT(D$1+1,"YYYY-MM-DD")&amp;"T00:00:00]")),0)</f>
        <v>155313</v>
      </c>
      <c r="E36" s="7">
        <f t="shared" si="901"/>
        <v>476983</v>
      </c>
      <c r="F36" s="7">
        <f t="shared" si="901"/>
        <v>276702</v>
      </c>
      <c r="G36" s="7">
        <f t="shared" si="901"/>
        <v>189184</v>
      </c>
      <c r="H36" s="7">
        <f t="shared" si="901"/>
        <v>136196</v>
      </c>
      <c r="I36" s="7">
        <f t="shared" si="901"/>
        <v>311388</v>
      </c>
      <c r="J36" s="7">
        <f t="shared" si="901"/>
        <v>255100</v>
      </c>
      <c r="K36" s="7">
        <f t="shared" si="901"/>
        <v>294258</v>
      </c>
      <c r="L36" s="7">
        <f t="shared" si="901"/>
        <v>291449</v>
      </c>
      <c r="M36" s="7">
        <f t="shared" si="901"/>
        <v>463908</v>
      </c>
      <c r="N36" s="7">
        <f t="shared" si="901"/>
        <v>196043</v>
      </c>
      <c r="O36" s="7">
        <f t="shared" si="901"/>
        <v>419870</v>
      </c>
      <c r="P36" s="7">
        <f t="shared" si="901"/>
        <v>159353</v>
      </c>
      <c r="Q36" s="7">
        <f t="shared" si="901"/>
        <v>249786</v>
      </c>
      <c r="R36" s="7">
        <f t="shared" si="901"/>
        <v>207524</v>
      </c>
      <c r="S36" s="7">
        <f t="shared" si="901"/>
        <v>283474</v>
      </c>
      <c r="T36" s="7">
        <f t="shared" si="901"/>
        <v>651428</v>
      </c>
      <c r="U36" s="7">
        <f t="shared" si="901"/>
        <v>606514</v>
      </c>
      <c r="V36" s="7">
        <f t="shared" si="901"/>
        <v>426159</v>
      </c>
      <c r="W36" s="7">
        <f t="shared" si="901"/>
        <v>79001</v>
      </c>
      <c r="X36" s="7">
        <f t="shared" si="901"/>
        <v>393462</v>
      </c>
      <c r="Y36" s="7">
        <f t="shared" si="901"/>
        <v>363809</v>
      </c>
      <c r="Z36" s="7">
        <f t="shared" si="901"/>
        <v>293385</v>
      </c>
      <c r="AA36" s="7">
        <f t="shared" si="901"/>
        <v>435091</v>
      </c>
      <c r="AB36" s="7">
        <f t="shared" si="901"/>
        <v>223766</v>
      </c>
      <c r="AC36" s="7">
        <f t="shared" si="901"/>
        <v>446512</v>
      </c>
      <c r="AD36" s="7">
        <f t="shared" si="901"/>
        <v>520571</v>
      </c>
      <c r="AE36" s="7">
        <f t="shared" si="901"/>
        <v>74422</v>
      </c>
      <c r="AF36" s="7">
        <f t="shared" si="901"/>
        <v>282682</v>
      </c>
      <c r="AG36" s="7">
        <f t="shared" si="901"/>
        <v>580899</v>
      </c>
      <c r="AH36" s="7">
        <f t="shared" si="901"/>
        <v>258111</v>
      </c>
      <c r="AI36" s="7">
        <f t="shared" si="901"/>
        <v>353007</v>
      </c>
      <c r="AJ36" s="7">
        <f t="shared" si="901"/>
        <v>31255</v>
      </c>
      <c r="AK36" s="7">
        <f t="shared" si="901"/>
        <v>339516</v>
      </c>
      <c r="AL36" s="7">
        <f t="shared" si="901"/>
        <v>200691</v>
      </c>
      <c r="AM36" s="7">
        <f t="shared" si="901"/>
        <v>296340</v>
      </c>
      <c r="AN36" s="7">
        <f t="shared" si="901"/>
        <v>145875</v>
      </c>
      <c r="AO36" s="7">
        <f t="shared" si="901"/>
        <v>381464</v>
      </c>
      <c r="AP36" s="7">
        <f t="shared" si="901"/>
        <v>228797</v>
      </c>
      <c r="AQ36" s="7">
        <f t="shared" si="901"/>
        <v>609956</v>
      </c>
      <c r="AR36" s="7">
        <f t="shared" si="901"/>
        <v>262591</v>
      </c>
      <c r="AS36" s="7">
        <f t="shared" si="901"/>
        <v>796563</v>
      </c>
      <c r="AT36" s="7">
        <f t="shared" si="901"/>
        <v>226997</v>
      </c>
      <c r="AU36" s="7">
        <f t="shared" si="901"/>
        <v>402736</v>
      </c>
      <c r="AV36" s="7">
        <f t="shared" si="901"/>
        <v>246246</v>
      </c>
      <c r="AW36" s="7">
        <f t="shared" si="901"/>
        <v>357456</v>
      </c>
      <c r="AX36" s="7">
        <f t="shared" si="901"/>
        <v>141970</v>
      </c>
      <c r="AY36" s="7">
        <f t="shared" si="901"/>
        <v>242994</v>
      </c>
      <c r="AZ36" s="7">
        <f t="shared" si="901"/>
        <v>419759</v>
      </c>
      <c r="BA36" s="7">
        <f t="shared" si="901"/>
        <v>571199</v>
      </c>
      <c r="BB36" s="7">
        <f t="shared" si="901"/>
        <v>445117</v>
      </c>
      <c r="BC36" s="7">
        <f t="shared" si="901"/>
        <v>355270</v>
      </c>
      <c r="BD36" s="7">
        <f t="shared" si="901"/>
        <v>465003</v>
      </c>
      <c r="BE36" s="7">
        <f t="shared" si="901"/>
        <v>385249</v>
      </c>
      <c r="BF36" s="7">
        <f t="shared" si="901"/>
        <v>233219</v>
      </c>
      <c r="BG36" s="7">
        <f t="shared" si="901"/>
        <v>186895</v>
      </c>
      <c r="BH36" s="7">
        <f t="shared" si="901"/>
        <v>305481</v>
      </c>
      <c r="BI36" s="7">
        <f t="shared" si="901"/>
        <v>608567</v>
      </c>
      <c r="BJ36" s="7">
        <f t="shared" si="901"/>
        <v>180648</v>
      </c>
      <c r="BK36" s="7">
        <f t="shared" si="901"/>
        <v>188851</v>
      </c>
      <c r="BL36" s="7">
        <f t="shared" si="901"/>
        <v>98632</v>
      </c>
      <c r="BM36" s="7">
        <f t="shared" si="901"/>
        <v>271263</v>
      </c>
      <c r="BN36" s="7">
        <f t="shared" si="901"/>
        <v>189444</v>
      </c>
      <c r="BO36" s="7">
        <f t="shared" si="901"/>
        <v>603983</v>
      </c>
      <c r="BP36" s="7">
        <f t="shared" ref="BP36:EA36" si="902">IFERROR(_xlfn.NUMBERVALUE(CUBEVALUE("ThisWorkbookDataModel","[Measures].[forecast]","[demand_forecasting_data1].[Product_ID].&amp;[" &amp; $A$35 &amp; "]","[demand_forecasting_data1].[Date].&amp;["&amp;TEXT(BP$1+1,"YYYY-MM-DD")&amp;"T00:00:00]")),0)</f>
        <v>470850</v>
      </c>
      <c r="BQ36" s="7">
        <f t="shared" si="902"/>
        <v>102665</v>
      </c>
      <c r="BR36" s="7">
        <f t="shared" si="902"/>
        <v>212160</v>
      </c>
      <c r="BS36" s="7">
        <f t="shared" si="902"/>
        <v>157702</v>
      </c>
      <c r="BT36" s="7">
        <f t="shared" si="902"/>
        <v>201623</v>
      </c>
      <c r="BU36" s="7">
        <f t="shared" si="902"/>
        <v>260700</v>
      </c>
      <c r="BV36" s="7">
        <f t="shared" si="902"/>
        <v>225063</v>
      </c>
      <c r="BW36" s="7">
        <f t="shared" si="902"/>
        <v>385904</v>
      </c>
      <c r="BX36" s="7">
        <f t="shared" si="902"/>
        <v>246472</v>
      </c>
      <c r="BY36" s="7">
        <f t="shared" si="902"/>
        <v>405861</v>
      </c>
      <c r="BZ36" s="7">
        <f t="shared" si="902"/>
        <v>335262</v>
      </c>
      <c r="CA36" s="7">
        <f t="shared" si="902"/>
        <v>424790</v>
      </c>
      <c r="CB36" s="7">
        <f t="shared" si="902"/>
        <v>373736</v>
      </c>
      <c r="CC36" s="7">
        <f t="shared" si="902"/>
        <v>258753</v>
      </c>
      <c r="CD36" s="7">
        <f t="shared" si="902"/>
        <v>90515</v>
      </c>
      <c r="CE36" s="7">
        <f t="shared" si="902"/>
        <v>289720</v>
      </c>
      <c r="CF36" s="7">
        <f t="shared" si="902"/>
        <v>265533</v>
      </c>
      <c r="CG36" s="7">
        <f t="shared" si="902"/>
        <v>616654</v>
      </c>
      <c r="CH36" s="7">
        <f t="shared" si="902"/>
        <v>535886</v>
      </c>
      <c r="CI36" s="7">
        <f t="shared" si="902"/>
        <v>414509</v>
      </c>
      <c r="CJ36" s="7">
        <f t="shared" si="902"/>
        <v>156783</v>
      </c>
      <c r="CK36" s="7">
        <f t="shared" si="902"/>
        <v>126003</v>
      </c>
      <c r="CL36" s="7">
        <f t="shared" si="902"/>
        <v>67756</v>
      </c>
      <c r="CM36" s="7">
        <f t="shared" si="902"/>
        <v>236471</v>
      </c>
      <c r="CN36" s="7">
        <f t="shared" si="902"/>
        <v>67750</v>
      </c>
      <c r="CO36" s="7">
        <f t="shared" si="902"/>
        <v>405065</v>
      </c>
      <c r="CP36" s="7">
        <f t="shared" si="902"/>
        <v>173597</v>
      </c>
      <c r="CQ36" s="7">
        <f t="shared" si="902"/>
        <v>326559</v>
      </c>
      <c r="CR36" s="7">
        <f t="shared" si="902"/>
        <v>269469</v>
      </c>
      <c r="CS36" s="7">
        <f t="shared" si="902"/>
        <v>445972</v>
      </c>
      <c r="CT36" s="7">
        <f t="shared" si="902"/>
        <v>68636</v>
      </c>
      <c r="CU36" s="7">
        <f t="shared" si="902"/>
        <v>349084</v>
      </c>
      <c r="CV36" s="7">
        <f t="shared" si="902"/>
        <v>494120</v>
      </c>
      <c r="CW36" s="7">
        <f t="shared" si="902"/>
        <v>623677</v>
      </c>
      <c r="CX36" s="7">
        <f t="shared" si="902"/>
        <v>534933</v>
      </c>
      <c r="CY36" s="7">
        <f t="shared" si="902"/>
        <v>86872</v>
      </c>
      <c r="CZ36" s="7">
        <f t="shared" si="902"/>
        <v>36168</v>
      </c>
      <c r="DA36" s="7">
        <f t="shared" si="902"/>
        <v>184366</v>
      </c>
      <c r="DB36" s="7">
        <f t="shared" si="902"/>
        <v>404671</v>
      </c>
      <c r="DC36" s="7">
        <f t="shared" si="902"/>
        <v>636549</v>
      </c>
      <c r="DD36" s="7">
        <f t="shared" si="902"/>
        <v>248177</v>
      </c>
      <c r="DE36" s="7">
        <f t="shared" si="902"/>
        <v>211359</v>
      </c>
      <c r="DF36" s="7">
        <f t="shared" si="902"/>
        <v>492865</v>
      </c>
      <c r="DG36" s="7">
        <f t="shared" si="902"/>
        <v>210670</v>
      </c>
      <c r="DH36" s="7">
        <f t="shared" si="902"/>
        <v>513276</v>
      </c>
      <c r="DI36" s="7">
        <f t="shared" si="902"/>
        <v>401322</v>
      </c>
      <c r="DJ36" s="7">
        <f t="shared" si="902"/>
        <v>143043</v>
      </c>
      <c r="DK36" s="7">
        <f t="shared" si="902"/>
        <v>373061</v>
      </c>
      <c r="DL36" s="7">
        <f t="shared" si="902"/>
        <v>830939</v>
      </c>
      <c r="DM36" s="7">
        <f t="shared" si="902"/>
        <v>297616</v>
      </c>
      <c r="DN36" s="7">
        <f t="shared" si="902"/>
        <v>202563</v>
      </c>
      <c r="DO36" s="7">
        <f t="shared" si="902"/>
        <v>393515</v>
      </c>
      <c r="DP36" s="7">
        <f t="shared" si="902"/>
        <v>323015</v>
      </c>
      <c r="DQ36" s="7">
        <f t="shared" si="902"/>
        <v>172516</v>
      </c>
      <c r="DR36" s="7">
        <f t="shared" si="902"/>
        <v>248825</v>
      </c>
      <c r="DS36" s="7">
        <f t="shared" si="902"/>
        <v>263863</v>
      </c>
      <c r="DT36" s="7">
        <f t="shared" si="902"/>
        <v>448039</v>
      </c>
      <c r="DU36" s="7">
        <f t="shared" si="902"/>
        <v>327631</v>
      </c>
      <c r="DV36" s="7">
        <f t="shared" si="902"/>
        <v>392773</v>
      </c>
      <c r="DW36" s="7">
        <f t="shared" si="902"/>
        <v>163676</v>
      </c>
      <c r="DX36" s="7">
        <f t="shared" si="902"/>
        <v>360500</v>
      </c>
      <c r="DY36" s="7">
        <f t="shared" si="902"/>
        <v>195403</v>
      </c>
      <c r="DZ36" s="7">
        <f t="shared" si="902"/>
        <v>166653</v>
      </c>
      <c r="EA36" s="7">
        <f t="shared" si="902"/>
        <v>603459</v>
      </c>
      <c r="EB36" s="7">
        <f t="shared" ref="EB36:FB36" si="903">IFERROR(_xlfn.NUMBERVALUE(CUBEVALUE("ThisWorkbookDataModel","[Measures].[forecast]","[demand_forecasting_data1].[Product_ID].&amp;[" &amp; $A$35 &amp; "]","[demand_forecasting_data1].[Date].&amp;["&amp;TEXT(EB$1+1,"YYYY-MM-DD")&amp;"T00:00:00]")),0)</f>
        <v>500097</v>
      </c>
      <c r="EC36" s="7">
        <f t="shared" si="903"/>
        <v>339212</v>
      </c>
      <c r="ED36" s="7">
        <f t="shared" si="903"/>
        <v>80742</v>
      </c>
      <c r="EE36" s="7">
        <f t="shared" si="903"/>
        <v>52537</v>
      </c>
      <c r="EF36" s="7">
        <f t="shared" si="903"/>
        <v>176988</v>
      </c>
      <c r="EG36" s="7">
        <f t="shared" si="903"/>
        <v>487000</v>
      </c>
      <c r="EH36" s="7">
        <f t="shared" si="903"/>
        <v>328832</v>
      </c>
      <c r="EI36" s="7">
        <f t="shared" si="903"/>
        <v>439595</v>
      </c>
      <c r="EJ36" s="7">
        <f t="shared" si="903"/>
        <v>244043</v>
      </c>
      <c r="EK36" s="7">
        <f t="shared" si="903"/>
        <v>574309</v>
      </c>
      <c r="EL36" s="7">
        <f t="shared" si="903"/>
        <v>144963</v>
      </c>
      <c r="EM36" s="7">
        <f t="shared" si="903"/>
        <v>154301</v>
      </c>
      <c r="EN36" s="7">
        <f t="shared" si="903"/>
        <v>367553</v>
      </c>
      <c r="EO36" s="7">
        <f t="shared" si="903"/>
        <v>805966</v>
      </c>
      <c r="EP36" s="7">
        <f t="shared" si="903"/>
        <v>351701</v>
      </c>
      <c r="EQ36" s="7">
        <f t="shared" si="903"/>
        <v>34540</v>
      </c>
      <c r="ER36" s="7">
        <f t="shared" si="903"/>
        <v>249032</v>
      </c>
      <c r="ES36" s="7">
        <f t="shared" si="903"/>
        <v>83341</v>
      </c>
      <c r="ET36" s="7">
        <f t="shared" si="903"/>
        <v>202973</v>
      </c>
      <c r="EU36" s="7">
        <f t="shared" si="903"/>
        <v>249560</v>
      </c>
      <c r="EV36" s="7">
        <f t="shared" si="903"/>
        <v>173982</v>
      </c>
      <c r="EW36" s="7">
        <f t="shared" si="903"/>
        <v>252281</v>
      </c>
      <c r="EX36" s="7">
        <f t="shared" si="903"/>
        <v>330994</v>
      </c>
      <c r="EY36" s="7">
        <f t="shared" si="903"/>
        <v>268503</v>
      </c>
      <c r="EZ36" s="7">
        <f t="shared" si="903"/>
        <v>120755</v>
      </c>
      <c r="FA36" s="7">
        <f t="shared" si="903"/>
        <v>80542</v>
      </c>
      <c r="FB36" s="7">
        <f t="shared" si="903"/>
        <v>356197</v>
      </c>
      <c r="FC36" s="7"/>
      <c r="FD36" s="9">
        <f t="shared" si="156"/>
        <v>185831.33333333334</v>
      </c>
      <c r="FE36" s="9">
        <f t="shared" si="157"/>
        <v>234878.66666666666</v>
      </c>
      <c r="FF36" s="9">
        <f t="shared" si="158"/>
        <v>254311.92857142858</v>
      </c>
      <c r="FG36" s="9"/>
      <c r="FH36" s="12" t="s">
        <v>10</v>
      </c>
      <c r="FI36" s="11">
        <f t="shared" si="166"/>
        <v>185831.33333333334</v>
      </c>
      <c r="FJ36" s="11">
        <f t="shared" si="167"/>
        <v>185831.33333333334</v>
      </c>
      <c r="FK36" s="11">
        <f t="shared" si="167"/>
        <v>185831.33333333334</v>
      </c>
      <c r="FL36" s="11">
        <f t="shared" ref="FL36" si="904">FK36</f>
        <v>185831.33333333334</v>
      </c>
    </row>
    <row r="37" spans="1:168">
      <c r="A37" s="2"/>
      <c r="B37" s="2" t="s">
        <v>11</v>
      </c>
      <c r="C37" s="6">
        <f>IFERROR(_xlfn.NUMBERVALUE(CUBEVALUE("ThisWorkbookDataModel","[Measures].[forecast]","[demand_forecasting_data1].[Product_ID].&amp;[" &amp; $A$35 &amp; "]","[demand_forecasting_data1].[Date].&amp;["&amp;TEXT(C$1+2,"YYYY-MM-DD")&amp;"T00:00:00]")),0)</f>
        <v>555609</v>
      </c>
      <c r="D37" s="7">
        <f t="shared" ref="D37:BO37" si="905">IFERROR(_xlfn.NUMBERVALUE(CUBEVALUE("ThisWorkbookDataModel","[Measures].[forecast]","[demand_forecasting_data1].[Product_ID].&amp;[" &amp; $A$35 &amp; "]","[demand_forecasting_data1].[Date].&amp;["&amp;TEXT(D$1+2,"YYYY-MM-DD")&amp;"T00:00:00]")),0)</f>
        <v>314856</v>
      </c>
      <c r="E37" s="7">
        <f t="shared" si="905"/>
        <v>510501</v>
      </c>
      <c r="F37" s="7">
        <f t="shared" si="905"/>
        <v>668808</v>
      </c>
      <c r="G37" s="7">
        <f t="shared" si="905"/>
        <v>281484</v>
      </c>
      <c r="H37" s="7">
        <f t="shared" si="905"/>
        <v>334488</v>
      </c>
      <c r="I37" s="7">
        <f t="shared" si="905"/>
        <v>261752</v>
      </c>
      <c r="J37" s="7">
        <f t="shared" si="905"/>
        <v>205083</v>
      </c>
      <c r="K37" s="7">
        <f t="shared" si="905"/>
        <v>388409</v>
      </c>
      <c r="L37" s="7">
        <f t="shared" si="905"/>
        <v>302179</v>
      </c>
      <c r="M37" s="7">
        <f t="shared" si="905"/>
        <v>237547</v>
      </c>
      <c r="N37" s="7">
        <f t="shared" si="905"/>
        <v>420163</v>
      </c>
      <c r="O37" s="7">
        <f t="shared" si="905"/>
        <v>149348</v>
      </c>
      <c r="P37" s="7">
        <f t="shared" si="905"/>
        <v>347021</v>
      </c>
      <c r="Q37" s="7">
        <f t="shared" si="905"/>
        <v>293878</v>
      </c>
      <c r="R37" s="7">
        <f t="shared" si="905"/>
        <v>96119</v>
      </c>
      <c r="S37" s="7">
        <f t="shared" si="905"/>
        <v>357101</v>
      </c>
      <c r="T37" s="7">
        <f t="shared" si="905"/>
        <v>133943</v>
      </c>
      <c r="U37" s="7">
        <f t="shared" si="905"/>
        <v>289314</v>
      </c>
      <c r="V37" s="7">
        <f t="shared" si="905"/>
        <v>348946</v>
      </c>
      <c r="W37" s="7">
        <f t="shared" si="905"/>
        <v>233773</v>
      </c>
      <c r="X37" s="7">
        <f t="shared" si="905"/>
        <v>105997</v>
      </c>
      <c r="Y37" s="7">
        <f t="shared" si="905"/>
        <v>219887</v>
      </c>
      <c r="Z37" s="7">
        <f t="shared" si="905"/>
        <v>418935</v>
      </c>
      <c r="AA37" s="7">
        <f t="shared" si="905"/>
        <v>48790</v>
      </c>
      <c r="AB37" s="7">
        <f t="shared" si="905"/>
        <v>28839</v>
      </c>
      <c r="AC37" s="7">
        <f t="shared" si="905"/>
        <v>313142</v>
      </c>
      <c r="AD37" s="7">
        <f t="shared" si="905"/>
        <v>231662</v>
      </c>
      <c r="AE37" s="7">
        <f t="shared" si="905"/>
        <v>316337</v>
      </c>
      <c r="AF37" s="7">
        <f t="shared" si="905"/>
        <v>177066</v>
      </c>
      <c r="AG37" s="7">
        <f t="shared" si="905"/>
        <v>389993</v>
      </c>
      <c r="AH37" s="7">
        <f t="shared" si="905"/>
        <v>540331</v>
      </c>
      <c r="AI37" s="7">
        <f t="shared" si="905"/>
        <v>329161</v>
      </c>
      <c r="AJ37" s="7">
        <f t="shared" si="905"/>
        <v>338994</v>
      </c>
      <c r="AK37" s="7">
        <f t="shared" si="905"/>
        <v>340733</v>
      </c>
      <c r="AL37" s="7">
        <f t="shared" si="905"/>
        <v>254501</v>
      </c>
      <c r="AM37" s="7">
        <f t="shared" si="905"/>
        <v>458528</v>
      </c>
      <c r="AN37" s="7">
        <f t="shared" si="905"/>
        <v>394840</v>
      </c>
      <c r="AO37" s="7">
        <f t="shared" si="905"/>
        <v>427632</v>
      </c>
      <c r="AP37" s="7">
        <f t="shared" si="905"/>
        <v>113796</v>
      </c>
      <c r="AQ37" s="7">
        <f t="shared" si="905"/>
        <v>359774</v>
      </c>
      <c r="AR37" s="7">
        <f t="shared" si="905"/>
        <v>604807</v>
      </c>
      <c r="AS37" s="7">
        <f t="shared" si="905"/>
        <v>398086</v>
      </c>
      <c r="AT37" s="7">
        <f t="shared" si="905"/>
        <v>358714</v>
      </c>
      <c r="AU37" s="7">
        <f t="shared" si="905"/>
        <v>509289</v>
      </c>
      <c r="AV37" s="7">
        <f t="shared" si="905"/>
        <v>388333</v>
      </c>
      <c r="AW37" s="7">
        <f t="shared" si="905"/>
        <v>224786</v>
      </c>
      <c r="AX37" s="7">
        <f t="shared" si="905"/>
        <v>16370</v>
      </c>
      <c r="AY37" s="7">
        <f t="shared" si="905"/>
        <v>256050</v>
      </c>
      <c r="AZ37" s="7">
        <f t="shared" si="905"/>
        <v>237215</v>
      </c>
      <c r="BA37" s="7">
        <f t="shared" si="905"/>
        <v>347083</v>
      </c>
      <c r="BB37" s="7">
        <f t="shared" si="905"/>
        <v>196916</v>
      </c>
      <c r="BC37" s="7">
        <f t="shared" si="905"/>
        <v>261732</v>
      </c>
      <c r="BD37" s="7">
        <f t="shared" si="905"/>
        <v>152819</v>
      </c>
      <c r="BE37" s="7">
        <f t="shared" si="905"/>
        <v>432176</v>
      </c>
      <c r="BF37" s="7">
        <f t="shared" si="905"/>
        <v>352349</v>
      </c>
      <c r="BG37" s="7">
        <f t="shared" si="905"/>
        <v>259622</v>
      </c>
      <c r="BH37" s="7">
        <f t="shared" si="905"/>
        <v>705820</v>
      </c>
      <c r="BI37" s="7">
        <f t="shared" si="905"/>
        <v>180582</v>
      </c>
      <c r="BJ37" s="7">
        <f t="shared" si="905"/>
        <v>512113</v>
      </c>
      <c r="BK37" s="7">
        <f t="shared" si="905"/>
        <v>371529</v>
      </c>
      <c r="BL37" s="7">
        <f t="shared" si="905"/>
        <v>253293</v>
      </c>
      <c r="BM37" s="7">
        <f t="shared" si="905"/>
        <v>290948</v>
      </c>
      <c r="BN37" s="7">
        <f t="shared" si="905"/>
        <v>498585</v>
      </c>
      <c r="BO37" s="7">
        <f t="shared" si="905"/>
        <v>259905</v>
      </c>
      <c r="BP37" s="7">
        <f t="shared" ref="BP37:EA37" si="906">IFERROR(_xlfn.NUMBERVALUE(CUBEVALUE("ThisWorkbookDataModel","[Measures].[forecast]","[demand_forecasting_data1].[Product_ID].&amp;[" &amp; $A$35 &amp; "]","[demand_forecasting_data1].[Date].&amp;["&amp;TEXT(BP$1+2,"YYYY-MM-DD")&amp;"T00:00:00]")),0)</f>
        <v>327255</v>
      </c>
      <c r="BQ37" s="7">
        <f t="shared" si="906"/>
        <v>281919</v>
      </c>
      <c r="BR37" s="7">
        <f t="shared" si="906"/>
        <v>178420</v>
      </c>
      <c r="BS37" s="7">
        <f t="shared" si="906"/>
        <v>351855</v>
      </c>
      <c r="BT37" s="7">
        <f t="shared" si="906"/>
        <v>452818</v>
      </c>
      <c r="BU37" s="7">
        <f t="shared" si="906"/>
        <v>379238</v>
      </c>
      <c r="BV37" s="7">
        <f t="shared" si="906"/>
        <v>384401</v>
      </c>
      <c r="BW37" s="7">
        <f t="shared" si="906"/>
        <v>278046</v>
      </c>
      <c r="BX37" s="7">
        <f t="shared" si="906"/>
        <v>96939</v>
      </c>
      <c r="BY37" s="7">
        <f t="shared" si="906"/>
        <v>179380</v>
      </c>
      <c r="BZ37" s="7">
        <f t="shared" si="906"/>
        <v>142402</v>
      </c>
      <c r="CA37" s="7">
        <f t="shared" si="906"/>
        <v>96018</v>
      </c>
      <c r="CB37" s="7">
        <f t="shared" si="906"/>
        <v>204287</v>
      </c>
      <c r="CC37" s="7">
        <f t="shared" si="906"/>
        <v>80986</v>
      </c>
      <c r="CD37" s="7">
        <f t="shared" si="906"/>
        <v>422468</v>
      </c>
      <c r="CE37" s="7">
        <f t="shared" si="906"/>
        <v>529245</v>
      </c>
      <c r="CF37" s="7">
        <f t="shared" si="906"/>
        <v>624588</v>
      </c>
      <c r="CG37" s="7">
        <f t="shared" si="906"/>
        <v>166560</v>
      </c>
      <c r="CH37" s="7">
        <f t="shared" si="906"/>
        <v>413599</v>
      </c>
      <c r="CI37" s="7">
        <f t="shared" si="906"/>
        <v>298658</v>
      </c>
      <c r="CJ37" s="7">
        <f t="shared" si="906"/>
        <v>287530</v>
      </c>
      <c r="CK37" s="7">
        <f t="shared" si="906"/>
        <v>198209</v>
      </c>
      <c r="CL37" s="7">
        <f t="shared" si="906"/>
        <v>401320</v>
      </c>
      <c r="CM37" s="7">
        <f t="shared" si="906"/>
        <v>435735</v>
      </c>
      <c r="CN37" s="7">
        <f t="shared" si="906"/>
        <v>326782</v>
      </c>
      <c r="CO37" s="7">
        <f t="shared" si="906"/>
        <v>187269</v>
      </c>
      <c r="CP37" s="7">
        <f t="shared" si="906"/>
        <v>161727</v>
      </c>
      <c r="CQ37" s="7">
        <f t="shared" si="906"/>
        <v>269983</v>
      </c>
      <c r="CR37" s="7">
        <f t="shared" si="906"/>
        <v>202386</v>
      </c>
      <c r="CS37" s="7">
        <f t="shared" si="906"/>
        <v>210018</v>
      </c>
      <c r="CT37" s="7">
        <f t="shared" si="906"/>
        <v>76808</v>
      </c>
      <c r="CU37" s="7">
        <f t="shared" si="906"/>
        <v>171062</v>
      </c>
      <c r="CV37" s="7">
        <f t="shared" si="906"/>
        <v>394074</v>
      </c>
      <c r="CW37" s="7">
        <f t="shared" si="906"/>
        <v>161349</v>
      </c>
      <c r="CX37" s="7">
        <f t="shared" si="906"/>
        <v>224524</v>
      </c>
      <c r="CY37" s="7">
        <f t="shared" si="906"/>
        <v>478066</v>
      </c>
      <c r="CZ37" s="7">
        <f t="shared" si="906"/>
        <v>87565</v>
      </c>
      <c r="DA37" s="7">
        <f t="shared" si="906"/>
        <v>389280</v>
      </c>
      <c r="DB37" s="7">
        <f t="shared" si="906"/>
        <v>379551</v>
      </c>
      <c r="DC37" s="7">
        <f t="shared" si="906"/>
        <v>161452</v>
      </c>
      <c r="DD37" s="7">
        <f t="shared" si="906"/>
        <v>424360</v>
      </c>
      <c r="DE37" s="7">
        <f t="shared" si="906"/>
        <v>269927</v>
      </c>
      <c r="DF37" s="7">
        <f t="shared" si="906"/>
        <v>201392</v>
      </c>
      <c r="DG37" s="7">
        <f t="shared" si="906"/>
        <v>435622</v>
      </c>
      <c r="DH37" s="7">
        <f t="shared" si="906"/>
        <v>325294</v>
      </c>
      <c r="DI37" s="7">
        <f t="shared" si="906"/>
        <v>346352</v>
      </c>
      <c r="DJ37" s="7">
        <f t="shared" si="906"/>
        <v>92594</v>
      </c>
      <c r="DK37" s="7">
        <f t="shared" si="906"/>
        <v>509282</v>
      </c>
      <c r="DL37" s="7">
        <f t="shared" si="906"/>
        <v>343149</v>
      </c>
      <c r="DM37" s="7">
        <f t="shared" si="906"/>
        <v>262447</v>
      </c>
      <c r="DN37" s="7">
        <f t="shared" si="906"/>
        <v>493561</v>
      </c>
      <c r="DO37" s="7">
        <f t="shared" si="906"/>
        <v>341236</v>
      </c>
      <c r="DP37" s="7">
        <f t="shared" si="906"/>
        <v>269103</v>
      </c>
      <c r="DQ37" s="7">
        <f t="shared" si="906"/>
        <v>443504</v>
      </c>
      <c r="DR37" s="7">
        <f t="shared" si="906"/>
        <v>49707</v>
      </c>
      <c r="DS37" s="7">
        <f t="shared" si="906"/>
        <v>290679</v>
      </c>
      <c r="DT37" s="7">
        <f t="shared" si="906"/>
        <v>231389</v>
      </c>
      <c r="DU37" s="7">
        <f t="shared" si="906"/>
        <v>180058</v>
      </c>
      <c r="DV37" s="7">
        <f t="shared" si="906"/>
        <v>652396</v>
      </c>
      <c r="DW37" s="7">
        <f t="shared" si="906"/>
        <v>219087</v>
      </c>
      <c r="DX37" s="7">
        <f t="shared" si="906"/>
        <v>193141</v>
      </c>
      <c r="DY37" s="7">
        <f t="shared" si="906"/>
        <v>748669</v>
      </c>
      <c r="DZ37" s="7">
        <f t="shared" si="906"/>
        <v>322875</v>
      </c>
      <c r="EA37" s="7">
        <f t="shared" si="906"/>
        <v>482393</v>
      </c>
      <c r="EB37" s="7">
        <f t="shared" ref="EB37:FB37" si="907">IFERROR(_xlfn.NUMBERVALUE(CUBEVALUE("ThisWorkbookDataModel","[Measures].[forecast]","[demand_forecasting_data1].[Product_ID].&amp;[" &amp; $A$35 &amp; "]","[demand_forecasting_data1].[Date].&amp;["&amp;TEXT(EB$1+2,"YYYY-MM-DD")&amp;"T00:00:00]")),0)</f>
        <v>196009</v>
      </c>
      <c r="EC37" s="7">
        <f t="shared" si="907"/>
        <v>237848</v>
      </c>
      <c r="ED37" s="7">
        <f t="shared" si="907"/>
        <v>275917</v>
      </c>
      <c r="EE37" s="7">
        <f t="shared" si="907"/>
        <v>400297</v>
      </c>
      <c r="EF37" s="7">
        <f t="shared" si="907"/>
        <v>132794</v>
      </c>
      <c r="EG37" s="7">
        <f t="shared" si="907"/>
        <v>199430</v>
      </c>
      <c r="EH37" s="7">
        <f t="shared" si="907"/>
        <v>327160</v>
      </c>
      <c r="EI37" s="7">
        <f t="shared" si="907"/>
        <v>120336</v>
      </c>
      <c r="EJ37" s="7">
        <f t="shared" si="907"/>
        <v>589885</v>
      </c>
      <c r="EK37" s="7">
        <f t="shared" si="907"/>
        <v>287178</v>
      </c>
      <c r="EL37" s="7">
        <f t="shared" si="907"/>
        <v>341025</v>
      </c>
      <c r="EM37" s="7">
        <f t="shared" si="907"/>
        <v>149552</v>
      </c>
      <c r="EN37" s="7">
        <f t="shared" si="907"/>
        <v>648495</v>
      </c>
      <c r="EO37" s="7">
        <f t="shared" si="907"/>
        <v>270372</v>
      </c>
      <c r="EP37" s="7">
        <f t="shared" si="907"/>
        <v>202466</v>
      </c>
      <c r="EQ37" s="7">
        <f t="shared" si="907"/>
        <v>537929</v>
      </c>
      <c r="ER37" s="7">
        <f t="shared" si="907"/>
        <v>473360</v>
      </c>
      <c r="ES37" s="7">
        <f t="shared" si="907"/>
        <v>488073</v>
      </c>
      <c r="ET37" s="7">
        <f t="shared" si="907"/>
        <v>435096</v>
      </c>
      <c r="EU37" s="7">
        <f t="shared" si="907"/>
        <v>307489</v>
      </c>
      <c r="EV37" s="7">
        <f t="shared" si="907"/>
        <v>493165</v>
      </c>
      <c r="EW37" s="7">
        <f t="shared" si="907"/>
        <v>403374</v>
      </c>
      <c r="EX37" s="7">
        <f t="shared" si="907"/>
        <v>236406</v>
      </c>
      <c r="EY37" s="7">
        <f t="shared" si="907"/>
        <v>335227</v>
      </c>
      <c r="EZ37" s="7">
        <f t="shared" si="907"/>
        <v>414097</v>
      </c>
      <c r="FA37" s="7">
        <f t="shared" si="907"/>
        <v>114724</v>
      </c>
      <c r="FB37" s="7">
        <f t="shared" si="907"/>
        <v>271652</v>
      </c>
      <c r="FC37" s="7"/>
      <c r="FD37" s="9">
        <f t="shared" si="156"/>
        <v>266824.33333333331</v>
      </c>
      <c r="FE37" s="9">
        <f t="shared" si="157"/>
        <v>295913.33333333331</v>
      </c>
      <c r="FF37" s="9">
        <f t="shared" si="158"/>
        <v>355959.28571428574</v>
      </c>
      <c r="FG37" s="9"/>
      <c r="FH37" s="12" t="s">
        <v>11</v>
      </c>
      <c r="FI37" s="11">
        <f t="shared" si="166"/>
        <v>266824.33333333331</v>
      </c>
      <c r="FJ37" s="11">
        <f t="shared" si="167"/>
        <v>266824.33333333331</v>
      </c>
      <c r="FK37" s="11">
        <f t="shared" si="167"/>
        <v>266824.33333333331</v>
      </c>
      <c r="FL37" s="11">
        <f t="shared" ref="FL37" si="908">FK37</f>
        <v>266824.33333333331</v>
      </c>
    </row>
    <row r="38" spans="1:168">
      <c r="A38" s="2"/>
      <c r="B38" s="2" t="s">
        <v>9</v>
      </c>
      <c r="C38" s="6">
        <f>IFERROR(_xlfn.NUMBERVALUE(CUBEVALUE("ThisWorkbookDataModel","[Measures].[forecast]","[demand_forecasting_data1].[Product_ID].&amp;[" &amp; $A$35 &amp; "]","[demand_forecasting_data1].[Date].&amp;["&amp;TEXT(C$1+3,"YYYY-MM-DD")&amp;"T00:00:00]")),0)</f>
        <v>435788</v>
      </c>
      <c r="D38" s="7">
        <f t="shared" ref="D38:BO38" si="909">IFERROR(_xlfn.NUMBERVALUE(CUBEVALUE("ThisWorkbookDataModel","[Measures].[forecast]","[demand_forecasting_data1].[Product_ID].&amp;[" &amp; $A$35 &amp; "]","[demand_forecasting_data1].[Date].&amp;["&amp;TEXT(D$1+3,"YYYY-MM-DD")&amp;"T00:00:00]")),0)</f>
        <v>264013</v>
      </c>
      <c r="E38" s="7">
        <f t="shared" si="909"/>
        <v>57065</v>
      </c>
      <c r="F38" s="7">
        <f t="shared" si="909"/>
        <v>398798</v>
      </c>
      <c r="G38" s="7">
        <f t="shared" si="909"/>
        <v>369019</v>
      </c>
      <c r="H38" s="7">
        <f t="shared" si="909"/>
        <v>235222</v>
      </c>
      <c r="I38" s="7">
        <f t="shared" si="909"/>
        <v>346366</v>
      </c>
      <c r="J38" s="7">
        <f t="shared" si="909"/>
        <v>334286</v>
      </c>
      <c r="K38" s="7">
        <f t="shared" si="909"/>
        <v>277243</v>
      </c>
      <c r="L38" s="7">
        <f t="shared" si="909"/>
        <v>438513</v>
      </c>
      <c r="M38" s="7">
        <f t="shared" si="909"/>
        <v>314602</v>
      </c>
      <c r="N38" s="7">
        <f t="shared" si="909"/>
        <v>215926</v>
      </c>
      <c r="O38" s="7">
        <f t="shared" si="909"/>
        <v>72721</v>
      </c>
      <c r="P38" s="7">
        <f t="shared" si="909"/>
        <v>298139</v>
      </c>
      <c r="Q38" s="7">
        <f t="shared" si="909"/>
        <v>499200</v>
      </c>
      <c r="R38" s="7">
        <f t="shared" si="909"/>
        <v>177242</v>
      </c>
      <c r="S38" s="7">
        <f t="shared" si="909"/>
        <v>257628</v>
      </c>
      <c r="T38" s="7">
        <f t="shared" si="909"/>
        <v>114465</v>
      </c>
      <c r="U38" s="7">
        <f t="shared" si="909"/>
        <v>263172</v>
      </c>
      <c r="V38" s="7">
        <f t="shared" si="909"/>
        <v>184048</v>
      </c>
      <c r="W38" s="7">
        <f t="shared" si="909"/>
        <v>236148</v>
      </c>
      <c r="X38" s="7">
        <f t="shared" si="909"/>
        <v>648594</v>
      </c>
      <c r="Y38" s="7">
        <f t="shared" si="909"/>
        <v>334891</v>
      </c>
      <c r="Z38" s="7">
        <f t="shared" si="909"/>
        <v>497416</v>
      </c>
      <c r="AA38" s="7">
        <f t="shared" si="909"/>
        <v>201502</v>
      </c>
      <c r="AB38" s="7">
        <f t="shared" si="909"/>
        <v>478941</v>
      </c>
      <c r="AC38" s="7">
        <f t="shared" si="909"/>
        <v>187889</v>
      </c>
      <c r="AD38" s="7">
        <f t="shared" si="909"/>
        <v>99170</v>
      </c>
      <c r="AE38" s="7">
        <f t="shared" si="909"/>
        <v>228834</v>
      </c>
      <c r="AF38" s="7">
        <f t="shared" si="909"/>
        <v>214974</v>
      </c>
      <c r="AG38" s="7">
        <f t="shared" si="909"/>
        <v>169548</v>
      </c>
      <c r="AH38" s="7">
        <f t="shared" si="909"/>
        <v>172684</v>
      </c>
      <c r="AI38" s="7">
        <f t="shared" si="909"/>
        <v>209631</v>
      </c>
      <c r="AJ38" s="7">
        <f t="shared" si="909"/>
        <v>488790</v>
      </c>
      <c r="AK38" s="7">
        <f t="shared" si="909"/>
        <v>111965</v>
      </c>
      <c r="AL38" s="7">
        <f t="shared" si="909"/>
        <v>407749</v>
      </c>
      <c r="AM38" s="7">
        <f t="shared" si="909"/>
        <v>152307</v>
      </c>
      <c r="AN38" s="7">
        <f t="shared" si="909"/>
        <v>328576</v>
      </c>
      <c r="AO38" s="7">
        <f t="shared" si="909"/>
        <v>525057</v>
      </c>
      <c r="AP38" s="7">
        <f t="shared" si="909"/>
        <v>343484</v>
      </c>
      <c r="AQ38" s="7">
        <f t="shared" si="909"/>
        <v>249182</v>
      </c>
      <c r="AR38" s="7">
        <f t="shared" si="909"/>
        <v>879113</v>
      </c>
      <c r="AS38" s="7">
        <f t="shared" si="909"/>
        <v>314399</v>
      </c>
      <c r="AT38" s="7">
        <f t="shared" si="909"/>
        <v>242203</v>
      </c>
      <c r="AU38" s="7">
        <f t="shared" si="909"/>
        <v>317615</v>
      </c>
      <c r="AV38" s="7">
        <f t="shared" si="909"/>
        <v>310540</v>
      </c>
      <c r="AW38" s="7">
        <f t="shared" si="909"/>
        <v>964775</v>
      </c>
      <c r="AX38" s="7">
        <f t="shared" si="909"/>
        <v>205294</v>
      </c>
      <c r="AY38" s="7">
        <f t="shared" si="909"/>
        <v>694222</v>
      </c>
      <c r="AZ38" s="7">
        <f t="shared" si="909"/>
        <v>519583</v>
      </c>
      <c r="BA38" s="7">
        <f t="shared" si="909"/>
        <v>446612</v>
      </c>
      <c r="BB38" s="7">
        <f t="shared" si="909"/>
        <v>192001</v>
      </c>
      <c r="BC38" s="7">
        <f t="shared" si="909"/>
        <v>584301</v>
      </c>
      <c r="BD38" s="7">
        <f t="shared" si="909"/>
        <v>329169</v>
      </c>
      <c r="BE38" s="7">
        <f t="shared" si="909"/>
        <v>414145</v>
      </c>
      <c r="BF38" s="7">
        <f t="shared" si="909"/>
        <v>146076</v>
      </c>
      <c r="BG38" s="7">
        <f t="shared" si="909"/>
        <v>154054</v>
      </c>
      <c r="BH38" s="7">
        <f t="shared" si="909"/>
        <v>294271</v>
      </c>
      <c r="BI38" s="7">
        <f t="shared" si="909"/>
        <v>190317</v>
      </c>
      <c r="BJ38" s="7">
        <f t="shared" si="909"/>
        <v>215153</v>
      </c>
      <c r="BK38" s="7">
        <f t="shared" si="909"/>
        <v>591238</v>
      </c>
      <c r="BL38" s="7">
        <f t="shared" si="909"/>
        <v>381960</v>
      </c>
      <c r="BM38" s="7">
        <f t="shared" si="909"/>
        <v>540775</v>
      </c>
      <c r="BN38" s="7">
        <f t="shared" si="909"/>
        <v>114044</v>
      </c>
      <c r="BO38" s="7">
        <f t="shared" si="909"/>
        <v>155169</v>
      </c>
      <c r="BP38" s="7">
        <f t="shared" ref="BP38:EA38" si="910">IFERROR(_xlfn.NUMBERVALUE(CUBEVALUE("ThisWorkbookDataModel","[Measures].[forecast]","[demand_forecasting_data1].[Product_ID].&amp;[" &amp; $A$35 &amp; "]","[demand_forecasting_data1].[Date].&amp;["&amp;TEXT(BP$1+3,"YYYY-MM-DD")&amp;"T00:00:00]")),0)</f>
        <v>163131</v>
      </c>
      <c r="BQ38" s="7">
        <f t="shared" si="910"/>
        <v>374052</v>
      </c>
      <c r="BR38" s="7">
        <f t="shared" si="910"/>
        <v>355963</v>
      </c>
      <c r="BS38" s="7">
        <f t="shared" si="910"/>
        <v>306135</v>
      </c>
      <c r="BT38" s="7">
        <f t="shared" si="910"/>
        <v>302991</v>
      </c>
      <c r="BU38" s="7">
        <f t="shared" si="910"/>
        <v>631867</v>
      </c>
      <c r="BV38" s="7">
        <f t="shared" si="910"/>
        <v>332953</v>
      </c>
      <c r="BW38" s="7">
        <f t="shared" si="910"/>
        <v>272450</v>
      </c>
      <c r="BX38" s="7">
        <f t="shared" si="910"/>
        <v>355977</v>
      </c>
      <c r="BY38" s="7">
        <f t="shared" si="910"/>
        <v>352461</v>
      </c>
      <c r="BZ38" s="7">
        <f t="shared" si="910"/>
        <v>338296</v>
      </c>
      <c r="CA38" s="7">
        <f t="shared" si="910"/>
        <v>439514</v>
      </c>
      <c r="CB38" s="7">
        <f t="shared" si="910"/>
        <v>225763</v>
      </c>
      <c r="CC38" s="7">
        <f t="shared" si="910"/>
        <v>109586</v>
      </c>
      <c r="CD38" s="7">
        <f t="shared" si="910"/>
        <v>172304</v>
      </c>
      <c r="CE38" s="7">
        <f t="shared" si="910"/>
        <v>217624</v>
      </c>
      <c r="CF38" s="7">
        <f t="shared" si="910"/>
        <v>235574</v>
      </c>
      <c r="CG38" s="7">
        <f t="shared" si="910"/>
        <v>327462</v>
      </c>
      <c r="CH38" s="7">
        <f t="shared" si="910"/>
        <v>117744</v>
      </c>
      <c r="CI38" s="7">
        <f t="shared" si="910"/>
        <v>140545</v>
      </c>
      <c r="CJ38" s="7">
        <f t="shared" si="910"/>
        <v>88504</v>
      </c>
      <c r="CK38" s="7">
        <f t="shared" si="910"/>
        <v>389629</v>
      </c>
      <c r="CL38" s="7">
        <f t="shared" si="910"/>
        <v>162472</v>
      </c>
      <c r="CM38" s="7">
        <f t="shared" si="910"/>
        <v>252700</v>
      </c>
      <c r="CN38" s="7">
        <f t="shared" si="910"/>
        <v>327056</v>
      </c>
      <c r="CO38" s="7">
        <f t="shared" si="910"/>
        <v>464811</v>
      </c>
      <c r="CP38" s="7">
        <f t="shared" si="910"/>
        <v>245514</v>
      </c>
      <c r="CQ38" s="7">
        <f t="shared" si="910"/>
        <v>196303</v>
      </c>
      <c r="CR38" s="7">
        <f t="shared" si="910"/>
        <v>293762</v>
      </c>
      <c r="CS38" s="7">
        <f t="shared" si="910"/>
        <v>235620</v>
      </c>
      <c r="CT38" s="7">
        <f t="shared" si="910"/>
        <v>259763</v>
      </c>
      <c r="CU38" s="7">
        <f t="shared" si="910"/>
        <v>278092</v>
      </c>
      <c r="CV38" s="7">
        <f t="shared" si="910"/>
        <v>341726</v>
      </c>
      <c r="CW38" s="7">
        <f t="shared" si="910"/>
        <v>412763</v>
      </c>
      <c r="CX38" s="7">
        <f t="shared" si="910"/>
        <v>42288</v>
      </c>
      <c r="CY38" s="7">
        <f t="shared" si="910"/>
        <v>415792</v>
      </c>
      <c r="CZ38" s="7">
        <f t="shared" si="910"/>
        <v>428267</v>
      </c>
      <c r="DA38" s="7">
        <f t="shared" si="910"/>
        <v>146748</v>
      </c>
      <c r="DB38" s="7">
        <f t="shared" si="910"/>
        <v>183759</v>
      </c>
      <c r="DC38" s="7">
        <f t="shared" si="910"/>
        <v>55309</v>
      </c>
      <c r="DD38" s="7">
        <f t="shared" si="910"/>
        <v>131056</v>
      </c>
      <c r="DE38" s="7">
        <f t="shared" si="910"/>
        <v>131482</v>
      </c>
      <c r="DF38" s="7">
        <f t="shared" si="910"/>
        <v>364624</v>
      </c>
      <c r="DG38" s="7">
        <f t="shared" si="910"/>
        <v>571176</v>
      </c>
      <c r="DH38" s="7">
        <f t="shared" si="910"/>
        <v>165724</v>
      </c>
      <c r="DI38" s="7">
        <f t="shared" si="910"/>
        <v>57029</v>
      </c>
      <c r="DJ38" s="7">
        <f t="shared" si="910"/>
        <v>348826</v>
      </c>
      <c r="DK38" s="7">
        <f t="shared" si="910"/>
        <v>419500</v>
      </c>
      <c r="DL38" s="7">
        <f t="shared" si="910"/>
        <v>305088</v>
      </c>
      <c r="DM38" s="7">
        <f t="shared" si="910"/>
        <v>413976</v>
      </c>
      <c r="DN38" s="7">
        <f t="shared" si="910"/>
        <v>253087</v>
      </c>
      <c r="DO38" s="7">
        <f t="shared" si="910"/>
        <v>229577</v>
      </c>
      <c r="DP38" s="7">
        <f t="shared" si="910"/>
        <v>159757</v>
      </c>
      <c r="DQ38" s="7">
        <f t="shared" si="910"/>
        <v>249733</v>
      </c>
      <c r="DR38" s="7">
        <f t="shared" si="910"/>
        <v>335956</v>
      </c>
      <c r="DS38" s="7">
        <f t="shared" si="910"/>
        <v>156879</v>
      </c>
      <c r="DT38" s="7">
        <f t="shared" si="910"/>
        <v>232360</v>
      </c>
      <c r="DU38" s="7">
        <f t="shared" si="910"/>
        <v>171279</v>
      </c>
      <c r="DV38" s="7">
        <f t="shared" si="910"/>
        <v>259291</v>
      </c>
      <c r="DW38" s="7">
        <f t="shared" si="910"/>
        <v>213800</v>
      </c>
      <c r="DX38" s="7">
        <f t="shared" si="910"/>
        <v>416664</v>
      </c>
      <c r="DY38" s="7">
        <f t="shared" si="910"/>
        <v>361683</v>
      </c>
      <c r="DZ38" s="7">
        <f t="shared" si="910"/>
        <v>454355</v>
      </c>
      <c r="EA38" s="7">
        <f t="shared" si="910"/>
        <v>95392</v>
      </c>
      <c r="EB38" s="7">
        <f t="shared" ref="EB38:FB38" si="911">IFERROR(_xlfn.NUMBERVALUE(CUBEVALUE("ThisWorkbookDataModel","[Measures].[forecast]","[demand_forecasting_data1].[Product_ID].&amp;[" &amp; $A$35 &amp; "]","[demand_forecasting_data1].[Date].&amp;["&amp;TEXT(EB$1+3,"YYYY-MM-DD")&amp;"T00:00:00]")),0)</f>
        <v>510929</v>
      </c>
      <c r="EC38" s="7">
        <f t="shared" si="911"/>
        <v>628242</v>
      </c>
      <c r="ED38" s="7">
        <f t="shared" si="911"/>
        <v>106683</v>
      </c>
      <c r="EE38" s="7">
        <f t="shared" si="911"/>
        <v>237326</v>
      </c>
      <c r="EF38" s="7">
        <f t="shared" si="911"/>
        <v>313213</v>
      </c>
      <c r="EG38" s="7">
        <f t="shared" si="911"/>
        <v>230067</v>
      </c>
      <c r="EH38" s="7">
        <f t="shared" si="911"/>
        <v>355163</v>
      </c>
      <c r="EI38" s="7">
        <f t="shared" si="911"/>
        <v>61771</v>
      </c>
      <c r="EJ38" s="7">
        <f t="shared" si="911"/>
        <v>307740</v>
      </c>
      <c r="EK38" s="7">
        <f t="shared" si="911"/>
        <v>420033</v>
      </c>
      <c r="EL38" s="7">
        <f t="shared" si="911"/>
        <v>346227</v>
      </c>
      <c r="EM38" s="7">
        <f t="shared" si="911"/>
        <v>205166</v>
      </c>
      <c r="EN38" s="7">
        <f t="shared" si="911"/>
        <v>300792</v>
      </c>
      <c r="EO38" s="7">
        <f t="shared" si="911"/>
        <v>343199</v>
      </c>
      <c r="EP38" s="7">
        <f t="shared" si="911"/>
        <v>506537</v>
      </c>
      <c r="EQ38" s="7">
        <f t="shared" si="911"/>
        <v>390901</v>
      </c>
      <c r="ER38" s="7">
        <f t="shared" si="911"/>
        <v>399698</v>
      </c>
      <c r="ES38" s="7">
        <f t="shared" si="911"/>
        <v>297558</v>
      </c>
      <c r="ET38" s="7">
        <f t="shared" si="911"/>
        <v>298404</v>
      </c>
      <c r="EU38" s="7">
        <f t="shared" si="911"/>
        <v>116726</v>
      </c>
      <c r="EV38" s="7">
        <f t="shared" si="911"/>
        <v>152456</v>
      </c>
      <c r="EW38" s="7">
        <f t="shared" si="911"/>
        <v>289464</v>
      </c>
      <c r="EX38" s="7">
        <f t="shared" si="911"/>
        <v>140421</v>
      </c>
      <c r="EY38" s="7">
        <f t="shared" si="911"/>
        <v>287748</v>
      </c>
      <c r="EZ38" s="7">
        <f t="shared" si="911"/>
        <v>239267</v>
      </c>
      <c r="FA38" s="7">
        <f t="shared" si="911"/>
        <v>232335</v>
      </c>
      <c r="FB38" s="7">
        <f t="shared" si="911"/>
        <v>368089</v>
      </c>
      <c r="FC38" s="7"/>
      <c r="FD38" s="9">
        <f t="shared" si="156"/>
        <v>279897</v>
      </c>
      <c r="FE38" s="9">
        <f t="shared" si="157"/>
        <v>259554</v>
      </c>
      <c r="FF38" s="9">
        <f t="shared" si="158"/>
        <v>290200.21428571426</v>
      </c>
      <c r="FG38" s="9"/>
      <c r="FH38" s="12" t="s">
        <v>9</v>
      </c>
      <c r="FI38" s="11">
        <f t="shared" si="166"/>
        <v>279897</v>
      </c>
      <c r="FJ38" s="11">
        <f t="shared" si="167"/>
        <v>279897</v>
      </c>
      <c r="FK38" s="11">
        <f t="shared" si="167"/>
        <v>279897</v>
      </c>
      <c r="FL38" s="11">
        <f t="shared" ref="FL38" si="912">FK38</f>
        <v>279897</v>
      </c>
    </row>
    <row r="39" spans="1:168">
      <c r="A39" s="2"/>
      <c r="B39" s="2" t="s">
        <v>5</v>
      </c>
      <c r="C39" s="6">
        <f>IFERROR(_xlfn.NUMBERVALUE(CUBEVALUE("ThisWorkbookDataModel","[Measures].[forecast]","[demand_forecasting_data1].[Product_ID].&amp;[" &amp; $A$35 &amp; "]","[demand_forecasting_data1].[Date].&amp;["&amp;TEXT(C$1+4,"YYYY-MM-DD")&amp;"T00:00:00]")),0)</f>
        <v>421288</v>
      </c>
      <c r="D39" s="6">
        <f t="shared" ref="D39:BO39" si="913">IFERROR(_xlfn.NUMBERVALUE(CUBEVALUE("ThisWorkbookDataModel","[Measures].[forecast]","[demand_forecasting_data1].[Product_ID].&amp;[" &amp; $A$35 &amp; "]","[demand_forecasting_data1].[Date].&amp;["&amp;TEXT(D$1+4,"YYYY-MM-DD")&amp;"T00:00:00]")),0)</f>
        <v>231464</v>
      </c>
      <c r="E39" s="6">
        <f t="shared" si="913"/>
        <v>93628</v>
      </c>
      <c r="F39" s="6">
        <f t="shared" si="913"/>
        <v>174883</v>
      </c>
      <c r="G39" s="6">
        <f t="shared" si="913"/>
        <v>531531</v>
      </c>
      <c r="H39" s="6">
        <f t="shared" si="913"/>
        <v>99529</v>
      </c>
      <c r="I39" s="6">
        <f t="shared" si="913"/>
        <v>441813</v>
      </c>
      <c r="J39" s="6">
        <f t="shared" si="913"/>
        <v>541990</v>
      </c>
      <c r="K39" s="6">
        <f t="shared" si="913"/>
        <v>528473</v>
      </c>
      <c r="L39" s="6">
        <f t="shared" si="913"/>
        <v>280438</v>
      </c>
      <c r="M39" s="6">
        <f t="shared" si="913"/>
        <v>499411</v>
      </c>
      <c r="N39" s="6">
        <f t="shared" si="913"/>
        <v>199711</v>
      </c>
      <c r="O39" s="6">
        <f t="shared" si="913"/>
        <v>496069</v>
      </c>
      <c r="P39" s="6">
        <f t="shared" si="913"/>
        <v>96915</v>
      </c>
      <c r="Q39" s="6">
        <f t="shared" si="913"/>
        <v>387942</v>
      </c>
      <c r="R39" s="6">
        <f t="shared" si="913"/>
        <v>229480</v>
      </c>
      <c r="S39" s="6">
        <f t="shared" si="913"/>
        <v>308017</v>
      </c>
      <c r="T39" s="6">
        <f t="shared" si="913"/>
        <v>167897</v>
      </c>
      <c r="U39" s="6">
        <f t="shared" si="913"/>
        <v>301888</v>
      </c>
      <c r="V39" s="6">
        <f t="shared" si="913"/>
        <v>398073</v>
      </c>
      <c r="W39" s="6">
        <f t="shared" si="913"/>
        <v>411838</v>
      </c>
      <c r="X39" s="6">
        <f t="shared" si="913"/>
        <v>302597</v>
      </c>
      <c r="Y39" s="6">
        <f t="shared" si="913"/>
        <v>684794</v>
      </c>
      <c r="Z39" s="6">
        <f t="shared" si="913"/>
        <v>205138</v>
      </c>
      <c r="AA39" s="6">
        <f t="shared" si="913"/>
        <v>80902</v>
      </c>
      <c r="AB39" s="6">
        <f t="shared" si="913"/>
        <v>286442</v>
      </c>
      <c r="AC39" s="6">
        <f t="shared" si="913"/>
        <v>580991</v>
      </c>
      <c r="AD39" s="6">
        <f t="shared" si="913"/>
        <v>390670</v>
      </c>
      <c r="AE39" s="6">
        <f t="shared" si="913"/>
        <v>256254</v>
      </c>
      <c r="AF39" s="6">
        <f t="shared" si="913"/>
        <v>248035</v>
      </c>
      <c r="AG39" s="6">
        <f t="shared" si="913"/>
        <v>259901</v>
      </c>
      <c r="AH39" s="6">
        <f t="shared" si="913"/>
        <v>203471</v>
      </c>
      <c r="AI39" s="6">
        <f t="shared" si="913"/>
        <v>465542</v>
      </c>
      <c r="AJ39" s="6">
        <f t="shared" si="913"/>
        <v>316791</v>
      </c>
      <c r="AK39" s="6">
        <f t="shared" si="913"/>
        <v>616575</v>
      </c>
      <c r="AL39" s="6">
        <f t="shared" si="913"/>
        <v>481700</v>
      </c>
      <c r="AM39" s="6">
        <f t="shared" si="913"/>
        <v>231513</v>
      </c>
      <c r="AN39" s="6">
        <f t="shared" si="913"/>
        <v>152386</v>
      </c>
      <c r="AO39" s="6">
        <f t="shared" si="913"/>
        <v>322073</v>
      </c>
      <c r="AP39" s="6">
        <f t="shared" si="913"/>
        <v>439905</v>
      </c>
      <c r="AQ39" s="6">
        <f t="shared" si="913"/>
        <v>317961</v>
      </c>
      <c r="AR39" s="6">
        <f t="shared" si="913"/>
        <v>173545</v>
      </c>
      <c r="AS39" s="6">
        <f t="shared" si="913"/>
        <v>425446</v>
      </c>
      <c r="AT39" s="6">
        <f t="shared" si="913"/>
        <v>405791</v>
      </c>
      <c r="AU39" s="6">
        <f t="shared" si="913"/>
        <v>364391</v>
      </c>
      <c r="AV39" s="6">
        <f t="shared" si="913"/>
        <v>446341</v>
      </c>
      <c r="AW39" s="6">
        <f t="shared" si="913"/>
        <v>288593</v>
      </c>
      <c r="AX39" s="6">
        <f t="shared" si="913"/>
        <v>298318</v>
      </c>
      <c r="AY39" s="6">
        <f t="shared" si="913"/>
        <v>602132</v>
      </c>
      <c r="AZ39" s="6">
        <f t="shared" si="913"/>
        <v>443814</v>
      </c>
      <c r="BA39" s="6">
        <f t="shared" si="913"/>
        <v>281800</v>
      </c>
      <c r="BB39" s="6">
        <f t="shared" si="913"/>
        <v>295707</v>
      </c>
      <c r="BC39" s="6">
        <f t="shared" si="913"/>
        <v>130067</v>
      </c>
      <c r="BD39" s="6">
        <f t="shared" si="913"/>
        <v>747734</v>
      </c>
      <c r="BE39" s="6">
        <f t="shared" si="913"/>
        <v>306661</v>
      </c>
      <c r="BF39" s="6">
        <f t="shared" si="913"/>
        <v>294730</v>
      </c>
      <c r="BG39" s="6">
        <f t="shared" si="913"/>
        <v>190323</v>
      </c>
      <c r="BH39" s="6">
        <f t="shared" si="913"/>
        <v>674315</v>
      </c>
      <c r="BI39" s="6">
        <f t="shared" si="913"/>
        <v>276232</v>
      </c>
      <c r="BJ39" s="6">
        <f t="shared" si="913"/>
        <v>418228</v>
      </c>
      <c r="BK39" s="6">
        <f t="shared" si="913"/>
        <v>257478</v>
      </c>
      <c r="BL39" s="6">
        <f t="shared" si="913"/>
        <v>69425</v>
      </c>
      <c r="BM39" s="6">
        <f t="shared" si="913"/>
        <v>416936</v>
      </c>
      <c r="BN39" s="6">
        <f t="shared" si="913"/>
        <v>301106</v>
      </c>
      <c r="BO39" s="6">
        <f t="shared" si="913"/>
        <v>221516</v>
      </c>
      <c r="BP39" s="6">
        <f t="shared" ref="BP39:EA39" si="914">IFERROR(_xlfn.NUMBERVALUE(CUBEVALUE("ThisWorkbookDataModel","[Measures].[forecast]","[demand_forecasting_data1].[Product_ID].&amp;[" &amp; $A$35 &amp; "]","[demand_forecasting_data1].[Date].&amp;["&amp;TEXT(BP$1+4,"YYYY-MM-DD")&amp;"T00:00:00]")),0)</f>
        <v>520328</v>
      </c>
      <c r="BQ39" s="6">
        <f t="shared" si="914"/>
        <v>335581</v>
      </c>
      <c r="BR39" s="6">
        <f t="shared" si="914"/>
        <v>233014</v>
      </c>
      <c r="BS39" s="6">
        <f t="shared" si="914"/>
        <v>300507</v>
      </c>
      <c r="BT39" s="6">
        <f t="shared" si="914"/>
        <v>118679</v>
      </c>
      <c r="BU39" s="6">
        <f t="shared" si="914"/>
        <v>223856</v>
      </c>
      <c r="BV39" s="6">
        <f t="shared" si="914"/>
        <v>480929</v>
      </c>
      <c r="BW39" s="6">
        <f t="shared" si="914"/>
        <v>148036</v>
      </c>
      <c r="BX39" s="6">
        <f t="shared" si="914"/>
        <v>328059</v>
      </c>
      <c r="BY39" s="6">
        <f t="shared" si="914"/>
        <v>284376</v>
      </c>
      <c r="BZ39" s="6">
        <f t="shared" si="914"/>
        <v>219702</v>
      </c>
      <c r="CA39" s="6">
        <f t="shared" si="914"/>
        <v>252698</v>
      </c>
      <c r="CB39" s="6">
        <f t="shared" si="914"/>
        <v>482283</v>
      </c>
      <c r="CC39" s="6">
        <f t="shared" si="914"/>
        <v>96842</v>
      </c>
      <c r="CD39" s="6">
        <f t="shared" si="914"/>
        <v>205602</v>
      </c>
      <c r="CE39" s="6">
        <f t="shared" si="914"/>
        <v>963816</v>
      </c>
      <c r="CF39" s="6">
        <f t="shared" si="914"/>
        <v>184807</v>
      </c>
      <c r="CG39" s="6">
        <f t="shared" si="914"/>
        <v>239186</v>
      </c>
      <c r="CH39" s="6">
        <f t="shared" si="914"/>
        <v>214247</v>
      </c>
      <c r="CI39" s="6">
        <f t="shared" si="914"/>
        <v>295965</v>
      </c>
      <c r="CJ39" s="6">
        <f t="shared" si="914"/>
        <v>533461</v>
      </c>
      <c r="CK39" s="6">
        <f t="shared" si="914"/>
        <v>317925</v>
      </c>
      <c r="CL39" s="6">
        <f t="shared" si="914"/>
        <v>377229</v>
      </c>
      <c r="CM39" s="6">
        <f t="shared" si="914"/>
        <v>315661</v>
      </c>
      <c r="CN39" s="6">
        <f t="shared" si="914"/>
        <v>288268</v>
      </c>
      <c r="CO39" s="6">
        <f t="shared" si="914"/>
        <v>229057</v>
      </c>
      <c r="CP39" s="6">
        <f t="shared" si="914"/>
        <v>257058</v>
      </c>
      <c r="CQ39" s="6">
        <f t="shared" si="914"/>
        <v>0</v>
      </c>
      <c r="CR39" s="6">
        <f t="shared" si="914"/>
        <v>103403</v>
      </c>
      <c r="CS39" s="6">
        <f t="shared" si="914"/>
        <v>353463</v>
      </c>
      <c r="CT39" s="6">
        <f t="shared" si="914"/>
        <v>302551</v>
      </c>
      <c r="CU39" s="6">
        <f t="shared" si="914"/>
        <v>143536</v>
      </c>
      <c r="CV39" s="6">
        <f t="shared" si="914"/>
        <v>127848</v>
      </c>
      <c r="CW39" s="6">
        <f t="shared" si="914"/>
        <v>393611</v>
      </c>
      <c r="CX39" s="6">
        <f t="shared" si="914"/>
        <v>201840</v>
      </c>
      <c r="CY39" s="6">
        <f t="shared" si="914"/>
        <v>416422</v>
      </c>
      <c r="CZ39" s="6">
        <f t="shared" si="914"/>
        <v>203530</v>
      </c>
      <c r="DA39" s="6">
        <f t="shared" si="914"/>
        <v>168270</v>
      </c>
      <c r="DB39" s="6">
        <f t="shared" si="914"/>
        <v>293504</v>
      </c>
      <c r="DC39" s="6">
        <f t="shared" si="914"/>
        <v>437432</v>
      </c>
      <c r="DD39" s="6">
        <f t="shared" si="914"/>
        <v>134982</v>
      </c>
      <c r="DE39" s="6">
        <f t="shared" si="914"/>
        <v>332729</v>
      </c>
      <c r="DF39" s="6">
        <f t="shared" si="914"/>
        <v>188089</v>
      </c>
      <c r="DG39" s="6">
        <f t="shared" si="914"/>
        <v>199816</v>
      </c>
      <c r="DH39" s="6">
        <f t="shared" si="914"/>
        <v>387420</v>
      </c>
      <c r="DI39" s="6">
        <f t="shared" si="914"/>
        <v>713835</v>
      </c>
      <c r="DJ39" s="6">
        <f t="shared" si="914"/>
        <v>257675</v>
      </c>
      <c r="DK39" s="6">
        <f t="shared" si="914"/>
        <v>148330</v>
      </c>
      <c r="DL39" s="6">
        <f t="shared" si="914"/>
        <v>41198</v>
      </c>
      <c r="DM39" s="6">
        <f t="shared" si="914"/>
        <v>263888</v>
      </c>
      <c r="DN39" s="6">
        <f t="shared" si="914"/>
        <v>187244</v>
      </c>
      <c r="DO39" s="6">
        <f t="shared" si="914"/>
        <v>326589</v>
      </c>
      <c r="DP39" s="6">
        <f t="shared" si="914"/>
        <v>237188</v>
      </c>
      <c r="DQ39" s="6">
        <f t="shared" si="914"/>
        <v>474509</v>
      </c>
      <c r="DR39" s="6">
        <f t="shared" si="914"/>
        <v>337111</v>
      </c>
      <c r="DS39" s="6">
        <f t="shared" si="914"/>
        <v>216503</v>
      </c>
      <c r="DT39" s="6">
        <f t="shared" si="914"/>
        <v>324720</v>
      </c>
      <c r="DU39" s="6">
        <f t="shared" si="914"/>
        <v>172726</v>
      </c>
      <c r="DV39" s="6">
        <f t="shared" si="914"/>
        <v>68233</v>
      </c>
      <c r="DW39" s="6">
        <f t="shared" si="914"/>
        <v>445847</v>
      </c>
      <c r="DX39" s="6">
        <f t="shared" si="914"/>
        <v>309696</v>
      </c>
      <c r="DY39" s="6">
        <f t="shared" si="914"/>
        <v>342271</v>
      </c>
      <c r="DZ39" s="6">
        <f t="shared" si="914"/>
        <v>198045</v>
      </c>
      <c r="EA39" s="6">
        <f t="shared" si="914"/>
        <v>463661</v>
      </c>
      <c r="EB39" s="6">
        <f t="shared" ref="EB39:FB39" si="915">IFERROR(_xlfn.NUMBERVALUE(CUBEVALUE("ThisWorkbookDataModel","[Measures].[forecast]","[demand_forecasting_data1].[Product_ID].&amp;[" &amp; $A$35 &amp; "]","[demand_forecasting_data1].[Date].&amp;["&amp;TEXT(EB$1+4,"YYYY-MM-DD")&amp;"T00:00:00]")),0)</f>
        <v>295284</v>
      </c>
      <c r="EC39" s="6">
        <f t="shared" si="915"/>
        <v>312122</v>
      </c>
      <c r="ED39" s="6">
        <f t="shared" si="915"/>
        <v>259060</v>
      </c>
      <c r="EE39" s="6">
        <f t="shared" si="915"/>
        <v>127231</v>
      </c>
      <c r="EF39" s="6">
        <f t="shared" si="915"/>
        <v>292660</v>
      </c>
      <c r="EG39" s="6">
        <f t="shared" si="915"/>
        <v>416380</v>
      </c>
      <c r="EH39" s="6">
        <f t="shared" si="915"/>
        <v>316122</v>
      </c>
      <c r="EI39" s="6">
        <f t="shared" si="915"/>
        <v>234757</v>
      </c>
      <c r="EJ39" s="6">
        <f t="shared" si="915"/>
        <v>279969</v>
      </c>
      <c r="EK39" s="6">
        <f t="shared" si="915"/>
        <v>237398</v>
      </c>
      <c r="EL39" s="6">
        <f t="shared" si="915"/>
        <v>330127</v>
      </c>
      <c r="EM39" s="6">
        <f t="shared" si="915"/>
        <v>385791</v>
      </c>
      <c r="EN39" s="6">
        <f t="shared" si="915"/>
        <v>170214</v>
      </c>
      <c r="EO39" s="6">
        <f t="shared" si="915"/>
        <v>464876</v>
      </c>
      <c r="EP39" s="6">
        <f t="shared" si="915"/>
        <v>509180</v>
      </c>
      <c r="EQ39" s="6">
        <f t="shared" si="915"/>
        <v>206775</v>
      </c>
      <c r="ER39" s="6">
        <f t="shared" si="915"/>
        <v>278744</v>
      </c>
      <c r="ES39" s="6">
        <f t="shared" si="915"/>
        <v>320666</v>
      </c>
      <c r="ET39" s="6">
        <f t="shared" si="915"/>
        <v>92655</v>
      </c>
      <c r="EU39" s="6">
        <f t="shared" si="915"/>
        <v>77772</v>
      </c>
      <c r="EV39" s="6">
        <f t="shared" si="915"/>
        <v>534602</v>
      </c>
      <c r="EW39" s="6">
        <f t="shared" si="915"/>
        <v>316117</v>
      </c>
      <c r="EX39" s="6">
        <f t="shared" si="915"/>
        <v>186436</v>
      </c>
      <c r="EY39" s="6">
        <f t="shared" si="915"/>
        <v>286155</v>
      </c>
      <c r="EZ39" s="6">
        <f t="shared" si="915"/>
        <v>255759</v>
      </c>
      <c r="FA39" s="6">
        <f t="shared" si="915"/>
        <v>394905</v>
      </c>
      <c r="FB39" s="6">
        <f t="shared" si="915"/>
        <v>363017</v>
      </c>
      <c r="FC39" s="6"/>
      <c r="FD39" s="9">
        <f t="shared" si="156"/>
        <v>337893.66666666669</v>
      </c>
      <c r="FE39" s="9">
        <f t="shared" si="157"/>
        <v>300398.16666666669</v>
      </c>
      <c r="FF39" s="9">
        <f t="shared" si="158"/>
        <v>306261.35714285716</v>
      </c>
      <c r="FG39" s="9"/>
      <c r="FH39" s="12" t="s">
        <v>5</v>
      </c>
      <c r="FI39" s="11">
        <f t="shared" si="166"/>
        <v>337893.66666666669</v>
      </c>
      <c r="FJ39" s="11">
        <f t="shared" si="167"/>
        <v>337893.66666666669</v>
      </c>
      <c r="FK39" s="11">
        <f t="shared" si="167"/>
        <v>337893.66666666669</v>
      </c>
      <c r="FL39" s="11">
        <f t="shared" ref="FL39" si="916">FK39</f>
        <v>337893.66666666669</v>
      </c>
    </row>
    <row r="40" spans="1:168">
      <c r="A40" s="2"/>
      <c r="B40" s="2" t="s">
        <v>7</v>
      </c>
      <c r="C40" s="6">
        <f>IFERROR(_xlfn.NUMBERVALUE(CUBEVALUE("ThisWorkbookDataModel","[Measures].[forecast]","[demand_forecasting_data1].[Product_ID].&amp;[" &amp; $A$35 &amp; "]","[demand_forecasting_data1].[Date].&amp;["&amp;TEXT(C$1+5,"YYYY-MM-DD")&amp;"T00:00:00]")),0)</f>
        <v>301742</v>
      </c>
      <c r="D40" s="6">
        <f t="shared" ref="D40:BO40" si="917">IFERROR(_xlfn.NUMBERVALUE(CUBEVALUE("ThisWorkbookDataModel","[Measures].[forecast]","[demand_forecasting_data1].[Product_ID].&amp;[" &amp; $A$35 &amp; "]","[demand_forecasting_data1].[Date].&amp;["&amp;TEXT(D$1+5,"YYYY-MM-DD")&amp;"T00:00:00]")),0)</f>
        <v>135592</v>
      </c>
      <c r="E40" s="6">
        <f t="shared" si="917"/>
        <v>271169</v>
      </c>
      <c r="F40" s="6">
        <f t="shared" si="917"/>
        <v>206394</v>
      </c>
      <c r="G40" s="6">
        <f t="shared" si="917"/>
        <v>388703</v>
      </c>
      <c r="H40" s="6">
        <f t="shared" si="917"/>
        <v>310930</v>
      </c>
      <c r="I40" s="6">
        <f t="shared" si="917"/>
        <v>431801</v>
      </c>
      <c r="J40" s="6">
        <f t="shared" si="917"/>
        <v>412383</v>
      </c>
      <c r="K40" s="6">
        <f t="shared" si="917"/>
        <v>410035</v>
      </c>
      <c r="L40" s="6">
        <f t="shared" si="917"/>
        <v>445467</v>
      </c>
      <c r="M40" s="6">
        <f t="shared" si="917"/>
        <v>371665</v>
      </c>
      <c r="N40" s="6">
        <f t="shared" si="917"/>
        <v>554546</v>
      </c>
      <c r="O40" s="6">
        <f t="shared" si="917"/>
        <v>176365</v>
      </c>
      <c r="P40" s="6">
        <f t="shared" si="917"/>
        <v>643518</v>
      </c>
      <c r="Q40" s="6">
        <f t="shared" si="917"/>
        <v>33806</v>
      </c>
      <c r="R40" s="6">
        <f t="shared" si="917"/>
        <v>99925</v>
      </c>
      <c r="S40" s="6">
        <f t="shared" si="917"/>
        <v>435909</v>
      </c>
      <c r="T40" s="6">
        <f t="shared" si="917"/>
        <v>258970</v>
      </c>
      <c r="U40" s="6">
        <f t="shared" si="917"/>
        <v>439463</v>
      </c>
      <c r="V40" s="6">
        <f t="shared" si="917"/>
        <v>101502</v>
      </c>
      <c r="W40" s="6">
        <f t="shared" si="917"/>
        <v>148524</v>
      </c>
      <c r="X40" s="6">
        <f t="shared" si="917"/>
        <v>222865</v>
      </c>
      <c r="Y40" s="6">
        <f t="shared" si="917"/>
        <v>218958</v>
      </c>
      <c r="Z40" s="6">
        <f t="shared" si="917"/>
        <v>330331</v>
      </c>
      <c r="AA40" s="6">
        <f t="shared" si="917"/>
        <v>234570</v>
      </c>
      <c r="AB40" s="6">
        <f t="shared" si="917"/>
        <v>296288</v>
      </c>
      <c r="AC40" s="6">
        <f t="shared" si="917"/>
        <v>378765</v>
      </c>
      <c r="AD40" s="6">
        <f t="shared" si="917"/>
        <v>306573</v>
      </c>
      <c r="AE40" s="6">
        <f t="shared" si="917"/>
        <v>165091</v>
      </c>
      <c r="AF40" s="6">
        <f t="shared" si="917"/>
        <v>358253</v>
      </c>
      <c r="AG40" s="6">
        <f t="shared" si="917"/>
        <v>240618</v>
      </c>
      <c r="AH40" s="6">
        <f t="shared" si="917"/>
        <v>504398</v>
      </c>
      <c r="AI40" s="6">
        <f t="shared" si="917"/>
        <v>409816</v>
      </c>
      <c r="AJ40" s="6">
        <f t="shared" si="917"/>
        <v>567773</v>
      </c>
      <c r="AK40" s="6">
        <f t="shared" si="917"/>
        <v>259423</v>
      </c>
      <c r="AL40" s="6">
        <f t="shared" si="917"/>
        <v>260687</v>
      </c>
      <c r="AM40" s="6">
        <f t="shared" si="917"/>
        <v>279937</v>
      </c>
      <c r="AN40" s="6">
        <f t="shared" si="917"/>
        <v>586226</v>
      </c>
      <c r="AO40" s="6">
        <f t="shared" si="917"/>
        <v>413032</v>
      </c>
      <c r="AP40" s="6">
        <f t="shared" si="917"/>
        <v>194110</v>
      </c>
      <c r="AQ40" s="6">
        <f t="shared" si="917"/>
        <v>220780</v>
      </c>
      <c r="AR40" s="6">
        <f t="shared" si="917"/>
        <v>67803</v>
      </c>
      <c r="AS40" s="6">
        <f t="shared" si="917"/>
        <v>809612</v>
      </c>
      <c r="AT40" s="6">
        <f t="shared" si="917"/>
        <v>192986</v>
      </c>
      <c r="AU40" s="6">
        <f t="shared" si="917"/>
        <v>237503</v>
      </c>
      <c r="AV40" s="6">
        <f t="shared" si="917"/>
        <v>216598</v>
      </c>
      <c r="AW40" s="6">
        <f t="shared" si="917"/>
        <v>237182</v>
      </c>
      <c r="AX40" s="6">
        <f t="shared" si="917"/>
        <v>665994</v>
      </c>
      <c r="AY40" s="6">
        <f t="shared" si="917"/>
        <v>373846</v>
      </c>
      <c r="AZ40" s="6">
        <f t="shared" si="917"/>
        <v>131670</v>
      </c>
      <c r="BA40" s="6">
        <f t="shared" si="917"/>
        <v>160301</v>
      </c>
      <c r="BB40" s="6">
        <f t="shared" si="917"/>
        <v>219313</v>
      </c>
      <c r="BC40" s="6">
        <f t="shared" si="917"/>
        <v>184639</v>
      </c>
      <c r="BD40" s="6">
        <f t="shared" si="917"/>
        <v>221640</v>
      </c>
      <c r="BE40" s="6">
        <f t="shared" si="917"/>
        <v>496621</v>
      </c>
      <c r="BF40" s="6">
        <f t="shared" si="917"/>
        <v>311744</v>
      </c>
      <c r="BG40" s="6">
        <f t="shared" si="917"/>
        <v>147668</v>
      </c>
      <c r="BH40" s="6">
        <f t="shared" si="917"/>
        <v>259025</v>
      </c>
      <c r="BI40" s="6">
        <f t="shared" si="917"/>
        <v>240597</v>
      </c>
      <c r="BJ40" s="6">
        <f t="shared" si="917"/>
        <v>345777</v>
      </c>
      <c r="BK40" s="6">
        <f t="shared" si="917"/>
        <v>213706</v>
      </c>
      <c r="BL40" s="6">
        <f t="shared" si="917"/>
        <v>393116</v>
      </c>
      <c r="BM40" s="6">
        <f t="shared" si="917"/>
        <v>291798</v>
      </c>
      <c r="BN40" s="6">
        <f t="shared" si="917"/>
        <v>425468</v>
      </c>
      <c r="BO40" s="6">
        <f t="shared" si="917"/>
        <v>396604</v>
      </c>
      <c r="BP40" s="6">
        <f t="shared" ref="BP40:EA40" si="918">IFERROR(_xlfn.NUMBERVALUE(CUBEVALUE("ThisWorkbookDataModel","[Measures].[forecast]","[demand_forecasting_data1].[Product_ID].&amp;[" &amp; $A$35 &amp; "]","[demand_forecasting_data1].[Date].&amp;["&amp;TEXT(BP$1+5,"YYYY-MM-DD")&amp;"T00:00:00]")),0)</f>
        <v>388664</v>
      </c>
      <c r="BQ40" s="6">
        <f t="shared" si="918"/>
        <v>130613</v>
      </c>
      <c r="BR40" s="6">
        <f t="shared" si="918"/>
        <v>345203</v>
      </c>
      <c r="BS40" s="6">
        <f t="shared" si="918"/>
        <v>290449</v>
      </c>
      <c r="BT40" s="6">
        <f t="shared" si="918"/>
        <v>320813</v>
      </c>
      <c r="BU40" s="6">
        <f t="shared" si="918"/>
        <v>211641</v>
      </c>
      <c r="BV40" s="6">
        <f t="shared" si="918"/>
        <v>239134</v>
      </c>
      <c r="BW40" s="6">
        <f t="shared" si="918"/>
        <v>144647</v>
      </c>
      <c r="BX40" s="6">
        <f t="shared" si="918"/>
        <v>226377</v>
      </c>
      <c r="BY40" s="6">
        <f t="shared" si="918"/>
        <v>769531</v>
      </c>
      <c r="BZ40" s="6">
        <f t="shared" si="918"/>
        <v>290665</v>
      </c>
      <c r="CA40" s="6">
        <f t="shared" si="918"/>
        <v>197909</v>
      </c>
      <c r="CB40" s="6">
        <f t="shared" si="918"/>
        <v>503519</v>
      </c>
      <c r="CC40" s="6">
        <f t="shared" si="918"/>
        <v>566669</v>
      </c>
      <c r="CD40" s="6">
        <f t="shared" si="918"/>
        <v>250432</v>
      </c>
      <c r="CE40" s="6">
        <f t="shared" si="918"/>
        <v>454459</v>
      </c>
      <c r="CF40" s="6">
        <f t="shared" si="918"/>
        <v>404939</v>
      </c>
      <c r="CG40" s="6">
        <f t="shared" si="918"/>
        <v>364265</v>
      </c>
      <c r="CH40" s="6">
        <f t="shared" si="918"/>
        <v>153307</v>
      </c>
      <c r="CI40" s="6">
        <f t="shared" si="918"/>
        <v>243152</v>
      </c>
      <c r="CJ40" s="6">
        <f t="shared" si="918"/>
        <v>308325</v>
      </c>
      <c r="CK40" s="6">
        <f t="shared" si="918"/>
        <v>51578</v>
      </c>
      <c r="CL40" s="6">
        <f t="shared" si="918"/>
        <v>281331</v>
      </c>
      <c r="CM40" s="6">
        <f t="shared" si="918"/>
        <v>367546</v>
      </c>
      <c r="CN40" s="6">
        <f t="shared" si="918"/>
        <v>346524</v>
      </c>
      <c r="CO40" s="6">
        <f t="shared" si="918"/>
        <v>656543</v>
      </c>
      <c r="CP40" s="6">
        <f t="shared" si="918"/>
        <v>166127</v>
      </c>
      <c r="CQ40" s="6">
        <f t="shared" si="918"/>
        <v>305930</v>
      </c>
      <c r="CR40" s="6">
        <f t="shared" si="918"/>
        <v>357482</v>
      </c>
      <c r="CS40" s="6">
        <f t="shared" si="918"/>
        <v>157175</v>
      </c>
      <c r="CT40" s="6">
        <f t="shared" si="918"/>
        <v>220482</v>
      </c>
      <c r="CU40" s="6">
        <f t="shared" si="918"/>
        <v>179468</v>
      </c>
      <c r="CV40" s="6">
        <f t="shared" si="918"/>
        <v>329562</v>
      </c>
      <c r="CW40" s="6">
        <f t="shared" si="918"/>
        <v>220140</v>
      </c>
      <c r="CX40" s="6">
        <f t="shared" si="918"/>
        <v>367417</v>
      </c>
      <c r="CY40" s="6">
        <f t="shared" si="918"/>
        <v>372221</v>
      </c>
      <c r="CZ40" s="6">
        <f t="shared" si="918"/>
        <v>223685</v>
      </c>
      <c r="DA40" s="6">
        <f t="shared" si="918"/>
        <v>122027</v>
      </c>
      <c r="DB40" s="6">
        <f t="shared" si="918"/>
        <v>746334</v>
      </c>
      <c r="DC40" s="6">
        <f t="shared" si="918"/>
        <v>190060</v>
      </c>
      <c r="DD40" s="6">
        <f t="shared" si="918"/>
        <v>702714</v>
      </c>
      <c r="DE40" s="6">
        <f t="shared" si="918"/>
        <v>185799</v>
      </c>
      <c r="DF40" s="6">
        <f t="shared" si="918"/>
        <v>310724</v>
      </c>
      <c r="DG40" s="6">
        <f t="shared" si="918"/>
        <v>62081</v>
      </c>
      <c r="DH40" s="6">
        <f t="shared" si="918"/>
        <v>313578</v>
      </c>
      <c r="DI40" s="6">
        <f t="shared" si="918"/>
        <v>149437</v>
      </c>
      <c r="DJ40" s="6">
        <f t="shared" si="918"/>
        <v>357720</v>
      </c>
      <c r="DK40" s="6">
        <f t="shared" si="918"/>
        <v>197920</v>
      </c>
      <c r="DL40" s="6">
        <f t="shared" si="918"/>
        <v>368606</v>
      </c>
      <c r="DM40" s="6">
        <f t="shared" si="918"/>
        <v>348685</v>
      </c>
      <c r="DN40" s="6">
        <f t="shared" si="918"/>
        <v>371536</v>
      </c>
      <c r="DO40" s="6">
        <f t="shared" si="918"/>
        <v>210285</v>
      </c>
      <c r="DP40" s="6">
        <f t="shared" si="918"/>
        <v>332920</v>
      </c>
      <c r="DQ40" s="6">
        <f t="shared" si="918"/>
        <v>211729</v>
      </c>
      <c r="DR40" s="6">
        <f t="shared" si="918"/>
        <v>261994</v>
      </c>
      <c r="DS40" s="6">
        <f t="shared" si="918"/>
        <v>216207</v>
      </c>
      <c r="DT40" s="6">
        <f t="shared" si="918"/>
        <v>445326</v>
      </c>
      <c r="DU40" s="6">
        <f t="shared" si="918"/>
        <v>236065</v>
      </c>
      <c r="DV40" s="6">
        <f t="shared" si="918"/>
        <v>710730</v>
      </c>
      <c r="DW40" s="6">
        <f t="shared" si="918"/>
        <v>113030</v>
      </c>
      <c r="DX40" s="6">
        <f t="shared" si="918"/>
        <v>409124</v>
      </c>
      <c r="DY40" s="6">
        <f t="shared" si="918"/>
        <v>344361</v>
      </c>
      <c r="DZ40" s="6">
        <f t="shared" si="918"/>
        <v>327513</v>
      </c>
      <c r="EA40" s="6">
        <f t="shared" si="918"/>
        <v>257206</v>
      </c>
      <c r="EB40" s="6">
        <f t="shared" ref="EB40:FB40" si="919">IFERROR(_xlfn.NUMBERVALUE(CUBEVALUE("ThisWorkbookDataModel","[Measures].[forecast]","[demand_forecasting_data1].[Product_ID].&amp;[" &amp; $A$35 &amp; "]","[demand_forecasting_data1].[Date].&amp;["&amp;TEXT(EB$1+5,"YYYY-MM-DD")&amp;"T00:00:00]")),0)</f>
        <v>432477</v>
      </c>
      <c r="EC40" s="6">
        <f t="shared" si="919"/>
        <v>410728</v>
      </c>
      <c r="ED40" s="6">
        <f t="shared" si="919"/>
        <v>300009</v>
      </c>
      <c r="EE40" s="6">
        <f t="shared" si="919"/>
        <v>103660</v>
      </c>
      <c r="EF40" s="6">
        <f t="shared" si="919"/>
        <v>292003</v>
      </c>
      <c r="EG40" s="6">
        <f t="shared" si="919"/>
        <v>214381</v>
      </c>
      <c r="EH40" s="6">
        <f t="shared" si="919"/>
        <v>179089</v>
      </c>
      <c r="EI40" s="6">
        <f t="shared" si="919"/>
        <v>213756</v>
      </c>
      <c r="EJ40" s="6">
        <f t="shared" si="919"/>
        <v>130768</v>
      </c>
      <c r="EK40" s="6">
        <f t="shared" si="919"/>
        <v>429085</v>
      </c>
      <c r="EL40" s="6">
        <f t="shared" si="919"/>
        <v>194142</v>
      </c>
      <c r="EM40" s="6">
        <f t="shared" si="919"/>
        <v>257164</v>
      </c>
      <c r="EN40" s="6">
        <f t="shared" si="919"/>
        <v>326063</v>
      </c>
      <c r="EO40" s="6">
        <f t="shared" si="919"/>
        <v>518526</v>
      </c>
      <c r="EP40" s="6">
        <f t="shared" si="919"/>
        <v>156284</v>
      </c>
      <c r="EQ40" s="6">
        <f t="shared" si="919"/>
        <v>163327</v>
      </c>
      <c r="ER40" s="6">
        <f t="shared" si="919"/>
        <v>407955</v>
      </c>
      <c r="ES40" s="6">
        <f t="shared" si="919"/>
        <v>331030</v>
      </c>
      <c r="ET40" s="6">
        <f t="shared" si="919"/>
        <v>349996</v>
      </c>
      <c r="EU40" s="6">
        <f t="shared" si="919"/>
        <v>286925</v>
      </c>
      <c r="EV40" s="6">
        <f t="shared" si="919"/>
        <v>233773</v>
      </c>
      <c r="EW40" s="6">
        <f t="shared" si="919"/>
        <v>227792</v>
      </c>
      <c r="EX40" s="6">
        <f t="shared" si="919"/>
        <v>344108</v>
      </c>
      <c r="EY40" s="6">
        <f t="shared" si="919"/>
        <v>197402</v>
      </c>
      <c r="EZ40" s="6">
        <f t="shared" si="919"/>
        <v>342246</v>
      </c>
      <c r="FA40" s="6">
        <f t="shared" si="919"/>
        <v>223246</v>
      </c>
      <c r="FB40" s="6">
        <f t="shared" si="919"/>
        <v>318902</v>
      </c>
      <c r="FC40" s="6"/>
      <c r="FD40" s="9">
        <f t="shared" si="156"/>
        <v>294798</v>
      </c>
      <c r="FE40" s="9">
        <f t="shared" si="157"/>
        <v>275616</v>
      </c>
      <c r="FF40" s="9">
        <f t="shared" si="158"/>
        <v>292965.14285714284</v>
      </c>
      <c r="FG40" s="9"/>
      <c r="FH40" s="12" t="s">
        <v>7</v>
      </c>
      <c r="FI40" s="11">
        <f t="shared" si="166"/>
        <v>294798</v>
      </c>
      <c r="FJ40" s="11">
        <f t="shared" si="167"/>
        <v>294798</v>
      </c>
      <c r="FK40" s="11">
        <f t="shared" si="167"/>
        <v>294798</v>
      </c>
      <c r="FL40" s="11">
        <f t="shared" ref="FL40" si="920">FK40</f>
        <v>294798</v>
      </c>
    </row>
    <row r="41" spans="1:168">
      <c r="A41" s="2"/>
      <c r="B41" s="2" t="s">
        <v>8</v>
      </c>
      <c r="C41" s="6">
        <f>IFERROR(_xlfn.NUMBERVALUE(CUBEVALUE("ThisWorkbookDataModel","[Measures].[forecast]","[demand_forecasting_data1].[Product_ID].&amp;[" &amp; $A$35 &amp; "]","[demand_forecasting_data1].[Date].&amp;["&amp;TEXT(C$1+6,"YYYY-MM-DD")&amp;"T00:00:00]")),0)</f>
        <v>168152</v>
      </c>
      <c r="D41" s="7">
        <f t="shared" ref="D41:BO41" si="921">IFERROR(_xlfn.NUMBERVALUE(CUBEVALUE("ThisWorkbookDataModel","[Measures].[forecast]","[demand_forecasting_data1].[Product_ID].&amp;[" &amp; $A$35 &amp; "]","[demand_forecasting_data1].[Date].&amp;["&amp;TEXT(D$1+6,"YYYY-MM-DD")&amp;"T00:00:00]")),0)</f>
        <v>225290</v>
      </c>
      <c r="E41" s="7">
        <f t="shared" si="921"/>
        <v>480751</v>
      </c>
      <c r="F41" s="7">
        <f t="shared" si="921"/>
        <v>338723</v>
      </c>
      <c r="G41" s="7">
        <f t="shared" si="921"/>
        <v>24214</v>
      </c>
      <c r="H41" s="7">
        <f t="shared" si="921"/>
        <v>331220</v>
      </c>
      <c r="I41" s="7">
        <f t="shared" si="921"/>
        <v>279258</v>
      </c>
      <c r="J41" s="7">
        <f t="shared" si="921"/>
        <v>402011</v>
      </c>
      <c r="K41" s="7">
        <f t="shared" si="921"/>
        <v>341371</v>
      </c>
      <c r="L41" s="7">
        <f t="shared" si="921"/>
        <v>165162</v>
      </c>
      <c r="M41" s="7">
        <f t="shared" si="921"/>
        <v>74973</v>
      </c>
      <c r="N41" s="7">
        <f t="shared" si="921"/>
        <v>274426</v>
      </c>
      <c r="O41" s="7">
        <f t="shared" si="921"/>
        <v>365486</v>
      </c>
      <c r="P41" s="7">
        <f t="shared" si="921"/>
        <v>193912</v>
      </c>
      <c r="Q41" s="7">
        <f t="shared" si="921"/>
        <v>189511</v>
      </c>
      <c r="R41" s="7">
        <f t="shared" si="921"/>
        <v>464276</v>
      </c>
      <c r="S41" s="7">
        <f t="shared" si="921"/>
        <v>507027</v>
      </c>
      <c r="T41" s="7">
        <f t="shared" si="921"/>
        <v>96032</v>
      </c>
      <c r="U41" s="7">
        <f t="shared" si="921"/>
        <v>73299</v>
      </c>
      <c r="V41" s="7">
        <f t="shared" si="921"/>
        <v>385550</v>
      </c>
      <c r="W41" s="7">
        <f t="shared" si="921"/>
        <v>71397</v>
      </c>
      <c r="X41" s="7">
        <f t="shared" si="921"/>
        <v>242079</v>
      </c>
      <c r="Y41" s="7">
        <f t="shared" si="921"/>
        <v>62150</v>
      </c>
      <c r="Z41" s="7">
        <f t="shared" si="921"/>
        <v>448026</v>
      </c>
      <c r="AA41" s="7">
        <f t="shared" si="921"/>
        <v>614156</v>
      </c>
      <c r="AB41" s="7">
        <f t="shared" si="921"/>
        <v>392727</v>
      </c>
      <c r="AC41" s="7">
        <f t="shared" si="921"/>
        <v>159312</v>
      </c>
      <c r="AD41" s="7">
        <f t="shared" si="921"/>
        <v>134195</v>
      </c>
      <c r="AE41" s="7">
        <f t="shared" si="921"/>
        <v>165543</v>
      </c>
      <c r="AF41" s="7">
        <f t="shared" si="921"/>
        <v>280247</v>
      </c>
      <c r="AG41" s="7">
        <f t="shared" si="921"/>
        <v>123170</v>
      </c>
      <c r="AH41" s="7">
        <f t="shared" si="921"/>
        <v>399326</v>
      </c>
      <c r="AI41" s="7">
        <f t="shared" si="921"/>
        <v>411516</v>
      </c>
      <c r="AJ41" s="7">
        <f t="shared" si="921"/>
        <v>377289</v>
      </c>
      <c r="AK41" s="7">
        <f t="shared" si="921"/>
        <v>128071</v>
      </c>
      <c r="AL41" s="7">
        <f t="shared" si="921"/>
        <v>196849</v>
      </c>
      <c r="AM41" s="7">
        <f t="shared" si="921"/>
        <v>252037</v>
      </c>
      <c r="AN41" s="7">
        <f t="shared" si="921"/>
        <v>605504</v>
      </c>
      <c r="AO41" s="7">
        <f t="shared" si="921"/>
        <v>486604</v>
      </c>
      <c r="AP41" s="7">
        <f t="shared" si="921"/>
        <v>402934</v>
      </c>
      <c r="AQ41" s="7">
        <f t="shared" si="921"/>
        <v>110731</v>
      </c>
      <c r="AR41" s="7">
        <f t="shared" si="921"/>
        <v>415031</v>
      </c>
      <c r="AS41" s="7">
        <f t="shared" si="921"/>
        <v>137889</v>
      </c>
      <c r="AT41" s="7">
        <f t="shared" si="921"/>
        <v>101088</v>
      </c>
      <c r="AU41" s="7">
        <f t="shared" si="921"/>
        <v>447136</v>
      </c>
      <c r="AV41" s="7">
        <f t="shared" si="921"/>
        <v>331006</v>
      </c>
      <c r="AW41" s="7">
        <f t="shared" si="921"/>
        <v>70682</v>
      </c>
      <c r="AX41" s="7">
        <f t="shared" si="921"/>
        <v>206739</v>
      </c>
      <c r="AY41" s="7">
        <f t="shared" si="921"/>
        <v>273269</v>
      </c>
      <c r="AZ41" s="7">
        <f t="shared" si="921"/>
        <v>63460</v>
      </c>
      <c r="BA41" s="7">
        <f t="shared" si="921"/>
        <v>425060</v>
      </c>
      <c r="BB41" s="7">
        <f t="shared" si="921"/>
        <v>196020</v>
      </c>
      <c r="BC41" s="7">
        <f t="shared" si="921"/>
        <v>278581</v>
      </c>
      <c r="BD41" s="7">
        <f t="shared" si="921"/>
        <v>361926</v>
      </c>
      <c r="BE41" s="7">
        <f t="shared" si="921"/>
        <v>485381</v>
      </c>
      <c r="BF41" s="7">
        <f t="shared" si="921"/>
        <v>124323</v>
      </c>
      <c r="BG41" s="7">
        <f t="shared" si="921"/>
        <v>303448</v>
      </c>
      <c r="BH41" s="7">
        <f t="shared" si="921"/>
        <v>68294</v>
      </c>
      <c r="BI41" s="7">
        <f t="shared" si="921"/>
        <v>99842</v>
      </c>
      <c r="BJ41" s="7">
        <f t="shared" si="921"/>
        <v>178970</v>
      </c>
      <c r="BK41" s="7">
        <f t="shared" si="921"/>
        <v>431084</v>
      </c>
      <c r="BL41" s="7">
        <f t="shared" si="921"/>
        <v>82090</v>
      </c>
      <c r="BM41" s="7">
        <f t="shared" si="921"/>
        <v>254519</v>
      </c>
      <c r="BN41" s="7">
        <f t="shared" si="921"/>
        <v>341879</v>
      </c>
      <c r="BO41" s="7">
        <f t="shared" si="921"/>
        <v>335768</v>
      </c>
      <c r="BP41" s="7">
        <f t="shared" ref="BP41:EA41" si="922">IFERROR(_xlfn.NUMBERVALUE(CUBEVALUE("ThisWorkbookDataModel","[Measures].[forecast]","[demand_forecasting_data1].[Product_ID].&amp;[" &amp; $A$35 &amp; "]","[demand_forecasting_data1].[Date].&amp;["&amp;TEXT(BP$1+6,"YYYY-MM-DD")&amp;"T00:00:00]")),0)</f>
        <v>99699</v>
      </c>
      <c r="BQ41" s="7">
        <f t="shared" si="922"/>
        <v>244942</v>
      </c>
      <c r="BR41" s="7">
        <f t="shared" si="922"/>
        <v>277728</v>
      </c>
      <c r="BS41" s="7">
        <f t="shared" si="922"/>
        <v>445132</v>
      </c>
      <c r="BT41" s="7">
        <f t="shared" si="922"/>
        <v>166486</v>
      </c>
      <c r="BU41" s="7">
        <f t="shared" si="922"/>
        <v>487424</v>
      </c>
      <c r="BV41" s="7">
        <f t="shared" si="922"/>
        <v>240286</v>
      </c>
      <c r="BW41" s="7">
        <f t="shared" si="922"/>
        <v>108646</v>
      </c>
      <c r="BX41" s="7">
        <f t="shared" si="922"/>
        <v>258423</v>
      </c>
      <c r="BY41" s="7">
        <f t="shared" si="922"/>
        <v>402694</v>
      </c>
      <c r="BZ41" s="7">
        <f t="shared" si="922"/>
        <v>201330</v>
      </c>
      <c r="CA41" s="7">
        <f t="shared" si="922"/>
        <v>332674</v>
      </c>
      <c r="CB41" s="7">
        <f t="shared" si="922"/>
        <v>189922</v>
      </c>
      <c r="CC41" s="7">
        <f t="shared" si="922"/>
        <v>167094</v>
      </c>
      <c r="CD41" s="7">
        <f t="shared" si="922"/>
        <v>79942</v>
      </c>
      <c r="CE41" s="7">
        <f t="shared" si="922"/>
        <v>187695</v>
      </c>
      <c r="CF41" s="7">
        <f t="shared" si="922"/>
        <v>115470</v>
      </c>
      <c r="CG41" s="7">
        <f t="shared" si="922"/>
        <v>116962</v>
      </c>
      <c r="CH41" s="7">
        <f t="shared" si="922"/>
        <v>100821</v>
      </c>
      <c r="CI41" s="7">
        <f t="shared" si="922"/>
        <v>235852</v>
      </c>
      <c r="CJ41" s="7">
        <f t="shared" si="922"/>
        <v>224932</v>
      </c>
      <c r="CK41" s="7">
        <f t="shared" si="922"/>
        <v>523032</v>
      </c>
      <c r="CL41" s="7">
        <f t="shared" si="922"/>
        <v>414825</v>
      </c>
      <c r="CM41" s="7">
        <f t="shared" si="922"/>
        <v>108333</v>
      </c>
      <c r="CN41" s="7">
        <f t="shared" si="922"/>
        <v>303787</v>
      </c>
      <c r="CO41" s="7">
        <f t="shared" si="922"/>
        <v>557799</v>
      </c>
      <c r="CP41" s="7">
        <f t="shared" si="922"/>
        <v>357936</v>
      </c>
      <c r="CQ41" s="7">
        <f t="shared" si="922"/>
        <v>374688</v>
      </c>
      <c r="CR41" s="7">
        <f t="shared" si="922"/>
        <v>328982</v>
      </c>
      <c r="CS41" s="7">
        <f t="shared" si="922"/>
        <v>178579</v>
      </c>
      <c r="CT41" s="7">
        <f t="shared" si="922"/>
        <v>294684</v>
      </c>
      <c r="CU41" s="7">
        <f t="shared" si="922"/>
        <v>184671</v>
      </c>
      <c r="CV41" s="7">
        <f t="shared" si="922"/>
        <v>635167</v>
      </c>
      <c r="CW41" s="7">
        <f t="shared" si="922"/>
        <v>245487</v>
      </c>
      <c r="CX41" s="7">
        <f t="shared" si="922"/>
        <v>270826</v>
      </c>
      <c r="CY41" s="7">
        <f t="shared" si="922"/>
        <v>105137</v>
      </c>
      <c r="CZ41" s="7">
        <f t="shared" si="922"/>
        <v>299709</v>
      </c>
      <c r="DA41" s="7">
        <f t="shared" si="922"/>
        <v>348926</v>
      </c>
      <c r="DB41" s="7">
        <f t="shared" si="922"/>
        <v>454137</v>
      </c>
      <c r="DC41" s="7">
        <f t="shared" si="922"/>
        <v>133931</v>
      </c>
      <c r="DD41" s="7">
        <f t="shared" si="922"/>
        <v>188267</v>
      </c>
      <c r="DE41" s="7">
        <f t="shared" si="922"/>
        <v>208992</v>
      </c>
      <c r="DF41" s="7">
        <f t="shared" si="922"/>
        <v>153910</v>
      </c>
      <c r="DG41" s="7">
        <f t="shared" si="922"/>
        <v>114793</v>
      </c>
      <c r="DH41" s="7">
        <f t="shared" si="922"/>
        <v>195429</v>
      </c>
      <c r="DI41" s="7">
        <f t="shared" si="922"/>
        <v>309388</v>
      </c>
      <c r="DJ41" s="7">
        <f t="shared" si="922"/>
        <v>442493</v>
      </c>
      <c r="DK41" s="7">
        <f t="shared" si="922"/>
        <v>485347</v>
      </c>
      <c r="DL41" s="7">
        <f t="shared" si="922"/>
        <v>178490</v>
      </c>
      <c r="DM41" s="7">
        <f t="shared" si="922"/>
        <v>529265</v>
      </c>
      <c r="DN41" s="7">
        <f t="shared" si="922"/>
        <v>187179</v>
      </c>
      <c r="DO41" s="7">
        <f t="shared" si="922"/>
        <v>379919</v>
      </c>
      <c r="DP41" s="7">
        <f t="shared" si="922"/>
        <v>286175</v>
      </c>
      <c r="DQ41" s="7">
        <f t="shared" si="922"/>
        <v>222757</v>
      </c>
      <c r="DR41" s="7">
        <f t="shared" si="922"/>
        <v>436873</v>
      </c>
      <c r="DS41" s="7">
        <f t="shared" si="922"/>
        <v>160141</v>
      </c>
      <c r="DT41" s="7">
        <f t="shared" si="922"/>
        <v>349327</v>
      </c>
      <c r="DU41" s="7">
        <f t="shared" si="922"/>
        <v>253467</v>
      </c>
      <c r="DV41" s="7">
        <f t="shared" si="922"/>
        <v>277550</v>
      </c>
      <c r="DW41" s="7">
        <f t="shared" si="922"/>
        <v>749981</v>
      </c>
      <c r="DX41" s="7">
        <f t="shared" si="922"/>
        <v>839268</v>
      </c>
      <c r="DY41" s="7">
        <f t="shared" si="922"/>
        <v>133913</v>
      </c>
      <c r="DZ41" s="7">
        <f t="shared" si="922"/>
        <v>477491</v>
      </c>
      <c r="EA41" s="7">
        <f t="shared" si="922"/>
        <v>102505</v>
      </c>
      <c r="EB41" s="7">
        <f t="shared" ref="EB41:FB41" si="923">IFERROR(_xlfn.NUMBERVALUE(CUBEVALUE("ThisWorkbookDataModel","[Measures].[forecast]","[demand_forecasting_data1].[Product_ID].&amp;[" &amp; $A$35 &amp; "]","[demand_forecasting_data1].[Date].&amp;["&amp;TEXT(EB$1+6,"YYYY-MM-DD")&amp;"T00:00:00]")),0)</f>
        <v>102809</v>
      </c>
      <c r="EC41" s="7">
        <f t="shared" si="923"/>
        <v>337888</v>
      </c>
      <c r="ED41" s="7">
        <f t="shared" si="923"/>
        <v>277071</v>
      </c>
      <c r="EE41" s="7">
        <f t="shared" si="923"/>
        <v>574776</v>
      </c>
      <c r="EF41" s="7">
        <f t="shared" si="923"/>
        <v>487742</v>
      </c>
      <c r="EG41" s="7">
        <f t="shared" si="923"/>
        <v>302745</v>
      </c>
      <c r="EH41" s="7">
        <f t="shared" si="923"/>
        <v>338484</v>
      </c>
      <c r="EI41" s="7">
        <f t="shared" si="923"/>
        <v>492242</v>
      </c>
      <c r="EJ41" s="7">
        <f t="shared" si="923"/>
        <v>657868</v>
      </c>
      <c r="EK41" s="7">
        <f t="shared" si="923"/>
        <v>236175</v>
      </c>
      <c r="EL41" s="7">
        <f t="shared" si="923"/>
        <v>192792</v>
      </c>
      <c r="EM41" s="7">
        <f t="shared" si="923"/>
        <v>74973</v>
      </c>
      <c r="EN41" s="7">
        <f t="shared" si="923"/>
        <v>168506</v>
      </c>
      <c r="EO41" s="7">
        <f t="shared" si="923"/>
        <v>189900</v>
      </c>
      <c r="EP41" s="7">
        <f t="shared" si="923"/>
        <v>116777</v>
      </c>
      <c r="EQ41" s="7">
        <f t="shared" si="923"/>
        <v>660818</v>
      </c>
      <c r="ER41" s="7">
        <f t="shared" si="923"/>
        <v>562702</v>
      </c>
      <c r="ES41" s="7">
        <f t="shared" si="923"/>
        <v>139392</v>
      </c>
      <c r="ET41" s="7">
        <f t="shared" si="923"/>
        <v>208135</v>
      </c>
      <c r="EU41" s="7">
        <f t="shared" si="923"/>
        <v>432628</v>
      </c>
      <c r="EV41" s="7">
        <f t="shared" si="923"/>
        <v>522911</v>
      </c>
      <c r="EW41" s="7">
        <f t="shared" si="923"/>
        <v>267165</v>
      </c>
      <c r="EX41" s="7">
        <f t="shared" si="923"/>
        <v>227676</v>
      </c>
      <c r="EY41" s="7">
        <f t="shared" si="923"/>
        <v>352229</v>
      </c>
      <c r="EZ41" s="7">
        <f t="shared" si="923"/>
        <v>578233</v>
      </c>
      <c r="FA41" s="7">
        <f t="shared" si="923"/>
        <v>440624</v>
      </c>
      <c r="FB41" s="7">
        <f t="shared" si="923"/>
        <v>259085</v>
      </c>
      <c r="FC41" s="7"/>
      <c r="FD41" s="9">
        <f t="shared" si="156"/>
        <v>425980.66666666669</v>
      </c>
      <c r="FE41" s="9">
        <f t="shared" si="157"/>
        <v>354168.66666666669</v>
      </c>
      <c r="FF41" s="9">
        <f t="shared" si="158"/>
        <v>354162.5</v>
      </c>
      <c r="FG41" s="9"/>
      <c r="FH41" s="12" t="s">
        <v>8</v>
      </c>
      <c r="FI41" s="11">
        <f t="shared" si="166"/>
        <v>425980.66666666669</v>
      </c>
      <c r="FJ41" s="11">
        <f t="shared" si="167"/>
        <v>425980.66666666669</v>
      </c>
      <c r="FK41" s="11">
        <f t="shared" si="167"/>
        <v>425980.66666666669</v>
      </c>
      <c r="FL41" s="11">
        <f t="shared" ref="FL41" si="924">FK41</f>
        <v>425980.66666666669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D6393-304F-4FFD-BEDE-5A8487B38E98}">
  <dimension ref="A1:D37"/>
  <sheetViews>
    <sheetView workbookViewId="0">
      <selection activeCell="E2" sqref="E2"/>
    </sheetView>
  </sheetViews>
  <sheetFormatPr defaultRowHeight="15"/>
  <cols>
    <col min="1" max="1" width="15.140625" bestFit="1" customWidth="1"/>
    <col min="2" max="2" width="7.28515625" bestFit="1" customWidth="1"/>
    <col min="3" max="3" width="13.140625" bestFit="1" customWidth="1"/>
    <col min="4" max="4" width="15.42578125" bestFit="1" customWidth="1"/>
    <col min="5" max="5" width="4.5703125" bestFit="1" customWidth="1"/>
    <col min="6" max="6" width="4" bestFit="1" customWidth="1"/>
    <col min="7" max="7" width="3.42578125" bestFit="1" customWidth="1"/>
    <col min="8" max="8" width="4.28515625" bestFit="1" customWidth="1"/>
    <col min="9" max="9" width="4.42578125" bestFit="1" customWidth="1"/>
    <col min="10" max="10" width="4.140625" bestFit="1" customWidth="1"/>
    <col min="11" max="12" width="4.5703125" bestFit="1" customWidth="1"/>
    <col min="13" max="13" width="10" bestFit="1" customWidth="1"/>
    <col min="14" max="14" width="11.28515625" bestFit="1" customWidth="1"/>
    <col min="15" max="36" width="16.85546875" bestFit="1" customWidth="1"/>
    <col min="37" max="37" width="11.28515625" bestFit="1" customWidth="1"/>
    <col min="38" max="1096" width="16.85546875" bestFit="1" customWidth="1"/>
    <col min="1097" max="1097" width="11.28515625" bestFit="1" customWidth="1"/>
  </cols>
  <sheetData>
    <row r="1" spans="1:4">
      <c r="A1" s="36" t="s">
        <v>65</v>
      </c>
      <c r="B1" s="36" t="s">
        <v>63</v>
      </c>
      <c r="C1" s="36" t="s">
        <v>12</v>
      </c>
      <c r="D1" t="s">
        <v>64</v>
      </c>
    </row>
    <row r="2" spans="1:4">
      <c r="A2">
        <v>2019</v>
      </c>
      <c r="B2" t="s">
        <v>51</v>
      </c>
      <c r="C2" t="s">
        <v>0</v>
      </c>
      <c r="D2" s="37">
        <v>10720337</v>
      </c>
    </row>
    <row r="3" spans="1:4">
      <c r="B3" t="s">
        <v>52</v>
      </c>
      <c r="C3" t="s">
        <v>0</v>
      </c>
      <c r="D3" s="37">
        <v>7771671</v>
      </c>
    </row>
    <row r="4" spans="1:4">
      <c r="B4" t="s">
        <v>53</v>
      </c>
      <c r="C4" t="s">
        <v>0</v>
      </c>
      <c r="D4" s="37">
        <v>10587470</v>
      </c>
    </row>
    <row r="5" spans="1:4">
      <c r="B5" t="s">
        <v>54</v>
      </c>
      <c r="C5" t="s">
        <v>0</v>
      </c>
      <c r="D5" s="37">
        <v>9363986</v>
      </c>
    </row>
    <row r="6" spans="1:4">
      <c r="B6" t="s">
        <v>55</v>
      </c>
      <c r="C6" t="s">
        <v>0</v>
      </c>
      <c r="D6" s="37">
        <v>10620869</v>
      </c>
    </row>
    <row r="7" spans="1:4">
      <c r="B7" t="s">
        <v>56</v>
      </c>
      <c r="C7" t="s">
        <v>0</v>
      </c>
      <c r="D7" s="37">
        <v>10548138</v>
      </c>
    </row>
    <row r="8" spans="1:4">
      <c r="B8" t="s">
        <v>57</v>
      </c>
      <c r="C8" t="s">
        <v>0</v>
      </c>
      <c r="D8" s="37">
        <v>9360074</v>
      </c>
    </row>
    <row r="9" spans="1:4">
      <c r="B9" t="s">
        <v>58</v>
      </c>
      <c r="C9" t="s">
        <v>0</v>
      </c>
      <c r="D9" s="37">
        <v>10056387</v>
      </c>
    </row>
    <row r="10" spans="1:4">
      <c r="B10" t="s">
        <v>59</v>
      </c>
      <c r="C10" t="s">
        <v>0</v>
      </c>
      <c r="D10" s="37">
        <v>9491626</v>
      </c>
    </row>
    <row r="11" spans="1:4">
      <c r="B11" t="s">
        <v>60</v>
      </c>
      <c r="C11" t="s">
        <v>0</v>
      </c>
      <c r="D11" s="37">
        <v>7835118</v>
      </c>
    </row>
    <row r="12" spans="1:4">
      <c r="B12" t="s">
        <v>61</v>
      </c>
      <c r="C12" t="s">
        <v>0</v>
      </c>
      <c r="D12" s="37">
        <v>10010368</v>
      </c>
    </row>
    <row r="13" spans="1:4">
      <c r="B13" t="s">
        <v>62</v>
      </c>
      <c r="C13" t="s">
        <v>0</v>
      </c>
      <c r="D13" s="37">
        <v>8508624</v>
      </c>
    </row>
    <row r="14" spans="1:4">
      <c r="A14">
        <v>2020</v>
      </c>
      <c r="B14" t="s">
        <v>51</v>
      </c>
      <c r="C14" t="s">
        <v>0</v>
      </c>
      <c r="D14" s="37">
        <v>11079605</v>
      </c>
    </row>
    <row r="15" spans="1:4">
      <c r="B15" t="s">
        <v>52</v>
      </c>
      <c r="C15" t="s">
        <v>0</v>
      </c>
      <c r="D15" s="37">
        <v>8555826</v>
      </c>
    </row>
    <row r="16" spans="1:4">
      <c r="B16" t="s">
        <v>53</v>
      </c>
      <c r="C16" t="s">
        <v>0</v>
      </c>
      <c r="D16" s="37">
        <v>9499114</v>
      </c>
    </row>
    <row r="17" spans="1:4">
      <c r="B17" t="s">
        <v>54</v>
      </c>
      <c r="C17" t="s">
        <v>0</v>
      </c>
      <c r="D17" s="37">
        <v>8051777</v>
      </c>
    </row>
    <row r="18" spans="1:4">
      <c r="B18" t="s">
        <v>55</v>
      </c>
      <c r="C18" t="s">
        <v>0</v>
      </c>
      <c r="D18" s="37">
        <v>10229740</v>
      </c>
    </row>
    <row r="19" spans="1:4">
      <c r="B19" t="s">
        <v>56</v>
      </c>
      <c r="C19" t="s">
        <v>0</v>
      </c>
      <c r="D19" s="37">
        <v>9018604</v>
      </c>
    </row>
    <row r="20" spans="1:4">
      <c r="B20" t="s">
        <v>57</v>
      </c>
      <c r="C20" t="s">
        <v>0</v>
      </c>
      <c r="D20" s="37">
        <v>9580216</v>
      </c>
    </row>
    <row r="21" spans="1:4">
      <c r="B21" t="s">
        <v>58</v>
      </c>
      <c r="C21" t="s">
        <v>0</v>
      </c>
      <c r="D21" s="37">
        <v>8512966</v>
      </c>
    </row>
    <row r="22" spans="1:4">
      <c r="B22" t="s">
        <v>59</v>
      </c>
      <c r="C22" t="s">
        <v>0</v>
      </c>
      <c r="D22" s="37">
        <v>8441032</v>
      </c>
    </row>
    <row r="23" spans="1:4">
      <c r="B23" t="s">
        <v>60</v>
      </c>
      <c r="C23" t="s">
        <v>0</v>
      </c>
      <c r="D23" s="37">
        <v>9913492</v>
      </c>
    </row>
    <row r="24" spans="1:4">
      <c r="B24" t="s">
        <v>61</v>
      </c>
      <c r="C24" t="s">
        <v>0</v>
      </c>
      <c r="D24" s="37">
        <v>8658269</v>
      </c>
    </row>
    <row r="25" spans="1:4">
      <c r="B25" t="s">
        <v>62</v>
      </c>
      <c r="C25" t="s">
        <v>0</v>
      </c>
      <c r="D25" s="37">
        <v>9378012</v>
      </c>
    </row>
    <row r="26" spans="1:4">
      <c r="A26">
        <v>2021</v>
      </c>
      <c r="B26" t="s">
        <v>51</v>
      </c>
      <c r="C26" t="s">
        <v>0</v>
      </c>
      <c r="D26" s="37">
        <v>10388387</v>
      </c>
    </row>
    <row r="27" spans="1:4">
      <c r="B27" t="s">
        <v>52</v>
      </c>
      <c r="C27" t="s">
        <v>0</v>
      </c>
      <c r="D27" s="37">
        <v>8645956</v>
      </c>
    </row>
    <row r="28" spans="1:4">
      <c r="B28" t="s">
        <v>53</v>
      </c>
      <c r="C28" t="s">
        <v>0</v>
      </c>
      <c r="D28" s="37">
        <v>10459120</v>
      </c>
    </row>
    <row r="29" spans="1:4">
      <c r="B29" t="s">
        <v>54</v>
      </c>
      <c r="C29" t="s">
        <v>0</v>
      </c>
      <c r="D29" s="37">
        <v>9079555</v>
      </c>
    </row>
    <row r="30" spans="1:4">
      <c r="B30" t="s">
        <v>55</v>
      </c>
      <c r="C30" t="s">
        <v>0</v>
      </c>
      <c r="D30" s="37">
        <v>10190611</v>
      </c>
    </row>
    <row r="31" spans="1:4">
      <c r="B31" t="s">
        <v>56</v>
      </c>
      <c r="C31" t="s">
        <v>0</v>
      </c>
      <c r="D31" s="37">
        <v>10029423</v>
      </c>
    </row>
    <row r="32" spans="1:4">
      <c r="B32" t="s">
        <v>57</v>
      </c>
      <c r="C32" t="s">
        <v>0</v>
      </c>
      <c r="D32" s="37">
        <v>10663673</v>
      </c>
    </row>
    <row r="33" spans="2:4">
      <c r="B33" t="s">
        <v>58</v>
      </c>
      <c r="C33" t="s">
        <v>0</v>
      </c>
      <c r="D33" s="37">
        <v>9104079</v>
      </c>
    </row>
    <row r="34" spans="2:4">
      <c r="B34" t="s">
        <v>59</v>
      </c>
      <c r="C34" t="s">
        <v>0</v>
      </c>
      <c r="D34" s="37">
        <v>9836355</v>
      </c>
    </row>
    <row r="35" spans="2:4">
      <c r="B35" t="s">
        <v>60</v>
      </c>
      <c r="C35" t="s">
        <v>0</v>
      </c>
      <c r="D35" s="37">
        <v>10415261</v>
      </c>
    </row>
    <row r="36" spans="2:4">
      <c r="B36" t="s">
        <v>61</v>
      </c>
      <c r="C36" t="s">
        <v>0</v>
      </c>
      <c r="D36" s="37">
        <v>9633216</v>
      </c>
    </row>
    <row r="37" spans="2:4">
      <c r="B37" t="s">
        <v>62</v>
      </c>
      <c r="C37" t="s">
        <v>0</v>
      </c>
      <c r="D37" s="37">
        <v>8705678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1079F-0EB5-4D71-B5BA-FEB609A01198}">
  <dimension ref="A1:P50"/>
  <sheetViews>
    <sheetView topLeftCell="C1" workbookViewId="0">
      <selection activeCell="H21" sqref="H21"/>
    </sheetView>
  </sheetViews>
  <sheetFormatPr defaultRowHeight="15"/>
  <cols>
    <col min="1" max="1" width="11.28515625" bestFit="1" customWidth="1"/>
    <col min="2" max="2" width="12.28515625" bestFit="1" customWidth="1"/>
    <col min="3" max="3" width="10" bestFit="1" customWidth="1"/>
    <col min="4" max="4" width="18" bestFit="1" customWidth="1"/>
    <col min="5" max="5" width="16.85546875" bestFit="1" customWidth="1"/>
    <col min="6" max="6" width="25.7109375" bestFit="1" customWidth="1"/>
    <col min="7" max="9" width="16.85546875" bestFit="1" customWidth="1"/>
    <col min="10" max="10" width="24.5703125" bestFit="1" customWidth="1"/>
    <col min="11" max="11" width="13.85546875" bestFit="1" customWidth="1"/>
  </cols>
  <sheetData>
    <row r="1" spans="1:14">
      <c r="C1" t="s">
        <v>12</v>
      </c>
    </row>
    <row r="2" spans="1:14">
      <c r="A2" t="s">
        <v>74</v>
      </c>
      <c r="B2" t="s">
        <v>75</v>
      </c>
      <c r="C2" s="39" t="s">
        <v>0</v>
      </c>
      <c r="D2" t="s">
        <v>76</v>
      </c>
      <c r="E2" t="s">
        <v>77</v>
      </c>
      <c r="F2" t="s">
        <v>78</v>
      </c>
      <c r="G2" t="s">
        <v>79</v>
      </c>
      <c r="H2" t="s">
        <v>80</v>
      </c>
    </row>
    <row r="3" spans="1:14">
      <c r="A3" t="s">
        <v>48</v>
      </c>
      <c r="B3" t="s">
        <v>21</v>
      </c>
      <c r="C3">
        <v>10720337</v>
      </c>
    </row>
    <row r="4" spans="1:14">
      <c r="B4" t="s">
        <v>20</v>
      </c>
      <c r="C4">
        <v>7771671</v>
      </c>
      <c r="D4">
        <v>-2948666</v>
      </c>
      <c r="G4">
        <v>1</v>
      </c>
      <c r="H4">
        <f>C3</f>
        <v>10720337</v>
      </c>
      <c r="J4" t="s">
        <v>81</v>
      </c>
      <c r="K4" t="s">
        <v>82</v>
      </c>
      <c r="L4">
        <f t="array" ref="L4:L5">LINEST(D4:D38,H4:H38,0,1)</f>
        <v>-1.7763393413847948E-2</v>
      </c>
    </row>
    <row r="5" spans="1:14">
      <c r="B5" t="s">
        <v>22</v>
      </c>
      <c r="C5">
        <v>10587470</v>
      </c>
      <c r="D5">
        <v>2815799</v>
      </c>
      <c r="E5">
        <f>D4</f>
        <v>-2948666</v>
      </c>
      <c r="G5">
        <v>2</v>
      </c>
      <c r="H5">
        <f t="shared" ref="H5:H39" si="0">C4</f>
        <v>7771671</v>
      </c>
      <c r="K5" t="s">
        <v>83</v>
      </c>
      <c r="L5">
        <v>2.6039666552708663E-2</v>
      </c>
    </row>
    <row r="6" spans="1:14">
      <c r="B6" t="s">
        <v>66</v>
      </c>
      <c r="C6">
        <v>9363986</v>
      </c>
      <c r="D6">
        <v>-1223484</v>
      </c>
      <c r="E6">
        <f t="shared" ref="E6:E39" si="1">D5</f>
        <v>2815799</v>
      </c>
      <c r="F6">
        <f>D4</f>
        <v>-2948666</v>
      </c>
      <c r="G6">
        <v>3</v>
      </c>
      <c r="H6">
        <f t="shared" si="0"/>
        <v>10587470</v>
      </c>
      <c r="K6" t="s">
        <v>84</v>
      </c>
      <c r="L6">
        <f>L4/L5</f>
        <v>-0.68216670047951089</v>
      </c>
    </row>
    <row r="7" spans="1:14">
      <c r="B7" t="s">
        <v>55</v>
      </c>
      <c r="C7">
        <v>10620869</v>
      </c>
      <c r="D7">
        <v>1256883</v>
      </c>
      <c r="E7">
        <f t="shared" si="1"/>
        <v>-1223484</v>
      </c>
      <c r="F7">
        <f t="shared" ref="F7:F39" si="2">D5</f>
        <v>2815799</v>
      </c>
      <c r="G7">
        <v>4</v>
      </c>
      <c r="H7">
        <f t="shared" si="0"/>
        <v>9363986</v>
      </c>
    </row>
    <row r="8" spans="1:14">
      <c r="B8" t="s">
        <v>70</v>
      </c>
      <c r="C8">
        <v>10548138</v>
      </c>
      <c r="D8">
        <v>-72731</v>
      </c>
      <c r="E8">
        <f t="shared" si="1"/>
        <v>1256883</v>
      </c>
      <c r="F8">
        <f t="shared" si="2"/>
        <v>-1223484</v>
      </c>
      <c r="G8">
        <v>5</v>
      </c>
      <c r="H8">
        <f t="shared" si="0"/>
        <v>10620869</v>
      </c>
    </row>
    <row r="9" spans="1:14">
      <c r="B9" t="s">
        <v>69</v>
      </c>
      <c r="C9">
        <v>9360074</v>
      </c>
      <c r="D9">
        <v>-1188064</v>
      </c>
      <c r="E9">
        <f t="shared" si="1"/>
        <v>-72731</v>
      </c>
      <c r="F9">
        <f t="shared" si="2"/>
        <v>1256883</v>
      </c>
      <c r="G9">
        <v>6</v>
      </c>
      <c r="H9">
        <f t="shared" si="0"/>
        <v>10548138</v>
      </c>
      <c r="J9" t="s">
        <v>85</v>
      </c>
      <c r="K9" t="s">
        <v>82</v>
      </c>
      <c r="L9">
        <f t="array" ref="L9:M10">LINEST(D4:D38,H4:H38,1,1)</f>
        <v>-1.3855355232937592</v>
      </c>
      <c r="M9">
        <v>13173865.405490153</v>
      </c>
    </row>
    <row r="10" spans="1:14">
      <c r="B10" t="s">
        <v>67</v>
      </c>
      <c r="C10">
        <v>10056387</v>
      </c>
      <c r="D10">
        <v>696313</v>
      </c>
      <c r="E10">
        <f t="shared" si="1"/>
        <v>-1188064</v>
      </c>
      <c r="F10">
        <f t="shared" si="2"/>
        <v>-72731</v>
      </c>
      <c r="G10">
        <v>7</v>
      </c>
      <c r="H10">
        <f t="shared" si="0"/>
        <v>9360074</v>
      </c>
      <c r="K10" t="s">
        <v>83</v>
      </c>
      <c r="L10">
        <v>0.15793161741471196</v>
      </c>
      <c r="M10">
        <v>1514653.631926924</v>
      </c>
    </row>
    <row r="11" spans="1:14">
      <c r="B11" t="s">
        <v>73</v>
      </c>
      <c r="C11">
        <v>9491626</v>
      </c>
      <c r="D11">
        <v>-564761</v>
      </c>
      <c r="E11">
        <f t="shared" si="1"/>
        <v>696313</v>
      </c>
      <c r="F11">
        <f t="shared" si="2"/>
        <v>-1188064</v>
      </c>
      <c r="G11">
        <v>8</v>
      </c>
      <c r="H11">
        <f t="shared" si="0"/>
        <v>10056387</v>
      </c>
      <c r="K11" t="s">
        <v>84</v>
      </c>
      <c r="L11">
        <f>L9/L10</f>
        <v>-8.7730091413898936</v>
      </c>
    </row>
    <row r="12" spans="1:14">
      <c r="B12" t="s">
        <v>72</v>
      </c>
      <c r="C12">
        <v>7835118</v>
      </c>
      <c r="D12">
        <v>-1656508</v>
      </c>
      <c r="E12">
        <f t="shared" si="1"/>
        <v>-564761</v>
      </c>
      <c r="F12">
        <f t="shared" si="2"/>
        <v>696313</v>
      </c>
      <c r="G12">
        <v>9</v>
      </c>
      <c r="H12">
        <f t="shared" si="0"/>
        <v>9491626</v>
      </c>
    </row>
    <row r="13" spans="1:14">
      <c r="B13" t="s">
        <v>71</v>
      </c>
      <c r="C13">
        <v>10010368</v>
      </c>
      <c r="D13">
        <v>2175250</v>
      </c>
      <c r="E13">
        <f t="shared" si="1"/>
        <v>-1656508</v>
      </c>
      <c r="F13">
        <f t="shared" si="2"/>
        <v>-564761</v>
      </c>
      <c r="G13">
        <v>10</v>
      </c>
      <c r="H13">
        <f t="shared" si="0"/>
        <v>7835118</v>
      </c>
    </row>
    <row r="14" spans="1:14">
      <c r="B14" t="s">
        <v>68</v>
      </c>
      <c r="C14">
        <v>8508624</v>
      </c>
      <c r="D14">
        <v>-1501744</v>
      </c>
      <c r="E14">
        <f t="shared" si="1"/>
        <v>2175250</v>
      </c>
      <c r="F14">
        <f t="shared" si="2"/>
        <v>-1656508</v>
      </c>
      <c r="G14">
        <v>11</v>
      </c>
      <c r="H14">
        <f t="shared" si="0"/>
        <v>10010368</v>
      </c>
      <c r="J14" t="s">
        <v>86</v>
      </c>
      <c r="K14" t="s">
        <v>82</v>
      </c>
      <c r="L14">
        <f t="array" ref="L14:N15">LINEST(D4:D38,G4:H38,1,1)</f>
        <v>-1.3903232294563406</v>
      </c>
      <c r="M14">
        <v>8149.4146273870547</v>
      </c>
      <c r="N14">
        <v>13072897.025460146</v>
      </c>
    </row>
    <row r="15" spans="1:14">
      <c r="A15" t="s">
        <v>49</v>
      </c>
      <c r="B15" t="s">
        <v>21</v>
      </c>
      <c r="C15">
        <v>11079605</v>
      </c>
      <c r="D15">
        <v>2570981</v>
      </c>
      <c r="E15">
        <f t="shared" si="1"/>
        <v>-1501744</v>
      </c>
      <c r="F15">
        <f t="shared" si="2"/>
        <v>2175250</v>
      </c>
      <c r="G15">
        <v>12</v>
      </c>
      <c r="H15">
        <f t="shared" si="0"/>
        <v>8508624</v>
      </c>
      <c r="K15" t="s">
        <v>83</v>
      </c>
      <c r="L15">
        <v>0.15974853667586481</v>
      </c>
      <c r="M15">
        <v>13991.850758463241</v>
      </c>
      <c r="N15">
        <v>1539838.4509906212</v>
      </c>
    </row>
    <row r="16" spans="1:14">
      <c r="B16" t="s">
        <v>20</v>
      </c>
      <c r="C16">
        <v>8555826</v>
      </c>
      <c r="D16">
        <v>-2523779</v>
      </c>
      <c r="E16">
        <f t="shared" si="1"/>
        <v>2570981</v>
      </c>
      <c r="F16">
        <f t="shared" si="2"/>
        <v>-1501744</v>
      </c>
      <c r="G16">
        <v>13</v>
      </c>
      <c r="H16">
        <f t="shared" si="0"/>
        <v>11079605</v>
      </c>
      <c r="K16" t="s">
        <v>84</v>
      </c>
      <c r="L16">
        <f>L14/L15</f>
        <v>-8.7031985293070537</v>
      </c>
    </row>
    <row r="17" spans="1:16">
      <c r="B17" t="s">
        <v>22</v>
      </c>
      <c r="C17">
        <v>9499114</v>
      </c>
      <c r="D17">
        <v>943288</v>
      </c>
      <c r="E17">
        <f t="shared" si="1"/>
        <v>-2523779</v>
      </c>
      <c r="F17">
        <f t="shared" si="2"/>
        <v>2570981</v>
      </c>
      <c r="G17">
        <v>14</v>
      </c>
      <c r="H17">
        <f t="shared" si="0"/>
        <v>8555826</v>
      </c>
    </row>
    <row r="18" spans="1:16">
      <c r="B18" t="s">
        <v>66</v>
      </c>
      <c r="C18">
        <v>8051777</v>
      </c>
      <c r="D18">
        <v>-1447337</v>
      </c>
      <c r="E18">
        <f t="shared" si="1"/>
        <v>943288</v>
      </c>
      <c r="F18">
        <f t="shared" si="2"/>
        <v>-2523779</v>
      </c>
      <c r="G18">
        <v>15</v>
      </c>
      <c r="H18">
        <f t="shared" si="0"/>
        <v>9499114</v>
      </c>
      <c r="J18" t="s">
        <v>87</v>
      </c>
      <c r="K18" t="s">
        <v>82</v>
      </c>
      <c r="L18">
        <f t="array" ref="L18:P19">LINEST(D6:D38,E6:H38,1,1)</f>
        <v>-0.95089352158357687</v>
      </c>
      <c r="M18">
        <v>1113.7237253021794</v>
      </c>
      <c r="N18">
        <v>-2.9856814819945159E-3</v>
      </c>
      <c r="O18">
        <v>-0.24956293926152215</v>
      </c>
      <c r="P18">
        <v>9034099.7960642241</v>
      </c>
    </row>
    <row r="19" spans="1:16">
      <c r="B19" t="s">
        <v>55</v>
      </c>
      <c r="C19">
        <v>10229740</v>
      </c>
      <c r="D19">
        <v>2177963</v>
      </c>
      <c r="E19">
        <f t="shared" si="1"/>
        <v>-1447337</v>
      </c>
      <c r="F19">
        <f t="shared" si="2"/>
        <v>943288</v>
      </c>
      <c r="G19">
        <v>16</v>
      </c>
      <c r="H19">
        <f t="shared" si="0"/>
        <v>8051777</v>
      </c>
      <c r="K19" t="s">
        <v>83</v>
      </c>
      <c r="L19">
        <v>0.34587550107909087</v>
      </c>
      <c r="M19">
        <v>15276.876542438185</v>
      </c>
      <c r="N19">
        <v>0.18460479611988756</v>
      </c>
      <c r="O19">
        <v>0.29755226695886527</v>
      </c>
      <c r="P19">
        <v>3274976.4113333328</v>
      </c>
    </row>
    <row r="20" spans="1:16">
      <c r="B20" t="s">
        <v>70</v>
      </c>
      <c r="C20">
        <v>9018604</v>
      </c>
      <c r="D20">
        <v>-1211136</v>
      </c>
      <c r="E20">
        <f t="shared" si="1"/>
        <v>2177963</v>
      </c>
      <c r="F20">
        <f t="shared" si="2"/>
        <v>-1447337</v>
      </c>
      <c r="G20">
        <v>17</v>
      </c>
      <c r="H20">
        <f t="shared" si="0"/>
        <v>10229740</v>
      </c>
      <c r="K20" t="s">
        <v>84</v>
      </c>
      <c r="L20">
        <f>L18/L19</f>
        <v>-2.7492364119947812</v>
      </c>
    </row>
    <row r="21" spans="1:16">
      <c r="B21" t="s">
        <v>69</v>
      </c>
      <c r="C21">
        <v>9580216</v>
      </c>
      <c r="D21">
        <v>561612</v>
      </c>
      <c r="E21">
        <f t="shared" si="1"/>
        <v>-1211136</v>
      </c>
      <c r="F21">
        <f t="shared" si="2"/>
        <v>2177963</v>
      </c>
      <c r="G21">
        <v>18</v>
      </c>
      <c r="H21">
        <f t="shared" si="0"/>
        <v>9018604</v>
      </c>
    </row>
    <row r="22" spans="1:16">
      <c r="B22" t="s">
        <v>67</v>
      </c>
      <c r="C22">
        <v>8512966</v>
      </c>
      <c r="D22">
        <v>-1067250</v>
      </c>
      <c r="E22">
        <f t="shared" si="1"/>
        <v>561612</v>
      </c>
      <c r="F22">
        <f t="shared" si="2"/>
        <v>-1211136</v>
      </c>
      <c r="G22">
        <v>19</v>
      </c>
      <c r="H22">
        <f t="shared" si="0"/>
        <v>9580216</v>
      </c>
      <c r="J22" t="s">
        <v>88</v>
      </c>
      <c r="K22" t="s">
        <v>89</v>
      </c>
      <c r="L22" t="s">
        <v>90</v>
      </c>
    </row>
    <row r="23" spans="1:16">
      <c r="B23" t="s">
        <v>73</v>
      </c>
      <c r="C23">
        <v>8441032</v>
      </c>
      <c r="D23">
        <v>-71934</v>
      </c>
      <c r="E23">
        <f t="shared" si="1"/>
        <v>-1067250</v>
      </c>
      <c r="F23">
        <f t="shared" si="2"/>
        <v>561612</v>
      </c>
      <c r="G23">
        <v>20</v>
      </c>
      <c r="H23">
        <f t="shared" si="0"/>
        <v>8512966</v>
      </c>
      <c r="J23" s="38">
        <v>0.01</v>
      </c>
      <c r="K23" s="39">
        <v>-3.43</v>
      </c>
      <c r="L23" s="39">
        <v>-3.96</v>
      </c>
    </row>
    <row r="24" spans="1:16">
      <c r="B24" t="s">
        <v>72</v>
      </c>
      <c r="C24">
        <v>9913492</v>
      </c>
      <c r="D24">
        <v>1472460</v>
      </c>
      <c r="E24">
        <f t="shared" si="1"/>
        <v>-71934</v>
      </c>
      <c r="F24">
        <f t="shared" si="2"/>
        <v>-1067250</v>
      </c>
      <c r="G24">
        <v>21</v>
      </c>
      <c r="H24">
        <f t="shared" si="0"/>
        <v>8441032</v>
      </c>
      <c r="J24" s="38">
        <v>0.05</v>
      </c>
      <c r="K24" s="39">
        <v>-2.86</v>
      </c>
      <c r="L24" s="39">
        <v>-3.41</v>
      </c>
    </row>
    <row r="25" spans="1:16">
      <c r="B25" t="s">
        <v>71</v>
      </c>
      <c r="C25">
        <v>8658269</v>
      </c>
      <c r="D25">
        <v>-1255223</v>
      </c>
      <c r="E25">
        <f t="shared" si="1"/>
        <v>1472460</v>
      </c>
      <c r="F25">
        <f t="shared" si="2"/>
        <v>-71934</v>
      </c>
      <c r="G25">
        <v>22</v>
      </c>
      <c r="H25">
        <f t="shared" si="0"/>
        <v>9913492</v>
      </c>
    </row>
    <row r="26" spans="1:16">
      <c r="B26" t="s">
        <v>68</v>
      </c>
      <c r="C26">
        <v>9378012</v>
      </c>
      <c r="D26">
        <v>719743</v>
      </c>
      <c r="E26">
        <f t="shared" si="1"/>
        <v>-1255223</v>
      </c>
      <c r="F26">
        <f t="shared" si="2"/>
        <v>1472460</v>
      </c>
      <c r="G26">
        <v>23</v>
      </c>
      <c r="H26">
        <f t="shared" si="0"/>
        <v>8658269</v>
      </c>
    </row>
    <row r="27" spans="1:16">
      <c r="A27" t="s">
        <v>50</v>
      </c>
      <c r="B27" t="s">
        <v>21</v>
      </c>
      <c r="C27">
        <v>10388387</v>
      </c>
      <c r="D27">
        <v>1010375</v>
      </c>
      <c r="E27">
        <f t="shared" si="1"/>
        <v>719743</v>
      </c>
      <c r="F27">
        <f t="shared" si="2"/>
        <v>-1255223</v>
      </c>
      <c r="G27">
        <v>24</v>
      </c>
      <c r="H27">
        <f t="shared" si="0"/>
        <v>9378012</v>
      </c>
    </row>
    <row r="28" spans="1:16">
      <c r="B28" t="s">
        <v>20</v>
      </c>
      <c r="C28">
        <v>8645956</v>
      </c>
      <c r="D28">
        <v>-1742431</v>
      </c>
      <c r="E28">
        <f t="shared" si="1"/>
        <v>1010375</v>
      </c>
      <c r="F28">
        <f t="shared" si="2"/>
        <v>719743</v>
      </c>
      <c r="G28">
        <v>25</v>
      </c>
      <c r="H28">
        <f t="shared" si="0"/>
        <v>10388387</v>
      </c>
    </row>
    <row r="29" spans="1:16">
      <c r="B29" t="s">
        <v>22</v>
      </c>
      <c r="C29">
        <v>10459120</v>
      </c>
      <c r="D29">
        <v>1813164</v>
      </c>
      <c r="E29">
        <f t="shared" si="1"/>
        <v>-1742431</v>
      </c>
      <c r="F29">
        <f t="shared" si="2"/>
        <v>1010375</v>
      </c>
      <c r="G29">
        <v>26</v>
      </c>
      <c r="H29">
        <f t="shared" si="0"/>
        <v>8645956</v>
      </c>
      <c r="J29" s="40" t="s">
        <v>91</v>
      </c>
    </row>
    <row r="30" spans="1:16">
      <c r="B30" t="s">
        <v>66</v>
      </c>
      <c r="C30">
        <v>9079555</v>
      </c>
      <c r="D30">
        <v>-1379565</v>
      </c>
      <c r="E30">
        <f t="shared" si="1"/>
        <v>1813164</v>
      </c>
      <c r="F30">
        <f t="shared" si="2"/>
        <v>-1742431</v>
      </c>
      <c r="G30">
        <v>27</v>
      </c>
      <c r="H30">
        <f t="shared" si="0"/>
        <v>10459120</v>
      </c>
      <c r="J30" s="40"/>
    </row>
    <row r="31" spans="1:16">
      <c r="B31" t="s">
        <v>55</v>
      </c>
      <c r="C31">
        <v>10190611</v>
      </c>
      <c r="D31">
        <v>1111056</v>
      </c>
      <c r="E31">
        <f t="shared" si="1"/>
        <v>-1379565</v>
      </c>
      <c r="F31">
        <f t="shared" si="2"/>
        <v>1813164</v>
      </c>
      <c r="G31">
        <v>28</v>
      </c>
      <c r="H31">
        <f t="shared" si="0"/>
        <v>9079555</v>
      </c>
      <c r="J31" s="40"/>
    </row>
    <row r="32" spans="1:16">
      <c r="B32" t="s">
        <v>70</v>
      </c>
      <c r="C32">
        <v>10029423</v>
      </c>
      <c r="D32">
        <v>-161188</v>
      </c>
      <c r="E32">
        <f t="shared" si="1"/>
        <v>1111056</v>
      </c>
      <c r="F32">
        <f t="shared" si="2"/>
        <v>-1379565</v>
      </c>
      <c r="G32">
        <v>29</v>
      </c>
      <c r="H32">
        <f t="shared" si="0"/>
        <v>10190611</v>
      </c>
      <c r="J32" s="41"/>
    </row>
    <row r="33" spans="2:10">
      <c r="B33" t="s">
        <v>69</v>
      </c>
      <c r="C33">
        <v>10663673</v>
      </c>
      <c r="D33">
        <v>634250</v>
      </c>
      <c r="E33">
        <f t="shared" si="1"/>
        <v>-161188</v>
      </c>
      <c r="F33">
        <f t="shared" si="2"/>
        <v>1111056</v>
      </c>
      <c r="G33">
        <v>30</v>
      </c>
      <c r="H33">
        <f t="shared" si="0"/>
        <v>10029423</v>
      </c>
      <c r="J33" s="42" t="s">
        <v>92</v>
      </c>
    </row>
    <row r="34" spans="2:10">
      <c r="B34" t="s">
        <v>67</v>
      </c>
      <c r="C34">
        <v>9104079</v>
      </c>
      <c r="D34">
        <v>-1559594</v>
      </c>
      <c r="E34">
        <f t="shared" si="1"/>
        <v>634250</v>
      </c>
      <c r="F34">
        <f t="shared" si="2"/>
        <v>-161188</v>
      </c>
      <c r="G34">
        <v>31</v>
      </c>
      <c r="H34">
        <f t="shared" si="0"/>
        <v>10663673</v>
      </c>
      <c r="J34" s="41"/>
    </row>
    <row r="35" spans="2:10">
      <c r="B35" t="s">
        <v>73</v>
      </c>
      <c r="C35">
        <v>9836355</v>
      </c>
      <c r="D35">
        <v>732276</v>
      </c>
      <c r="E35">
        <f t="shared" si="1"/>
        <v>-1559594</v>
      </c>
      <c r="F35">
        <f t="shared" si="2"/>
        <v>634250</v>
      </c>
      <c r="G35">
        <v>32</v>
      </c>
      <c r="H35">
        <f t="shared" si="0"/>
        <v>9104079</v>
      </c>
      <c r="J35" s="42" t="s">
        <v>93</v>
      </c>
    </row>
    <row r="36" spans="2:10">
      <c r="B36" t="s">
        <v>72</v>
      </c>
      <c r="C36">
        <v>10415261</v>
      </c>
      <c r="D36">
        <v>578906</v>
      </c>
      <c r="E36">
        <f t="shared" si="1"/>
        <v>732276</v>
      </c>
      <c r="F36">
        <f t="shared" si="2"/>
        <v>-1559594</v>
      </c>
      <c r="G36">
        <v>33</v>
      </c>
      <c r="H36">
        <f t="shared" si="0"/>
        <v>9836355</v>
      </c>
      <c r="J36" s="41"/>
    </row>
    <row r="37" spans="2:10">
      <c r="B37" t="s">
        <v>71</v>
      </c>
      <c r="C37">
        <v>9633216</v>
      </c>
      <c r="D37">
        <v>-782045</v>
      </c>
      <c r="E37">
        <f t="shared" si="1"/>
        <v>578906</v>
      </c>
      <c r="F37">
        <f t="shared" si="2"/>
        <v>732276</v>
      </c>
      <c r="G37">
        <v>34</v>
      </c>
      <c r="H37">
        <f t="shared" si="0"/>
        <v>10415261</v>
      </c>
      <c r="J37" s="42" t="s">
        <v>94</v>
      </c>
    </row>
    <row r="38" spans="2:10">
      <c r="B38" t="s">
        <v>68</v>
      </c>
      <c r="C38">
        <v>8705678</v>
      </c>
      <c r="D38">
        <v>-927538</v>
      </c>
      <c r="E38">
        <f t="shared" si="1"/>
        <v>-782045</v>
      </c>
      <c r="F38">
        <f t="shared" si="2"/>
        <v>578906</v>
      </c>
      <c r="G38">
        <v>35</v>
      </c>
      <c r="H38">
        <f t="shared" si="0"/>
        <v>9633216</v>
      </c>
      <c r="J38" s="40"/>
    </row>
    <row r="39" spans="2:10">
      <c r="E39">
        <f t="shared" si="1"/>
        <v>-927538</v>
      </c>
      <c r="F39">
        <f t="shared" si="2"/>
        <v>-782045</v>
      </c>
      <c r="G39">
        <v>36</v>
      </c>
      <c r="H39">
        <f t="shared" si="0"/>
        <v>8705678</v>
      </c>
      <c r="J39" s="40" t="s">
        <v>95</v>
      </c>
    </row>
    <row r="40" spans="2:10">
      <c r="J40" s="40" t="s">
        <v>96</v>
      </c>
    </row>
    <row r="44" spans="2:10" ht="18">
      <c r="J44" s="43" t="s">
        <v>97</v>
      </c>
    </row>
    <row r="45" spans="2:10">
      <c r="J45" s="40"/>
    </row>
    <row r="46" spans="2:10">
      <c r="J46" s="40" t="s">
        <v>98</v>
      </c>
    </row>
    <row r="47" spans="2:10">
      <c r="J47" s="40"/>
    </row>
    <row r="48" spans="2:10">
      <c r="J48" s="40" t="s">
        <v>99</v>
      </c>
    </row>
    <row r="49" spans="10:10">
      <c r="J49" s="40"/>
    </row>
    <row r="50" spans="10:10">
      <c r="J50" s="40" t="s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4536F-C454-48E0-B3D9-C532CD6077CC}">
  <dimension ref="A1:BR52"/>
  <sheetViews>
    <sheetView tabSelected="1" topLeftCell="A6" workbookViewId="0">
      <selection activeCell="D22" sqref="D22"/>
    </sheetView>
  </sheetViews>
  <sheetFormatPr defaultRowHeight="15"/>
  <cols>
    <col min="2" max="3" width="15" bestFit="1" customWidth="1"/>
    <col min="4" max="4" width="15" customWidth="1"/>
    <col min="6" max="6" width="15.42578125" bestFit="1" customWidth="1"/>
    <col min="7" max="7" width="32" bestFit="1" customWidth="1"/>
    <col min="8" max="8" width="17.140625" bestFit="1" customWidth="1"/>
    <col min="9" max="43" width="12.7109375" bestFit="1" customWidth="1"/>
    <col min="44" max="44" width="11.42578125" bestFit="1" customWidth="1"/>
    <col min="45" max="46" width="9.5703125" bestFit="1" customWidth="1"/>
  </cols>
  <sheetData>
    <row r="1" spans="1:70" hidden="1">
      <c r="F1" t="str" vm="9">
        <f>CUBEMEMBER("ThisWorkbookDataModel","[Measures].[Sum of Demand]")</f>
        <v>Sum of Demand</v>
      </c>
      <c r="H1" t="s">
        <v>19</v>
      </c>
    </row>
    <row r="2" spans="1:70">
      <c r="A2" s="31" t="s">
        <v>26</v>
      </c>
      <c r="B2" s="31">
        <f>INTERCEPT(Demand,period)</f>
        <v>9519956.4873015881</v>
      </c>
      <c r="C2" s="32" t="s">
        <v>37</v>
      </c>
      <c r="D2" s="33">
        <f>AVERAGE(H8:AT8)</f>
        <v>1424779.1282051282</v>
      </c>
      <c r="F2" s="23"/>
      <c r="G2" s="23" t="s">
        <v>24</v>
      </c>
      <c r="H2" s="23" t="str" vm="8">
        <f>CUBEMEMBER("ThisWorkbookDataModel","[demand_forecasting_data1].[Year].&amp;[2019]")</f>
        <v>2019</v>
      </c>
      <c r="I2" s="23" t="str" vm="8">
        <f t="shared" ref="I2:S2" si="0">CUBEMEMBER("ThisWorkbookDataModel","[demand_forecasting_data1].[Year].&amp;[2019]")</f>
        <v>2019</v>
      </c>
      <c r="J2" s="23" t="str" vm="8">
        <f t="shared" si="0"/>
        <v>2019</v>
      </c>
      <c r="K2" s="23" t="str" vm="8">
        <f t="shared" si="0"/>
        <v>2019</v>
      </c>
      <c r="L2" s="23" t="str" vm="8">
        <f t="shared" si="0"/>
        <v>2019</v>
      </c>
      <c r="M2" s="23" t="str" vm="8">
        <f t="shared" si="0"/>
        <v>2019</v>
      </c>
      <c r="N2" s="23" t="str" vm="8">
        <f t="shared" si="0"/>
        <v>2019</v>
      </c>
      <c r="O2" s="23" t="str" vm="8">
        <f t="shared" si="0"/>
        <v>2019</v>
      </c>
      <c r="P2" s="23" t="str" vm="8">
        <f t="shared" si="0"/>
        <v>2019</v>
      </c>
      <c r="Q2" s="23" t="str" vm="8">
        <f t="shared" si="0"/>
        <v>2019</v>
      </c>
      <c r="R2" s="23" t="str" vm="8">
        <f t="shared" si="0"/>
        <v>2019</v>
      </c>
      <c r="S2" s="23" t="str" vm="8">
        <f t="shared" si="0"/>
        <v>2019</v>
      </c>
      <c r="T2" s="23" t="str" vm="7">
        <f>CUBEMEMBER("ThisWorkbookDataModel","[demand_forecasting_data1].[Year].&amp;[2020]")</f>
        <v>2020</v>
      </c>
      <c r="U2" s="23" t="str" vm="7">
        <f t="shared" ref="U2:AE2" si="1">CUBEMEMBER("ThisWorkbookDataModel","[demand_forecasting_data1].[Year].&amp;[2020]")</f>
        <v>2020</v>
      </c>
      <c r="V2" s="23" t="str" vm="7">
        <f t="shared" si="1"/>
        <v>2020</v>
      </c>
      <c r="W2" s="23" t="str" vm="7">
        <f t="shared" si="1"/>
        <v>2020</v>
      </c>
      <c r="X2" s="23" t="str" vm="7">
        <f t="shared" si="1"/>
        <v>2020</v>
      </c>
      <c r="Y2" s="23" t="str" vm="7">
        <f t="shared" si="1"/>
        <v>2020</v>
      </c>
      <c r="Z2" s="23" t="str" vm="7">
        <f t="shared" si="1"/>
        <v>2020</v>
      </c>
      <c r="AA2" s="23" t="str" vm="7">
        <f t="shared" si="1"/>
        <v>2020</v>
      </c>
      <c r="AB2" s="23" t="str" vm="7">
        <f t="shared" si="1"/>
        <v>2020</v>
      </c>
      <c r="AC2" s="23" t="str" vm="7">
        <f t="shared" si="1"/>
        <v>2020</v>
      </c>
      <c r="AD2" s="23" t="str" vm="7">
        <f t="shared" si="1"/>
        <v>2020</v>
      </c>
      <c r="AE2" s="23" t="str" vm="7">
        <f t="shared" si="1"/>
        <v>2020</v>
      </c>
      <c r="AF2" s="23" t="str" vm="6">
        <f>CUBEMEMBER("ThisWorkbookDataModel","[demand_forecasting_data1].[Year].&amp;[2021]")</f>
        <v>2021</v>
      </c>
      <c r="AG2" s="23" t="str" vm="6">
        <f t="shared" ref="AG2:AQ2" si="2">CUBEMEMBER("ThisWorkbookDataModel","[demand_forecasting_data1].[Year].&amp;[2021]")</f>
        <v>2021</v>
      </c>
      <c r="AH2" s="23" t="str" vm="6">
        <f t="shared" si="2"/>
        <v>2021</v>
      </c>
      <c r="AI2" s="23" t="str" vm="6">
        <f t="shared" si="2"/>
        <v>2021</v>
      </c>
      <c r="AJ2" s="23" t="str" vm="6">
        <f t="shared" si="2"/>
        <v>2021</v>
      </c>
      <c r="AK2" s="23" t="str" vm="6">
        <f t="shared" si="2"/>
        <v>2021</v>
      </c>
      <c r="AL2" s="23" t="str" vm="6">
        <f t="shared" si="2"/>
        <v>2021</v>
      </c>
      <c r="AM2" s="23" t="str" vm="6">
        <f t="shared" si="2"/>
        <v>2021</v>
      </c>
      <c r="AN2" s="23" t="str" vm="6">
        <f t="shared" si="2"/>
        <v>2021</v>
      </c>
      <c r="AO2" s="23" t="str" vm="6">
        <f t="shared" si="2"/>
        <v>2021</v>
      </c>
      <c r="AP2" s="23" t="str" vm="6">
        <f t="shared" si="2"/>
        <v>2021</v>
      </c>
      <c r="AQ2" s="23" t="str" vm="6">
        <f t="shared" si="2"/>
        <v>2021</v>
      </c>
      <c r="AR2" s="23"/>
      <c r="AS2" s="23"/>
      <c r="AT2" s="23"/>
    </row>
    <row r="3" spans="1:70">
      <c r="A3" s="31" t="s">
        <v>27</v>
      </c>
      <c r="B3" s="31">
        <f>SLOPE(Demand,period)</f>
        <v>339.64182754182849</v>
      </c>
      <c r="C3" s="32" t="s">
        <v>36</v>
      </c>
      <c r="D3" s="34">
        <f>SUM(H10:AT10)/(D4-1)</f>
        <v>1462273.3157894737</v>
      </c>
      <c r="F3" s="23"/>
      <c r="G3" s="23" t="s">
        <v>25</v>
      </c>
      <c r="H3" s="23">
        <v>1</v>
      </c>
      <c r="I3" s="23">
        <v>2</v>
      </c>
      <c r="J3" s="23">
        <v>3</v>
      </c>
      <c r="K3" s="23">
        <v>4</v>
      </c>
      <c r="L3" s="23">
        <v>5</v>
      </c>
      <c r="M3" s="23">
        <v>6</v>
      </c>
      <c r="N3" s="23">
        <v>7</v>
      </c>
      <c r="O3" s="23">
        <v>8</v>
      </c>
      <c r="P3" s="23">
        <v>9</v>
      </c>
      <c r="Q3" s="23">
        <v>10</v>
      </c>
      <c r="R3" s="23">
        <v>11</v>
      </c>
      <c r="S3" s="23">
        <v>12</v>
      </c>
      <c r="T3" s="23">
        <v>13</v>
      </c>
      <c r="U3" s="23">
        <v>14</v>
      </c>
      <c r="V3" s="23">
        <v>15</v>
      </c>
      <c r="W3" s="23">
        <v>16</v>
      </c>
      <c r="X3" s="23">
        <v>17</v>
      </c>
      <c r="Y3" s="23">
        <v>18</v>
      </c>
      <c r="Z3" s="23">
        <v>19</v>
      </c>
      <c r="AA3" s="23">
        <v>20</v>
      </c>
      <c r="AB3" s="23">
        <v>21</v>
      </c>
      <c r="AC3" s="23">
        <v>22</v>
      </c>
      <c r="AD3" s="23">
        <v>23</v>
      </c>
      <c r="AE3" s="23">
        <v>24</v>
      </c>
      <c r="AF3" s="23">
        <v>25</v>
      </c>
      <c r="AG3" s="23">
        <v>26</v>
      </c>
      <c r="AH3" s="23">
        <v>27</v>
      </c>
      <c r="AI3" s="23">
        <v>28</v>
      </c>
      <c r="AJ3" s="23">
        <v>29</v>
      </c>
      <c r="AK3" s="23">
        <v>30</v>
      </c>
      <c r="AL3" s="23">
        <v>31</v>
      </c>
      <c r="AM3" s="23">
        <v>32</v>
      </c>
      <c r="AN3" s="23">
        <v>33</v>
      </c>
      <c r="AO3" s="23">
        <v>34</v>
      </c>
      <c r="AP3" s="23">
        <v>35</v>
      </c>
      <c r="AQ3" s="23">
        <v>36</v>
      </c>
      <c r="AR3" s="23">
        <v>36</v>
      </c>
      <c r="AS3" s="23">
        <v>36</v>
      </c>
      <c r="AT3" s="23">
        <v>36</v>
      </c>
    </row>
    <row r="4" spans="1:70">
      <c r="C4" s="32" t="s">
        <v>38</v>
      </c>
      <c r="D4" s="35">
        <f>COUNT(H10:AT10)</f>
        <v>39</v>
      </c>
      <c r="F4" s="23" t="s">
        <v>23</v>
      </c>
      <c r="G4" s="23" t="s">
        <v>30</v>
      </c>
      <c r="H4" s="23" t="str" vm="44">
        <f>CUBEMEMBER("ThisWorkbookDataModel",{"[demand_forecasting_data1].[Year].&amp;[2019]","[demand_forecasting_data1].[Month Name].&amp;[January]"})</f>
        <v>January</v>
      </c>
      <c r="I4" s="23" t="str" vm="28">
        <f>CUBEMEMBER("ThisWorkbookDataModel",{"[demand_forecasting_data1].[Year].&amp;[2019]","[demand_forecasting_data1].[Month Name].&amp;[February]"})</f>
        <v>February</v>
      </c>
      <c r="J4" s="23" t="str" vm="23">
        <f>CUBEMEMBER("ThisWorkbookDataModel",{"[demand_forecasting_data1].[Year].&amp;[2019]","[demand_forecasting_data1].[Month Name].&amp;[March]"})</f>
        <v>March</v>
      </c>
      <c r="K4" s="23" t="str" vm="18">
        <f>CUBEMEMBER("ThisWorkbookDataModel",{"[demand_forecasting_data1].[Year].&amp;[2019]","[demand_forecasting_data1].[Month Name].&amp;[April]"})</f>
        <v>April</v>
      </c>
      <c r="L4" s="23" t="str" vm="13">
        <f>CUBEMEMBER("ThisWorkbookDataModel",{"[demand_forecasting_data1].[Year].&amp;[2019]","[demand_forecasting_data1].[Month Name].&amp;[May]"})</f>
        <v>May</v>
      </c>
      <c r="M4" s="23" t="str" vm="41">
        <f>CUBEMEMBER("ThisWorkbookDataModel",{"[demand_forecasting_data1].[Year].&amp;[2019]","[demand_forecasting_data1].[Month Name].&amp;[June]"})</f>
        <v>June</v>
      </c>
      <c r="N4" s="23" t="str" vm="40">
        <f>CUBEMEMBER("ThisWorkbookDataModel",{"[demand_forecasting_data1].[Year].&amp;[2019]","[demand_forecasting_data1].[Month Name].&amp;[July]"})</f>
        <v>July</v>
      </c>
      <c r="O4" s="23" t="str" vm="34">
        <f>CUBEMEMBER("ThisWorkbookDataModel",{"[demand_forecasting_data1].[Year].&amp;[2019]","[demand_forecasting_data1].[Month Name].&amp;[August]"})</f>
        <v>August</v>
      </c>
      <c r="P4" s="23" t="str" vm="33">
        <f>CUBEMEMBER("ThisWorkbookDataModel",{"[demand_forecasting_data1].[Year].&amp;[2019]","[demand_forecasting_data1].[Month Name].&amp;[September]"})</f>
        <v>September</v>
      </c>
      <c r="Q4" s="23" t="str" vm="27">
        <f>CUBEMEMBER("ThisWorkbookDataModel",{"[demand_forecasting_data1].[Year].&amp;[2019]","[demand_forecasting_data1].[Month Name].&amp;[October]"})</f>
        <v>October</v>
      </c>
      <c r="R4" s="23" t="str" vm="22">
        <f>CUBEMEMBER("ThisWorkbookDataModel",{"[demand_forecasting_data1].[Year].&amp;[2019]","[demand_forecasting_data1].[Month Name].&amp;[November]"})</f>
        <v>November</v>
      </c>
      <c r="S4" s="23" t="str" vm="17">
        <f>CUBEMEMBER("ThisWorkbookDataModel",{"[demand_forecasting_data1].[Year].&amp;[2019]","[demand_forecasting_data1].[Month Name].&amp;[December]"})</f>
        <v>December</v>
      </c>
      <c r="T4" s="23" t="str" vm="12">
        <f>CUBEMEMBER("ThisWorkbookDataModel",{"[demand_forecasting_data1].[Year].&amp;[2020]","[demand_forecasting_data1].[Month Name].&amp;[January]"})</f>
        <v>January</v>
      </c>
      <c r="U4" s="23" t="str" vm="32">
        <f>CUBEMEMBER("ThisWorkbookDataModel",{"[demand_forecasting_data1].[Year].&amp;[2020]","[demand_forecasting_data1].[Month Name].&amp;[February]"})</f>
        <v>February</v>
      </c>
      <c r="V4" s="23" t="str" vm="30">
        <f>CUBEMEMBER("ThisWorkbookDataModel",{"[demand_forecasting_data1].[Year].&amp;[2020]","[demand_forecasting_data1].[Month Name].&amp;[March]"})</f>
        <v>March</v>
      </c>
      <c r="W4" s="23" t="str" vm="37">
        <f>CUBEMEMBER("ThisWorkbookDataModel",{"[demand_forecasting_data1].[Year].&amp;[2020]","[demand_forecasting_data1].[Month Name].&amp;[April]"})</f>
        <v>April</v>
      </c>
      <c r="X4" s="23" t="str" vm="42">
        <f>CUBEMEMBER("ThisWorkbookDataModel",{"[demand_forecasting_data1].[Year].&amp;[2020]","[demand_forecasting_data1].[Month Name].&amp;[May]"})</f>
        <v>May</v>
      </c>
      <c r="Y4" s="23" t="str" vm="26">
        <f>CUBEMEMBER("ThisWorkbookDataModel",{"[demand_forecasting_data1].[Year].&amp;[2020]","[demand_forecasting_data1].[Month Name].&amp;[June]"})</f>
        <v>June</v>
      </c>
      <c r="Z4" s="23" t="str" vm="21">
        <f>CUBEMEMBER("ThisWorkbookDataModel",{"[demand_forecasting_data1].[Year].&amp;[2020]","[demand_forecasting_data1].[Month Name].&amp;[July]"})</f>
        <v>July</v>
      </c>
      <c r="AA4" s="23" t="str" vm="16">
        <f>CUBEMEMBER("ThisWorkbookDataModel",{"[demand_forecasting_data1].[Year].&amp;[2020]","[demand_forecasting_data1].[Month Name].&amp;[August]"})</f>
        <v>August</v>
      </c>
      <c r="AB4" s="23" t="str" vm="11">
        <f>CUBEMEMBER("ThisWorkbookDataModel",{"[demand_forecasting_data1].[Year].&amp;[2020]","[demand_forecasting_data1].[Month Name].&amp;[September]"})</f>
        <v>September</v>
      </c>
      <c r="AC4" s="23" t="str" vm="43">
        <f>CUBEMEMBER("ThisWorkbookDataModel",{"[demand_forecasting_data1].[Year].&amp;[2020]","[demand_forecasting_data1].[Month Name].&amp;[October]"})</f>
        <v>October</v>
      </c>
      <c r="AD4" s="23" t="str" vm="36">
        <f>CUBEMEMBER("ThisWorkbookDataModel",{"[demand_forecasting_data1].[Year].&amp;[2020]","[demand_forecasting_data1].[Month Name].&amp;[November]"})</f>
        <v>November</v>
      </c>
      <c r="AE4" s="23" t="str" vm="39">
        <f>CUBEMEMBER("ThisWorkbookDataModel",{"[demand_forecasting_data1].[Year].&amp;[2020]","[demand_forecasting_data1].[Month Name].&amp;[December]"})</f>
        <v>December</v>
      </c>
      <c r="AF4" s="23" t="str" vm="38">
        <f>CUBEMEMBER("ThisWorkbookDataModel",{"[demand_forecasting_data1].[Year].&amp;[2021]","[demand_forecasting_data1].[Month Name].&amp;[January]"})</f>
        <v>January</v>
      </c>
      <c r="AG4" s="23" t="str" vm="25">
        <f>CUBEMEMBER("ThisWorkbookDataModel",{"[demand_forecasting_data1].[Year].&amp;[2021]","[demand_forecasting_data1].[Month Name].&amp;[February]"})</f>
        <v>February</v>
      </c>
      <c r="AH4" s="23" t="str" vm="20">
        <f>CUBEMEMBER("ThisWorkbookDataModel",{"[demand_forecasting_data1].[Year].&amp;[2021]","[demand_forecasting_data1].[Month Name].&amp;[March]"})</f>
        <v>March</v>
      </c>
      <c r="AI4" s="23" t="str" vm="15">
        <f>CUBEMEMBER("ThisWorkbookDataModel",{"[demand_forecasting_data1].[Year].&amp;[2021]","[demand_forecasting_data1].[Month Name].&amp;[April]"})</f>
        <v>April</v>
      </c>
      <c r="AJ4" s="23" t="str" vm="10">
        <f>CUBEMEMBER("ThisWorkbookDataModel",{"[demand_forecasting_data1].[Year].&amp;[2021]","[demand_forecasting_data1].[Month Name].&amp;[May]"})</f>
        <v>May</v>
      </c>
      <c r="AK4" s="23" t="str" vm="31">
        <f>CUBEMEMBER("ThisWorkbookDataModel",{"[demand_forecasting_data1].[Year].&amp;[2021]","[demand_forecasting_data1].[Month Name].&amp;[June]"})</f>
        <v>June</v>
      </c>
      <c r="AL4" s="23" t="str" vm="29">
        <f>CUBEMEMBER("ThisWorkbookDataModel",{"[demand_forecasting_data1].[Year].&amp;[2021]","[demand_forecasting_data1].[Month Name].&amp;[July]"})</f>
        <v>July</v>
      </c>
      <c r="AM4" s="23" t="str" vm="45">
        <f>CUBEMEMBER("ThisWorkbookDataModel",{"[demand_forecasting_data1].[Year].&amp;[2021]","[demand_forecasting_data1].[Month Name].&amp;[August]"})</f>
        <v>August</v>
      </c>
      <c r="AN4" s="23" t="str" vm="35">
        <f>CUBEMEMBER("ThisWorkbookDataModel",{"[demand_forecasting_data1].[Year].&amp;[2021]","[demand_forecasting_data1].[Month Name].&amp;[September]"})</f>
        <v>September</v>
      </c>
      <c r="AO4" s="23" t="str" vm="24">
        <f>CUBEMEMBER("ThisWorkbookDataModel",{"[demand_forecasting_data1].[Year].&amp;[2021]","[demand_forecasting_data1].[Month Name].&amp;[October]"})</f>
        <v>October</v>
      </c>
      <c r="AP4" s="23" t="str" vm="19">
        <f>CUBEMEMBER("ThisWorkbookDataModel",{"[demand_forecasting_data1].[Year].&amp;[2021]","[demand_forecasting_data1].[Month Name].&amp;[November]"})</f>
        <v>November</v>
      </c>
      <c r="AQ4" s="23" t="str" vm="14">
        <f>CUBEMEMBER("ThisWorkbookDataModel",{"[demand_forecasting_data1].[Year].&amp;[2021]","[demand_forecasting_data1].[Month Name].&amp;[December]"})</f>
        <v>December</v>
      </c>
      <c r="AR4" s="23" t="s">
        <v>21</v>
      </c>
      <c r="AS4" s="23" t="s">
        <v>20</v>
      </c>
      <c r="AT4" s="23" t="s">
        <v>22</v>
      </c>
      <c r="BQ4" t="s">
        <v>44</v>
      </c>
    </row>
    <row r="5" spans="1:70">
      <c r="C5" s="32" t="s">
        <v>39</v>
      </c>
      <c r="D5" s="33">
        <f>AVERAGE(H11:AQ11)</f>
        <v>-8.9537254570779944E-3</v>
      </c>
      <c r="F5" s="25" t="str" vm="1">
        <f>CUBEMEMBER("ThisWorkbookDataModel","[demand_forecasting_data1].[Product_ID].&amp;[P001]")</f>
        <v>P001</v>
      </c>
      <c r="G5" s="25" t="s">
        <v>28</v>
      </c>
      <c r="H5" s="3" vm="96">
        <f t="shared" ref="H5:AQ5" si="3">CUBEVALUE("ThisWorkbookDataModel",$F$1,$F5,H$4)</f>
        <v>10720337</v>
      </c>
      <c r="I5" s="3" vm="55">
        <f t="shared" si="3"/>
        <v>7771671</v>
      </c>
      <c r="J5" s="3" vm="50">
        <f t="shared" si="3"/>
        <v>10587470</v>
      </c>
      <c r="K5" s="3" vm="100">
        <f t="shared" si="3"/>
        <v>9363986</v>
      </c>
      <c r="L5" s="3" vm="57">
        <f t="shared" si="3"/>
        <v>10620869</v>
      </c>
      <c r="M5" s="3" vm="81">
        <f t="shared" si="3"/>
        <v>10548138</v>
      </c>
      <c r="N5" s="3" vm="78">
        <f t="shared" si="3"/>
        <v>9360074</v>
      </c>
      <c r="O5" s="3" vm="70">
        <f t="shared" si="3"/>
        <v>10056387</v>
      </c>
      <c r="P5" s="3" vm="58">
        <f t="shared" si="3"/>
        <v>9491626</v>
      </c>
      <c r="Q5" s="3" vm="54">
        <f t="shared" si="3"/>
        <v>7835118</v>
      </c>
      <c r="R5" s="3" vm="49">
        <f t="shared" si="3"/>
        <v>10010368</v>
      </c>
      <c r="S5" s="3" vm="101">
        <f t="shared" si="3"/>
        <v>8508624</v>
      </c>
      <c r="T5" s="3" vm="60">
        <f t="shared" si="3"/>
        <v>11079605</v>
      </c>
      <c r="U5" s="3" vm="92">
        <f t="shared" si="3"/>
        <v>8555826</v>
      </c>
      <c r="V5" s="3" vm="66">
        <f t="shared" si="3"/>
        <v>9499114</v>
      </c>
      <c r="W5" s="3" vm="73">
        <f t="shared" si="3"/>
        <v>8051777</v>
      </c>
      <c r="X5" s="3" vm="84">
        <f t="shared" si="3"/>
        <v>10229740</v>
      </c>
      <c r="Y5" s="3" vm="53">
        <f t="shared" si="3"/>
        <v>9018604</v>
      </c>
      <c r="Z5" s="3" vm="48">
        <f t="shared" si="3"/>
        <v>9580216</v>
      </c>
      <c r="AA5" s="3" vm="102">
        <f t="shared" si="3"/>
        <v>8512966</v>
      </c>
      <c r="AB5" s="3" vm="56">
        <f t="shared" si="3"/>
        <v>8441032</v>
      </c>
      <c r="AC5" s="3" vm="225">
        <f t="shared" si="3"/>
        <v>9913492</v>
      </c>
      <c r="AD5" s="3" vm="98">
        <f t="shared" si="3"/>
        <v>8658269</v>
      </c>
      <c r="AE5" s="3" vm="95">
        <f t="shared" si="3"/>
        <v>9378012</v>
      </c>
      <c r="AF5" s="3" vm="76">
        <f t="shared" si="3"/>
        <v>10388387</v>
      </c>
      <c r="AG5" s="3" vm="52">
        <f t="shared" si="3"/>
        <v>8645956</v>
      </c>
      <c r="AH5" s="3" vm="47">
        <f t="shared" si="3"/>
        <v>10459120</v>
      </c>
      <c r="AI5" s="3" vm="103">
        <f t="shared" si="3"/>
        <v>9079555</v>
      </c>
      <c r="AJ5" s="3" vm="80">
        <f t="shared" si="3"/>
        <v>10190611</v>
      </c>
      <c r="AK5" s="3" vm="91">
        <f t="shared" si="3"/>
        <v>10029423</v>
      </c>
      <c r="AL5" s="3" vm="77">
        <f t="shared" si="3"/>
        <v>10663673</v>
      </c>
      <c r="AM5" s="3" vm="99">
        <f t="shared" si="3"/>
        <v>9104079</v>
      </c>
      <c r="AN5" s="3" vm="62">
        <f t="shared" si="3"/>
        <v>9836355</v>
      </c>
      <c r="AO5" s="3" vm="51">
        <f t="shared" si="3"/>
        <v>10415261</v>
      </c>
      <c r="AP5" s="3" vm="46">
        <f t="shared" si="3"/>
        <v>9633216</v>
      </c>
      <c r="AQ5" s="3" vm="104">
        <f t="shared" si="3"/>
        <v>8705678</v>
      </c>
      <c r="AR5" s="3"/>
      <c r="AS5" s="3"/>
      <c r="AT5" s="3"/>
    </row>
    <row r="6" spans="1:70" ht="15.75" thickBot="1">
      <c r="F6" s="24"/>
      <c r="G6" s="26" t="s">
        <v>32</v>
      </c>
      <c r="H6" s="27">
        <v>10720337</v>
      </c>
      <c r="I6" s="27" vm="55">
        <v>7771671</v>
      </c>
      <c r="J6" s="27" vm="50">
        <v>10587470</v>
      </c>
      <c r="K6" s="27">
        <f>+ROUNDUP(AVERAGE(H$5:J$5),0)</f>
        <v>9693160</v>
      </c>
      <c r="L6" s="27">
        <f t="shared" ref="L6:AQ6" si="4">+ROUNDUP(AVERAGE(I$5:K$5),0)</f>
        <v>9241043</v>
      </c>
      <c r="M6" s="27">
        <f t="shared" si="4"/>
        <v>10190775</v>
      </c>
      <c r="N6" s="27">
        <f t="shared" si="4"/>
        <v>10177665</v>
      </c>
      <c r="O6" s="27">
        <f t="shared" si="4"/>
        <v>10176361</v>
      </c>
      <c r="P6" s="27">
        <f t="shared" si="4"/>
        <v>9988200</v>
      </c>
      <c r="Q6" s="27">
        <f t="shared" si="4"/>
        <v>9636029</v>
      </c>
      <c r="R6" s="27">
        <f t="shared" si="4"/>
        <v>9127711</v>
      </c>
      <c r="S6" s="27">
        <f t="shared" si="4"/>
        <v>9112371</v>
      </c>
      <c r="T6" s="27">
        <f t="shared" si="4"/>
        <v>8784704</v>
      </c>
      <c r="U6" s="27">
        <f t="shared" si="4"/>
        <v>9866199</v>
      </c>
      <c r="V6" s="27">
        <f t="shared" si="4"/>
        <v>9381352</v>
      </c>
      <c r="W6" s="27">
        <f t="shared" si="4"/>
        <v>9711515</v>
      </c>
      <c r="X6" s="27">
        <f t="shared" si="4"/>
        <v>8702239</v>
      </c>
      <c r="Y6" s="27">
        <f t="shared" si="4"/>
        <v>9260211</v>
      </c>
      <c r="Z6" s="27">
        <f t="shared" si="4"/>
        <v>9100041</v>
      </c>
      <c r="AA6" s="27">
        <f t="shared" si="4"/>
        <v>9609520</v>
      </c>
      <c r="AB6" s="27">
        <f t="shared" si="4"/>
        <v>9037262</v>
      </c>
      <c r="AC6" s="27">
        <f t="shared" si="4"/>
        <v>8844738</v>
      </c>
      <c r="AD6" s="27">
        <f t="shared" si="4"/>
        <v>8955830</v>
      </c>
      <c r="AE6" s="27">
        <f t="shared" si="4"/>
        <v>9004265</v>
      </c>
      <c r="AF6" s="27">
        <f t="shared" si="4"/>
        <v>9316591</v>
      </c>
      <c r="AG6" s="27">
        <f t="shared" si="4"/>
        <v>9474890</v>
      </c>
      <c r="AH6" s="27">
        <f t="shared" si="4"/>
        <v>9470785</v>
      </c>
      <c r="AI6" s="27">
        <f t="shared" si="4"/>
        <v>9831155</v>
      </c>
      <c r="AJ6" s="27">
        <f t="shared" si="4"/>
        <v>9394877</v>
      </c>
      <c r="AK6" s="27">
        <f t="shared" si="4"/>
        <v>9909762</v>
      </c>
      <c r="AL6" s="27">
        <f t="shared" si="4"/>
        <v>9766530</v>
      </c>
      <c r="AM6" s="27">
        <f t="shared" si="4"/>
        <v>10294569</v>
      </c>
      <c r="AN6" s="27">
        <f t="shared" si="4"/>
        <v>9932392</v>
      </c>
      <c r="AO6" s="27">
        <f t="shared" si="4"/>
        <v>9868036</v>
      </c>
      <c r="AP6" s="27">
        <f t="shared" si="4"/>
        <v>9785232</v>
      </c>
      <c r="AQ6" s="27">
        <f t="shared" si="4"/>
        <v>9961611</v>
      </c>
      <c r="AR6" s="27">
        <f t="shared" ref="AR6" si="5">+ROUNDUP(AVERAGE(AO$5:AQ$5),0)</f>
        <v>9584719</v>
      </c>
      <c r="AS6" s="27">
        <f t="shared" ref="AS6:AT6" si="6">+ROUNDUP(AVERAGE(AP$5:AR$5),0)</f>
        <v>9169447</v>
      </c>
      <c r="AT6" s="27">
        <f t="shared" si="6"/>
        <v>8705678</v>
      </c>
    </row>
    <row r="7" spans="1:70" ht="15.75" thickBot="1">
      <c r="B7" s="21" t="s">
        <v>25</v>
      </c>
      <c r="C7" s="22" t="s">
        <v>34</v>
      </c>
      <c r="F7" s="24"/>
      <c r="G7" s="26" t="s">
        <v>31</v>
      </c>
      <c r="H7" s="27">
        <f t="shared" ref="H7:AT7" si="7">ROUNDUP($B2+$B3*H3,0)</f>
        <v>9520297</v>
      </c>
      <c r="I7" s="27">
        <f t="shared" si="7"/>
        <v>9520636</v>
      </c>
      <c r="J7" s="27">
        <f t="shared" si="7"/>
        <v>9520976</v>
      </c>
      <c r="K7" s="27">
        <f t="shared" si="7"/>
        <v>9521316</v>
      </c>
      <c r="L7" s="27">
        <f t="shared" si="7"/>
        <v>9521655</v>
      </c>
      <c r="M7" s="27">
        <f t="shared" si="7"/>
        <v>9521995</v>
      </c>
      <c r="N7" s="27">
        <f t="shared" si="7"/>
        <v>9522334</v>
      </c>
      <c r="O7" s="27">
        <f t="shared" si="7"/>
        <v>9522674</v>
      </c>
      <c r="P7" s="27">
        <f t="shared" si="7"/>
        <v>9523014</v>
      </c>
      <c r="Q7" s="27">
        <f t="shared" si="7"/>
        <v>9523353</v>
      </c>
      <c r="R7" s="27">
        <f t="shared" si="7"/>
        <v>9523693</v>
      </c>
      <c r="S7" s="27">
        <f t="shared" si="7"/>
        <v>9524033</v>
      </c>
      <c r="T7" s="27">
        <f t="shared" si="7"/>
        <v>9524372</v>
      </c>
      <c r="U7" s="27">
        <f t="shared" si="7"/>
        <v>9524712</v>
      </c>
      <c r="V7" s="27">
        <f t="shared" si="7"/>
        <v>9525052</v>
      </c>
      <c r="W7" s="27">
        <f t="shared" si="7"/>
        <v>9525391</v>
      </c>
      <c r="X7" s="27">
        <f t="shared" si="7"/>
        <v>9525731</v>
      </c>
      <c r="Y7" s="27">
        <f t="shared" si="7"/>
        <v>9526071</v>
      </c>
      <c r="Z7" s="27">
        <f t="shared" si="7"/>
        <v>9526410</v>
      </c>
      <c r="AA7" s="27">
        <f t="shared" si="7"/>
        <v>9526750</v>
      </c>
      <c r="AB7" s="27">
        <f t="shared" si="7"/>
        <v>9527089</v>
      </c>
      <c r="AC7" s="27">
        <f t="shared" si="7"/>
        <v>9527429</v>
      </c>
      <c r="AD7" s="27">
        <f t="shared" si="7"/>
        <v>9527769</v>
      </c>
      <c r="AE7" s="27">
        <f t="shared" si="7"/>
        <v>9528108</v>
      </c>
      <c r="AF7" s="27">
        <f t="shared" si="7"/>
        <v>9528448</v>
      </c>
      <c r="AG7" s="27">
        <f t="shared" si="7"/>
        <v>9528788</v>
      </c>
      <c r="AH7" s="27">
        <f t="shared" si="7"/>
        <v>9529127</v>
      </c>
      <c r="AI7" s="27">
        <f t="shared" si="7"/>
        <v>9529467</v>
      </c>
      <c r="AJ7" s="27">
        <f t="shared" si="7"/>
        <v>9529807</v>
      </c>
      <c r="AK7" s="27">
        <f t="shared" si="7"/>
        <v>9530146</v>
      </c>
      <c r="AL7" s="27">
        <f t="shared" si="7"/>
        <v>9530486</v>
      </c>
      <c r="AM7" s="27">
        <f t="shared" si="7"/>
        <v>9530826</v>
      </c>
      <c r="AN7" s="27">
        <f t="shared" si="7"/>
        <v>9531165</v>
      </c>
      <c r="AO7" s="27">
        <f t="shared" si="7"/>
        <v>9531505</v>
      </c>
      <c r="AP7" s="27">
        <f t="shared" si="7"/>
        <v>9531844</v>
      </c>
      <c r="AQ7" s="27">
        <f t="shared" si="7"/>
        <v>9532184</v>
      </c>
      <c r="AR7" s="27">
        <f t="shared" si="7"/>
        <v>9532184</v>
      </c>
      <c r="AS7" s="27">
        <f t="shared" si="7"/>
        <v>9532184</v>
      </c>
      <c r="AT7" s="27">
        <f t="shared" si="7"/>
        <v>9532184</v>
      </c>
      <c r="BR7" t="s">
        <v>45</v>
      </c>
    </row>
    <row r="8" spans="1:70">
      <c r="B8" s="17" t="str" vm="44">
        <f>CUBEMEMBER("ThisWorkbookDataModel",{"[demand_forecasting_data1].[Year].&amp;[2019]","[demand_forecasting_data1].[Month Name].&amp;[January]"})</f>
        <v>January</v>
      </c>
      <c r="C8" s="18">
        <f t="shared" ref="C8:C19" si="8">AVERAGEIF(months,B8,Demand)/AVERAGE(Demand)</f>
        <v>1.1263040986193003</v>
      </c>
      <c r="D8" s="16"/>
      <c r="F8" s="24"/>
      <c r="G8" s="26" t="s">
        <v>29</v>
      </c>
      <c r="H8" s="27">
        <f>ABS(H5-H7)</f>
        <v>1200040</v>
      </c>
      <c r="I8" s="27">
        <f t="shared" ref="I8:AT8" si="9">ABS(I5-I7)</f>
        <v>1748965</v>
      </c>
      <c r="J8" s="27">
        <f t="shared" si="9"/>
        <v>1066494</v>
      </c>
      <c r="K8" s="27">
        <f t="shared" si="9"/>
        <v>157330</v>
      </c>
      <c r="L8" s="27">
        <f t="shared" si="9"/>
        <v>1099214</v>
      </c>
      <c r="M8" s="27">
        <f t="shared" si="9"/>
        <v>1026143</v>
      </c>
      <c r="N8" s="27">
        <f t="shared" si="9"/>
        <v>162260</v>
      </c>
      <c r="O8" s="27">
        <f t="shared" si="9"/>
        <v>533713</v>
      </c>
      <c r="P8" s="27">
        <f t="shared" si="9"/>
        <v>31388</v>
      </c>
      <c r="Q8" s="27">
        <f t="shared" si="9"/>
        <v>1688235</v>
      </c>
      <c r="R8" s="27">
        <f t="shared" si="9"/>
        <v>486675</v>
      </c>
      <c r="S8" s="27">
        <f t="shared" si="9"/>
        <v>1015409</v>
      </c>
      <c r="T8" s="27">
        <f t="shared" si="9"/>
        <v>1555233</v>
      </c>
      <c r="U8" s="27">
        <f t="shared" si="9"/>
        <v>968886</v>
      </c>
      <c r="V8" s="27">
        <f t="shared" si="9"/>
        <v>25938</v>
      </c>
      <c r="W8" s="27">
        <f t="shared" si="9"/>
        <v>1473614</v>
      </c>
      <c r="X8" s="27">
        <f t="shared" si="9"/>
        <v>704009</v>
      </c>
      <c r="Y8" s="27">
        <f t="shared" si="9"/>
        <v>507467</v>
      </c>
      <c r="Z8" s="27">
        <f t="shared" si="9"/>
        <v>53806</v>
      </c>
      <c r="AA8" s="27">
        <f t="shared" si="9"/>
        <v>1013784</v>
      </c>
      <c r="AB8" s="27">
        <f t="shared" si="9"/>
        <v>1086057</v>
      </c>
      <c r="AC8" s="27">
        <f t="shared" si="9"/>
        <v>386063</v>
      </c>
      <c r="AD8" s="27">
        <f t="shared" si="9"/>
        <v>869500</v>
      </c>
      <c r="AE8" s="27">
        <f t="shared" si="9"/>
        <v>150096</v>
      </c>
      <c r="AF8" s="27">
        <f t="shared" si="9"/>
        <v>859939</v>
      </c>
      <c r="AG8" s="27">
        <f t="shared" si="9"/>
        <v>882832</v>
      </c>
      <c r="AH8" s="27">
        <f t="shared" si="9"/>
        <v>929993</v>
      </c>
      <c r="AI8" s="27">
        <f t="shared" si="9"/>
        <v>449912</v>
      </c>
      <c r="AJ8" s="27">
        <f t="shared" si="9"/>
        <v>660804</v>
      </c>
      <c r="AK8" s="27">
        <f t="shared" si="9"/>
        <v>499277</v>
      </c>
      <c r="AL8" s="27">
        <f t="shared" si="9"/>
        <v>1133187</v>
      </c>
      <c r="AM8" s="27">
        <f t="shared" si="9"/>
        <v>426747</v>
      </c>
      <c r="AN8" s="27">
        <f t="shared" si="9"/>
        <v>305190</v>
      </c>
      <c r="AO8" s="27">
        <f t="shared" si="9"/>
        <v>883756</v>
      </c>
      <c r="AP8" s="27">
        <f t="shared" si="9"/>
        <v>101372</v>
      </c>
      <c r="AQ8" s="27">
        <f t="shared" si="9"/>
        <v>826506</v>
      </c>
      <c r="AR8" s="27">
        <f t="shared" si="9"/>
        <v>9532184</v>
      </c>
      <c r="AS8" s="27">
        <f t="shared" si="9"/>
        <v>9532184</v>
      </c>
      <c r="AT8" s="27">
        <f t="shared" si="9"/>
        <v>9532184</v>
      </c>
      <c r="BR8" t="s">
        <v>46</v>
      </c>
    </row>
    <row r="9" spans="1:70">
      <c r="B9" s="17" t="str" vm="28">
        <f>CUBEMEMBER("ThisWorkbookDataModel",{"[demand_forecasting_data1].[Year].&amp;[2019]","[demand_forecasting_data1].[Month Name].&amp;[February]"})</f>
        <v>February</v>
      </c>
      <c r="C9" s="18">
        <f t="shared" si="8"/>
        <v>0.87384786176929097</v>
      </c>
      <c r="D9" s="16"/>
      <c r="F9" s="24"/>
      <c r="G9" s="26" t="s">
        <v>40</v>
      </c>
      <c r="H9" s="28">
        <f>H8^2</f>
        <v>1440096001600</v>
      </c>
      <c r="I9" s="28">
        <f t="shared" ref="I9:AT9" si="10">I8^2</f>
        <v>3058878571225</v>
      </c>
      <c r="J9" s="28">
        <f t="shared" si="10"/>
        <v>1137409452036</v>
      </c>
      <c r="K9" s="28">
        <f t="shared" si="10"/>
        <v>24752728900</v>
      </c>
      <c r="L9" s="28">
        <f t="shared" si="10"/>
        <v>1208271417796</v>
      </c>
      <c r="M9" s="28">
        <f t="shared" si="10"/>
        <v>1052969456449</v>
      </c>
      <c r="N9" s="28">
        <f t="shared" si="10"/>
        <v>26328307600</v>
      </c>
      <c r="O9" s="28">
        <f t="shared" si="10"/>
        <v>284849566369</v>
      </c>
      <c r="P9" s="28">
        <f t="shared" si="10"/>
        <v>985206544</v>
      </c>
      <c r="Q9" s="28">
        <f t="shared" si="10"/>
        <v>2850137415225</v>
      </c>
      <c r="R9" s="28">
        <f t="shared" si="10"/>
        <v>236852555625</v>
      </c>
      <c r="S9" s="28">
        <f t="shared" si="10"/>
        <v>1031055437281</v>
      </c>
      <c r="T9" s="28">
        <f t="shared" si="10"/>
        <v>2418749684289</v>
      </c>
      <c r="U9" s="28">
        <f t="shared" si="10"/>
        <v>938740080996</v>
      </c>
      <c r="V9" s="28">
        <f t="shared" si="10"/>
        <v>672779844</v>
      </c>
      <c r="W9" s="28">
        <f t="shared" si="10"/>
        <v>2171538220996</v>
      </c>
      <c r="X9" s="28">
        <f t="shared" si="10"/>
        <v>495628672081</v>
      </c>
      <c r="Y9" s="28">
        <f t="shared" si="10"/>
        <v>257522756089</v>
      </c>
      <c r="Z9" s="28">
        <f t="shared" si="10"/>
        <v>2895085636</v>
      </c>
      <c r="AA9" s="28">
        <f t="shared" si="10"/>
        <v>1027757998656</v>
      </c>
      <c r="AB9" s="28">
        <f t="shared" si="10"/>
        <v>1179519807249</v>
      </c>
      <c r="AC9" s="28">
        <f t="shared" si="10"/>
        <v>149044639969</v>
      </c>
      <c r="AD9" s="28">
        <f t="shared" si="10"/>
        <v>756030250000</v>
      </c>
      <c r="AE9" s="28">
        <f t="shared" si="10"/>
        <v>22528809216</v>
      </c>
      <c r="AF9" s="28">
        <f t="shared" si="10"/>
        <v>739495083721</v>
      </c>
      <c r="AG9" s="28">
        <f t="shared" si="10"/>
        <v>779392340224</v>
      </c>
      <c r="AH9" s="28">
        <f t="shared" si="10"/>
        <v>864886980049</v>
      </c>
      <c r="AI9" s="28">
        <f t="shared" si="10"/>
        <v>202420807744</v>
      </c>
      <c r="AJ9" s="28">
        <f t="shared" si="10"/>
        <v>436661926416</v>
      </c>
      <c r="AK9" s="28">
        <f t="shared" si="10"/>
        <v>249277522729</v>
      </c>
      <c r="AL9" s="28">
        <f t="shared" si="10"/>
        <v>1284112776969</v>
      </c>
      <c r="AM9" s="28">
        <f t="shared" si="10"/>
        <v>182113002009</v>
      </c>
      <c r="AN9" s="28">
        <f t="shared" si="10"/>
        <v>93140936100</v>
      </c>
      <c r="AO9" s="28">
        <f t="shared" si="10"/>
        <v>781024667536</v>
      </c>
      <c r="AP9" s="28">
        <f t="shared" si="10"/>
        <v>10276282384</v>
      </c>
      <c r="AQ9" s="28">
        <f t="shared" si="10"/>
        <v>683112168036</v>
      </c>
      <c r="AR9" s="28">
        <f t="shared" si="10"/>
        <v>90862531809856</v>
      </c>
      <c r="AS9" s="28">
        <f t="shared" si="10"/>
        <v>90862531809856</v>
      </c>
      <c r="AT9" s="28">
        <f t="shared" si="10"/>
        <v>90862531809856</v>
      </c>
      <c r="BR9" t="s">
        <v>47</v>
      </c>
    </row>
    <row r="10" spans="1:70">
      <c r="B10" s="17" t="str" vm="23">
        <f>CUBEMEMBER("ThisWorkbookDataModel",{"[demand_forecasting_data1].[Year].&amp;[2019]","[demand_forecasting_data1].[Month Name].&amp;[March]"})</f>
        <v>March</v>
      </c>
      <c r="C10" s="18">
        <f t="shared" si="8"/>
        <v>1.0688268909644847</v>
      </c>
      <c r="D10" s="16"/>
      <c r="F10" s="24"/>
      <c r="G10" s="26" t="s">
        <v>41</v>
      </c>
      <c r="H10" s="28">
        <f>ABS(H8)</f>
        <v>1200040</v>
      </c>
      <c r="I10" s="28">
        <f t="shared" ref="I10:AT10" si="11">ABS(I8)</f>
        <v>1748965</v>
      </c>
      <c r="J10" s="28">
        <f t="shared" si="11"/>
        <v>1066494</v>
      </c>
      <c r="K10" s="28">
        <f t="shared" si="11"/>
        <v>157330</v>
      </c>
      <c r="L10" s="28">
        <f t="shared" si="11"/>
        <v>1099214</v>
      </c>
      <c r="M10" s="28">
        <f t="shared" si="11"/>
        <v>1026143</v>
      </c>
      <c r="N10" s="28">
        <f t="shared" si="11"/>
        <v>162260</v>
      </c>
      <c r="O10" s="28">
        <f t="shared" si="11"/>
        <v>533713</v>
      </c>
      <c r="P10" s="28">
        <f t="shared" si="11"/>
        <v>31388</v>
      </c>
      <c r="Q10" s="28">
        <f t="shared" si="11"/>
        <v>1688235</v>
      </c>
      <c r="R10" s="28">
        <f t="shared" si="11"/>
        <v>486675</v>
      </c>
      <c r="S10" s="28">
        <f t="shared" si="11"/>
        <v>1015409</v>
      </c>
      <c r="T10" s="28">
        <f t="shared" si="11"/>
        <v>1555233</v>
      </c>
      <c r="U10" s="28">
        <f t="shared" si="11"/>
        <v>968886</v>
      </c>
      <c r="V10" s="28">
        <f t="shared" si="11"/>
        <v>25938</v>
      </c>
      <c r="W10" s="28">
        <f t="shared" si="11"/>
        <v>1473614</v>
      </c>
      <c r="X10" s="28">
        <f t="shared" si="11"/>
        <v>704009</v>
      </c>
      <c r="Y10" s="28">
        <f t="shared" si="11"/>
        <v>507467</v>
      </c>
      <c r="Z10" s="28">
        <f t="shared" si="11"/>
        <v>53806</v>
      </c>
      <c r="AA10" s="28">
        <f t="shared" si="11"/>
        <v>1013784</v>
      </c>
      <c r="AB10" s="28">
        <f t="shared" si="11"/>
        <v>1086057</v>
      </c>
      <c r="AC10" s="28">
        <f t="shared" si="11"/>
        <v>386063</v>
      </c>
      <c r="AD10" s="28">
        <f t="shared" si="11"/>
        <v>869500</v>
      </c>
      <c r="AE10" s="28">
        <f t="shared" si="11"/>
        <v>150096</v>
      </c>
      <c r="AF10" s="28">
        <f t="shared" si="11"/>
        <v>859939</v>
      </c>
      <c r="AG10" s="28">
        <f t="shared" si="11"/>
        <v>882832</v>
      </c>
      <c r="AH10" s="28">
        <f t="shared" si="11"/>
        <v>929993</v>
      </c>
      <c r="AI10" s="28">
        <f t="shared" si="11"/>
        <v>449912</v>
      </c>
      <c r="AJ10" s="28">
        <f t="shared" si="11"/>
        <v>660804</v>
      </c>
      <c r="AK10" s="28">
        <f t="shared" si="11"/>
        <v>499277</v>
      </c>
      <c r="AL10" s="28">
        <f t="shared" si="11"/>
        <v>1133187</v>
      </c>
      <c r="AM10" s="28">
        <f t="shared" si="11"/>
        <v>426747</v>
      </c>
      <c r="AN10" s="28">
        <f t="shared" si="11"/>
        <v>305190</v>
      </c>
      <c r="AO10" s="28">
        <f t="shared" si="11"/>
        <v>883756</v>
      </c>
      <c r="AP10" s="28">
        <f t="shared" si="11"/>
        <v>101372</v>
      </c>
      <c r="AQ10" s="28">
        <f t="shared" si="11"/>
        <v>826506</v>
      </c>
      <c r="AR10" s="28">
        <f t="shared" si="11"/>
        <v>9532184</v>
      </c>
      <c r="AS10" s="28">
        <f t="shared" si="11"/>
        <v>9532184</v>
      </c>
      <c r="AT10" s="28">
        <f t="shared" si="11"/>
        <v>9532184</v>
      </c>
    </row>
    <row r="11" spans="1:70">
      <c r="B11" s="17" t="str" vm="18">
        <f>CUBEMEMBER("ThisWorkbookDataModel",{"[demand_forecasting_data1].[Year].&amp;[2019]","[demand_forecasting_data1].[Month Name].&amp;[April]"})</f>
        <v>April</v>
      </c>
      <c r="C11" s="18">
        <f t="shared" si="8"/>
        <v>0.92709954771562453</v>
      </c>
      <c r="D11" s="16"/>
      <c r="F11" s="24"/>
      <c r="G11" s="26" t="s">
        <v>42</v>
      </c>
      <c r="H11" s="29">
        <f>(H5-H7)/H5</f>
        <v>0.11194051082535932</v>
      </c>
      <c r="I11" s="29">
        <f t="shared" ref="I11:AT11" si="12">(I5-I7)/I5</f>
        <v>-0.22504362317962251</v>
      </c>
      <c r="J11" s="29">
        <f t="shared" si="12"/>
        <v>0.10073171399777284</v>
      </c>
      <c r="K11" s="29">
        <f t="shared" si="12"/>
        <v>-1.680160564101655E-2</v>
      </c>
      <c r="L11" s="29">
        <f t="shared" si="12"/>
        <v>0.10349567441232917</v>
      </c>
      <c r="M11" s="29">
        <f t="shared" si="12"/>
        <v>9.7281908901836509E-2</v>
      </c>
      <c r="N11" s="29">
        <f t="shared" si="12"/>
        <v>-1.7335333032623461E-2</v>
      </c>
      <c r="O11" s="29">
        <f t="shared" si="12"/>
        <v>5.3072042672979866E-2</v>
      </c>
      <c r="P11" s="29">
        <f t="shared" si="12"/>
        <v>-3.3069149585118504E-3</v>
      </c>
      <c r="Q11" s="29">
        <f t="shared" si="12"/>
        <v>-0.21547027115609491</v>
      </c>
      <c r="R11" s="29">
        <f t="shared" si="12"/>
        <v>4.8617093797151116E-2</v>
      </c>
      <c r="S11" s="29">
        <f t="shared" si="12"/>
        <v>-0.11933880260780122</v>
      </c>
      <c r="T11" s="29">
        <f t="shared" si="12"/>
        <v>0.14036899329894884</v>
      </c>
      <c r="U11" s="29">
        <f t="shared" si="12"/>
        <v>-0.11324283593425112</v>
      </c>
      <c r="V11" s="29">
        <f t="shared" si="12"/>
        <v>-2.7305704510968073E-3</v>
      </c>
      <c r="W11" s="29">
        <f t="shared" si="12"/>
        <v>-0.18301723954848725</v>
      </c>
      <c r="X11" s="29">
        <f t="shared" si="12"/>
        <v>6.8819833153139762E-2</v>
      </c>
      <c r="Y11" s="29">
        <f t="shared" si="12"/>
        <v>-5.6268908137002131E-2</v>
      </c>
      <c r="Z11" s="29">
        <f t="shared" si="12"/>
        <v>5.6163660610574961E-3</v>
      </c>
      <c r="AA11" s="29">
        <f t="shared" si="12"/>
        <v>-0.11908704909663682</v>
      </c>
      <c r="AB11" s="29">
        <f t="shared" si="12"/>
        <v>-0.12866400696028638</v>
      </c>
      <c r="AC11" s="29">
        <f t="shared" si="12"/>
        <v>3.8943189745853431E-2</v>
      </c>
      <c r="AD11" s="29">
        <f t="shared" si="12"/>
        <v>-0.10042423029360718</v>
      </c>
      <c r="AE11" s="29">
        <f t="shared" si="12"/>
        <v>-1.6005097882152423E-2</v>
      </c>
      <c r="AF11" s="29">
        <f t="shared" si="12"/>
        <v>8.277887606613038E-2</v>
      </c>
      <c r="AG11" s="29">
        <f t="shared" si="12"/>
        <v>-0.10210924043564414</v>
      </c>
      <c r="AH11" s="29">
        <f t="shared" si="12"/>
        <v>8.8916945211451826E-2</v>
      </c>
      <c r="AI11" s="29">
        <f t="shared" si="12"/>
        <v>-4.9552208230469443E-2</v>
      </c>
      <c r="AJ11" s="29">
        <f t="shared" si="12"/>
        <v>6.4844394511771666E-2</v>
      </c>
      <c r="AK11" s="29">
        <f t="shared" si="12"/>
        <v>4.9781228690822993E-2</v>
      </c>
      <c r="AL11" s="29">
        <f t="shared" si="12"/>
        <v>0.1062661054966708</v>
      </c>
      <c r="AM11" s="29">
        <f t="shared" si="12"/>
        <v>-4.6874263722887291E-2</v>
      </c>
      <c r="AN11" s="29">
        <f t="shared" si="12"/>
        <v>3.1026737038262649E-2</v>
      </c>
      <c r="AO11" s="29">
        <f t="shared" si="12"/>
        <v>8.485202627183322E-2</v>
      </c>
      <c r="AP11" s="29">
        <f t="shared" si="12"/>
        <v>1.0523173154219733E-2</v>
      </c>
      <c r="AQ11" s="29">
        <f t="shared" si="12"/>
        <v>-9.4938728494208036E-2</v>
      </c>
      <c r="AR11" s="29" t="e">
        <f t="shared" si="12"/>
        <v>#DIV/0!</v>
      </c>
      <c r="AS11" s="29" t="e">
        <f t="shared" si="12"/>
        <v>#DIV/0!</v>
      </c>
      <c r="AT11" s="29" t="e">
        <f t="shared" si="12"/>
        <v>#DIV/0!</v>
      </c>
    </row>
    <row r="12" spans="1:70">
      <c r="B12" s="17" t="str" vm="13">
        <f>CUBEMEMBER("ThisWorkbookDataModel",{"[demand_forecasting_data1].[Year].&amp;[2019]","[demand_forecasting_data1].[Month Name].&amp;[May]"})</f>
        <v>May</v>
      </c>
      <c r="C12" s="18">
        <f t="shared" si="8"/>
        <v>1.0861655263975771</v>
      </c>
      <c r="D12" s="16"/>
      <c r="F12" s="24"/>
      <c r="G12" s="26" t="s">
        <v>33</v>
      </c>
      <c r="H12" s="29">
        <f t="shared" ref="H12:AT12" si="13">VLOOKUP(H4,sydex,2,FALSE)</f>
        <v>1.1263040986193003</v>
      </c>
      <c r="I12" s="29">
        <f t="shared" si="13"/>
        <v>0.87384786176929097</v>
      </c>
      <c r="J12" s="29">
        <f t="shared" si="13"/>
        <v>1.0688268909644847</v>
      </c>
      <c r="K12" s="29">
        <f t="shared" si="13"/>
        <v>0.92709954771562453</v>
      </c>
      <c r="L12" s="29">
        <f t="shared" si="13"/>
        <v>1.0861655263975771</v>
      </c>
      <c r="M12" s="29">
        <f t="shared" si="13"/>
        <v>1.0356015045985483</v>
      </c>
      <c r="N12" s="29">
        <f t="shared" si="13"/>
        <v>1.0358743649685611</v>
      </c>
      <c r="O12" s="29">
        <f t="shared" si="13"/>
        <v>0.96832301808716148</v>
      </c>
      <c r="P12" s="29">
        <f t="shared" si="13"/>
        <v>0.97166749962424681</v>
      </c>
      <c r="Q12" s="29">
        <f t="shared" si="13"/>
        <v>0.98548400385385815</v>
      </c>
      <c r="R12" s="29">
        <f t="shared" si="13"/>
        <v>0.99031214178346882</v>
      </c>
      <c r="S12" s="29">
        <f t="shared" si="13"/>
        <v>0.93049354161787645</v>
      </c>
      <c r="T12" s="29">
        <f t="shared" si="13"/>
        <v>1.1263040986193003</v>
      </c>
      <c r="U12" s="29">
        <f t="shared" si="13"/>
        <v>0.87384786176929097</v>
      </c>
      <c r="V12" s="29">
        <f t="shared" si="13"/>
        <v>1.0688268909644847</v>
      </c>
      <c r="W12" s="29">
        <f t="shared" si="13"/>
        <v>0.92709954771562453</v>
      </c>
      <c r="X12" s="29">
        <f t="shared" si="13"/>
        <v>1.0861655263975771</v>
      </c>
      <c r="Y12" s="29">
        <f t="shared" si="13"/>
        <v>1.0356015045985483</v>
      </c>
      <c r="Z12" s="29">
        <f t="shared" si="13"/>
        <v>1.0358743649685611</v>
      </c>
      <c r="AA12" s="29">
        <f t="shared" si="13"/>
        <v>0.96832301808716148</v>
      </c>
      <c r="AB12" s="29">
        <f t="shared" si="13"/>
        <v>0.97166749962424681</v>
      </c>
      <c r="AC12" s="29">
        <f t="shared" si="13"/>
        <v>0.98548400385385815</v>
      </c>
      <c r="AD12" s="29">
        <f t="shared" si="13"/>
        <v>0.99031214178346882</v>
      </c>
      <c r="AE12" s="29">
        <f t="shared" si="13"/>
        <v>0.93049354161787645</v>
      </c>
      <c r="AF12" s="29">
        <f t="shared" si="13"/>
        <v>1.1263040986193003</v>
      </c>
      <c r="AG12" s="29">
        <f t="shared" si="13"/>
        <v>0.87384786176929097</v>
      </c>
      <c r="AH12" s="29">
        <f t="shared" si="13"/>
        <v>1.0688268909644847</v>
      </c>
      <c r="AI12" s="29">
        <f t="shared" si="13"/>
        <v>0.92709954771562453</v>
      </c>
      <c r="AJ12" s="29">
        <f t="shared" si="13"/>
        <v>1.0861655263975771</v>
      </c>
      <c r="AK12" s="29">
        <f t="shared" si="13"/>
        <v>1.0356015045985483</v>
      </c>
      <c r="AL12" s="29">
        <f t="shared" si="13"/>
        <v>1.0358743649685611</v>
      </c>
      <c r="AM12" s="29">
        <f t="shared" si="13"/>
        <v>0.96832301808716148</v>
      </c>
      <c r="AN12" s="29">
        <f t="shared" si="13"/>
        <v>0.97166749962424681</v>
      </c>
      <c r="AO12" s="29">
        <f t="shared" si="13"/>
        <v>0.98548400385385815</v>
      </c>
      <c r="AP12" s="29">
        <f t="shared" si="13"/>
        <v>0.99031214178346882</v>
      </c>
      <c r="AQ12" s="29">
        <f t="shared" si="13"/>
        <v>0.93049354161787645</v>
      </c>
      <c r="AR12" s="29">
        <f t="shared" si="13"/>
        <v>1.1263040986193003</v>
      </c>
      <c r="AS12" s="29">
        <f t="shared" si="13"/>
        <v>0.87384786176929097</v>
      </c>
      <c r="AT12" s="29">
        <f t="shared" si="13"/>
        <v>1.0688268909644847</v>
      </c>
    </row>
    <row r="13" spans="1:70">
      <c r="B13" s="17" t="str" vm="41">
        <f>CUBEMEMBER("ThisWorkbookDataModel",{"[demand_forecasting_data1].[Year].&amp;[2019]","[demand_forecasting_data1].[Month Name].&amp;[June]"})</f>
        <v>June</v>
      </c>
      <c r="C13" s="18">
        <f t="shared" si="8"/>
        <v>1.0356015045985483</v>
      </c>
      <c r="D13" s="16"/>
      <c r="F13" s="24" t="s">
        <v>43</v>
      </c>
      <c r="G13" s="26" t="s">
        <v>35</v>
      </c>
      <c r="H13" s="30">
        <f t="shared" ref="H13:AT13" si="14">ROUNDUP(VLOOKUP(H4,sydex,2,FALSE)*H7,0)</f>
        <v>10722750</v>
      </c>
      <c r="I13" s="30">
        <f t="shared" si="14"/>
        <v>8319588</v>
      </c>
      <c r="J13" s="30">
        <f t="shared" si="14"/>
        <v>10176276</v>
      </c>
      <c r="K13" s="30">
        <f t="shared" si="14"/>
        <v>8827208</v>
      </c>
      <c r="L13" s="30">
        <f t="shared" si="14"/>
        <v>10342094</v>
      </c>
      <c r="M13" s="30">
        <f t="shared" si="14"/>
        <v>9860993</v>
      </c>
      <c r="N13" s="30">
        <f t="shared" si="14"/>
        <v>9863942</v>
      </c>
      <c r="O13" s="30">
        <f t="shared" si="14"/>
        <v>9221025</v>
      </c>
      <c r="P13" s="30">
        <f t="shared" si="14"/>
        <v>9253204</v>
      </c>
      <c r="Q13" s="30">
        <f t="shared" si="14"/>
        <v>9385113</v>
      </c>
      <c r="R13" s="30">
        <f t="shared" si="14"/>
        <v>9431429</v>
      </c>
      <c r="S13" s="30">
        <f t="shared" si="14"/>
        <v>8862052</v>
      </c>
      <c r="T13" s="30">
        <f t="shared" si="14"/>
        <v>10727340</v>
      </c>
      <c r="U13" s="30">
        <f t="shared" si="14"/>
        <v>8323150</v>
      </c>
      <c r="V13" s="30">
        <f t="shared" si="14"/>
        <v>10180632</v>
      </c>
      <c r="W13" s="30">
        <f t="shared" si="14"/>
        <v>8830986</v>
      </c>
      <c r="X13" s="30">
        <f t="shared" si="14"/>
        <v>10346521</v>
      </c>
      <c r="Y13" s="30">
        <f t="shared" si="14"/>
        <v>9865214</v>
      </c>
      <c r="Z13" s="30">
        <f t="shared" si="14"/>
        <v>9868164</v>
      </c>
      <c r="AA13" s="30">
        <f t="shared" si="14"/>
        <v>9224972</v>
      </c>
      <c r="AB13" s="30">
        <f t="shared" si="14"/>
        <v>9257163</v>
      </c>
      <c r="AC13" s="30">
        <f t="shared" si="14"/>
        <v>9389129</v>
      </c>
      <c r="AD13" s="30">
        <f t="shared" si="14"/>
        <v>9435466</v>
      </c>
      <c r="AE13" s="30">
        <f t="shared" si="14"/>
        <v>8865843</v>
      </c>
      <c r="AF13" s="30">
        <f t="shared" si="14"/>
        <v>10731931</v>
      </c>
      <c r="AG13" s="30">
        <f t="shared" si="14"/>
        <v>8326712</v>
      </c>
      <c r="AH13" s="30">
        <f t="shared" si="14"/>
        <v>10184988</v>
      </c>
      <c r="AI13" s="30">
        <f t="shared" si="14"/>
        <v>8834765</v>
      </c>
      <c r="AJ13" s="30">
        <f t="shared" si="14"/>
        <v>10350948</v>
      </c>
      <c r="AK13" s="30">
        <f t="shared" si="14"/>
        <v>9869434</v>
      </c>
      <c r="AL13" s="30">
        <f t="shared" si="14"/>
        <v>9872387</v>
      </c>
      <c r="AM13" s="30">
        <f t="shared" si="14"/>
        <v>9228919</v>
      </c>
      <c r="AN13" s="30">
        <f t="shared" si="14"/>
        <v>9261124</v>
      </c>
      <c r="AO13" s="30">
        <f t="shared" si="14"/>
        <v>9393146</v>
      </c>
      <c r="AP13" s="30">
        <f t="shared" si="14"/>
        <v>9439501</v>
      </c>
      <c r="AQ13" s="30">
        <f t="shared" si="14"/>
        <v>8869636</v>
      </c>
      <c r="AR13" s="30">
        <f t="shared" si="14"/>
        <v>10736138</v>
      </c>
      <c r="AS13" s="30">
        <f t="shared" si="14"/>
        <v>8329679</v>
      </c>
      <c r="AT13" s="30">
        <f t="shared" si="14"/>
        <v>10188255</v>
      </c>
    </row>
    <row r="14" spans="1:70">
      <c r="B14" s="17" t="str" vm="40">
        <f>CUBEMEMBER("ThisWorkbookDataModel",{"[demand_forecasting_data1].[Year].&amp;[2019]","[demand_forecasting_data1].[Month Name].&amp;[July]"})</f>
        <v>July</v>
      </c>
      <c r="C14" s="18">
        <f t="shared" si="8"/>
        <v>1.0358743649685611</v>
      </c>
      <c r="D14" s="16"/>
      <c r="F14" s="25" t="str" vm="2">
        <f>CUBEMEMBER("ThisWorkbookDataModel","[demand_forecasting_data1].[Product_ID].&amp;[P002]")</f>
        <v>P002</v>
      </c>
      <c r="G14" s="25" t="s">
        <v>28</v>
      </c>
      <c r="H14" s="3" vm="175">
        <f t="shared" ref="H14:AQ14" si="15">CUBEVALUE("ThisWorkbookDataModel",$F$1,$F14,H$4)</f>
        <v>9003724</v>
      </c>
      <c r="I14" s="3" vm="178">
        <f t="shared" si="15"/>
        <v>8469982</v>
      </c>
      <c r="J14" s="3" vm="86">
        <f t="shared" si="15"/>
        <v>8712704</v>
      </c>
      <c r="K14" s="3" vm="83">
        <f t="shared" si="15"/>
        <v>9350693</v>
      </c>
      <c r="L14" s="3" vm="182">
        <f t="shared" si="15"/>
        <v>9974795</v>
      </c>
      <c r="M14" s="3" vm="186">
        <f t="shared" si="15"/>
        <v>9564922</v>
      </c>
      <c r="N14" s="3" vm="190">
        <f t="shared" si="15"/>
        <v>10377368</v>
      </c>
      <c r="O14" s="3" vm="105">
        <f t="shared" si="15"/>
        <v>9825454</v>
      </c>
      <c r="P14" s="3" vm="94">
        <f t="shared" si="15"/>
        <v>9606991</v>
      </c>
      <c r="Q14" s="3" vm="90">
        <f t="shared" si="15"/>
        <v>9365190</v>
      </c>
      <c r="R14" s="3" vm="172">
        <f t="shared" si="15"/>
        <v>9327448</v>
      </c>
      <c r="S14" s="3" vm="75">
        <f t="shared" si="15"/>
        <v>8813818</v>
      </c>
      <c r="T14" s="3" vm="183">
        <f t="shared" si="15"/>
        <v>9842298</v>
      </c>
      <c r="U14" s="3" vm="187">
        <f t="shared" si="15"/>
        <v>10820064</v>
      </c>
      <c r="V14" s="3" vm="191">
        <f t="shared" si="15"/>
        <v>9922562</v>
      </c>
      <c r="W14" s="3" vm="106">
        <f t="shared" si="15"/>
        <v>8089573</v>
      </c>
      <c r="X14" s="3" vm="176">
        <f t="shared" si="15"/>
        <v>9255199</v>
      </c>
      <c r="Y14" s="3" vm="179">
        <f t="shared" si="15"/>
        <v>8090426</v>
      </c>
      <c r="Z14" s="3" vm="171">
        <f t="shared" si="15"/>
        <v>10100015</v>
      </c>
      <c r="AA14" s="3" vm="69">
        <f t="shared" si="15"/>
        <v>9638174</v>
      </c>
      <c r="AB14" s="3" vm="184">
        <f t="shared" si="15"/>
        <v>9393576</v>
      </c>
      <c r="AC14" s="3" vm="188">
        <f t="shared" si="15"/>
        <v>10204767</v>
      </c>
      <c r="AD14" s="3" vm="192">
        <f t="shared" si="15"/>
        <v>10240845</v>
      </c>
      <c r="AE14" s="3" vm="107">
        <f t="shared" si="15"/>
        <v>9281728</v>
      </c>
      <c r="AF14" s="3" vm="170">
        <f t="shared" si="15"/>
        <v>9499566</v>
      </c>
      <c r="AG14" s="3" vm="89">
        <f t="shared" si="15"/>
        <v>8978364</v>
      </c>
      <c r="AH14" s="3" vm="173">
        <f t="shared" si="15"/>
        <v>8929906</v>
      </c>
      <c r="AI14" s="3" vm="174">
        <f t="shared" si="15"/>
        <v>9889784</v>
      </c>
      <c r="AJ14" s="3" vm="185">
        <f t="shared" si="15"/>
        <v>9198037</v>
      </c>
      <c r="AK14" s="3" vm="189">
        <f t="shared" si="15"/>
        <v>9578930</v>
      </c>
      <c r="AL14" s="3" vm="193">
        <f t="shared" si="15"/>
        <v>10010206</v>
      </c>
      <c r="AM14" s="3" vm="108">
        <f t="shared" si="15"/>
        <v>8303253</v>
      </c>
      <c r="AN14" s="3" vm="177">
        <f t="shared" si="15"/>
        <v>9386820</v>
      </c>
      <c r="AO14" s="3" vm="180">
        <f t="shared" si="15"/>
        <v>9290662</v>
      </c>
      <c r="AP14" s="3" vm="72">
        <f t="shared" si="15"/>
        <v>8324083</v>
      </c>
      <c r="AQ14" s="3" vm="181">
        <f t="shared" si="15"/>
        <v>8823190</v>
      </c>
      <c r="AR14" s="3"/>
      <c r="AS14" s="3"/>
      <c r="AT14" s="3"/>
    </row>
    <row r="15" spans="1:70">
      <c r="B15" s="17" t="str" vm="34">
        <f>CUBEMEMBER("ThisWorkbookDataModel",{"[demand_forecasting_data1].[Year].&amp;[2019]","[demand_forecasting_data1].[Month Name].&amp;[August]"})</f>
        <v>August</v>
      </c>
      <c r="C15" s="18">
        <f t="shared" si="8"/>
        <v>0.96832301808716148</v>
      </c>
      <c r="D15" s="16"/>
      <c r="F15" s="24"/>
      <c r="G15" s="26" t="s">
        <v>32</v>
      </c>
      <c r="H15" s="27"/>
      <c r="I15" s="27"/>
      <c r="J15" s="27"/>
      <c r="K15" s="27">
        <f>ROUND(AVERAGE(H14:J14),0)</f>
        <v>8728803</v>
      </c>
      <c r="L15" s="27">
        <f t="shared" ref="L15:AT15" si="16">ROUND(AVERAGE(I14:K14),0)</f>
        <v>8844460</v>
      </c>
      <c r="M15" s="27">
        <f t="shared" si="16"/>
        <v>9346064</v>
      </c>
      <c r="N15" s="27">
        <f t="shared" si="16"/>
        <v>9630137</v>
      </c>
      <c r="O15" s="27">
        <f t="shared" si="16"/>
        <v>9972362</v>
      </c>
      <c r="P15" s="27">
        <f t="shared" si="16"/>
        <v>9922581</v>
      </c>
      <c r="Q15" s="27">
        <f t="shared" si="16"/>
        <v>9936604</v>
      </c>
      <c r="R15" s="27">
        <f t="shared" si="16"/>
        <v>9599212</v>
      </c>
      <c r="S15" s="27">
        <f t="shared" si="16"/>
        <v>9433210</v>
      </c>
      <c r="T15" s="27">
        <f t="shared" si="16"/>
        <v>9168819</v>
      </c>
      <c r="U15" s="27">
        <f t="shared" si="16"/>
        <v>9327855</v>
      </c>
      <c r="V15" s="27">
        <f t="shared" si="16"/>
        <v>9825393</v>
      </c>
      <c r="W15" s="27">
        <f t="shared" si="16"/>
        <v>10194975</v>
      </c>
      <c r="X15" s="27">
        <f t="shared" si="16"/>
        <v>9610733</v>
      </c>
      <c r="Y15" s="27">
        <f t="shared" si="16"/>
        <v>9089111</v>
      </c>
      <c r="Z15" s="27">
        <f t="shared" si="16"/>
        <v>8478399</v>
      </c>
      <c r="AA15" s="27">
        <f t="shared" si="16"/>
        <v>9148547</v>
      </c>
      <c r="AB15" s="27">
        <f t="shared" si="16"/>
        <v>9276205</v>
      </c>
      <c r="AC15" s="27">
        <f t="shared" si="16"/>
        <v>9710588</v>
      </c>
      <c r="AD15" s="27">
        <f t="shared" si="16"/>
        <v>9745506</v>
      </c>
      <c r="AE15" s="27">
        <f t="shared" si="16"/>
        <v>9946396</v>
      </c>
      <c r="AF15" s="27">
        <f t="shared" si="16"/>
        <v>9909113</v>
      </c>
      <c r="AG15" s="27">
        <f t="shared" si="16"/>
        <v>9674046</v>
      </c>
      <c r="AH15" s="27">
        <f t="shared" si="16"/>
        <v>9253219</v>
      </c>
      <c r="AI15" s="27">
        <f t="shared" si="16"/>
        <v>9135945</v>
      </c>
      <c r="AJ15" s="27">
        <f t="shared" si="16"/>
        <v>9266018</v>
      </c>
      <c r="AK15" s="27">
        <f t="shared" si="16"/>
        <v>9339242</v>
      </c>
      <c r="AL15" s="27">
        <f t="shared" si="16"/>
        <v>9555584</v>
      </c>
      <c r="AM15" s="27">
        <f t="shared" si="16"/>
        <v>9595724</v>
      </c>
      <c r="AN15" s="27">
        <f t="shared" si="16"/>
        <v>9297463</v>
      </c>
      <c r="AO15" s="27">
        <f t="shared" si="16"/>
        <v>9233426</v>
      </c>
      <c r="AP15" s="27">
        <f t="shared" si="16"/>
        <v>8993578</v>
      </c>
      <c r="AQ15" s="27">
        <f t="shared" si="16"/>
        <v>9000522</v>
      </c>
      <c r="AR15" s="27">
        <f t="shared" si="16"/>
        <v>8812645</v>
      </c>
      <c r="AS15" s="27">
        <f t="shared" si="16"/>
        <v>8573637</v>
      </c>
      <c r="AT15" s="27">
        <f t="shared" si="16"/>
        <v>8823190</v>
      </c>
    </row>
    <row r="16" spans="1:70">
      <c r="B16" s="17" t="str" vm="33">
        <f>CUBEMEMBER("ThisWorkbookDataModel",{"[demand_forecasting_data1].[Year].&amp;[2019]","[demand_forecasting_data1].[Month Name].&amp;[September]"})</f>
        <v>September</v>
      </c>
      <c r="C16" s="18">
        <f t="shared" si="8"/>
        <v>0.97166749962424681</v>
      </c>
      <c r="D16" s="16"/>
      <c r="F16" s="24"/>
      <c r="G16" s="26" t="s">
        <v>31</v>
      </c>
      <c r="H16" s="27">
        <f t="shared" ref="H16:AT16" si="17">ROUNDUP($B2+$B3*H3,0)</f>
        <v>9520297</v>
      </c>
      <c r="I16" s="27">
        <f t="shared" si="17"/>
        <v>9520636</v>
      </c>
      <c r="J16" s="27">
        <f t="shared" si="17"/>
        <v>9520976</v>
      </c>
      <c r="K16" s="27">
        <f t="shared" si="17"/>
        <v>9521316</v>
      </c>
      <c r="L16" s="27">
        <f t="shared" si="17"/>
        <v>9521655</v>
      </c>
      <c r="M16" s="27">
        <f t="shared" si="17"/>
        <v>9521995</v>
      </c>
      <c r="N16" s="27">
        <f t="shared" si="17"/>
        <v>9522334</v>
      </c>
      <c r="O16" s="27">
        <f t="shared" si="17"/>
        <v>9522674</v>
      </c>
      <c r="P16" s="27">
        <f t="shared" si="17"/>
        <v>9523014</v>
      </c>
      <c r="Q16" s="27">
        <f t="shared" si="17"/>
        <v>9523353</v>
      </c>
      <c r="R16" s="27">
        <f t="shared" si="17"/>
        <v>9523693</v>
      </c>
      <c r="S16" s="27">
        <f t="shared" si="17"/>
        <v>9524033</v>
      </c>
      <c r="T16" s="27">
        <f t="shared" si="17"/>
        <v>9524372</v>
      </c>
      <c r="U16" s="27">
        <f t="shared" si="17"/>
        <v>9524712</v>
      </c>
      <c r="V16" s="27">
        <f t="shared" si="17"/>
        <v>9525052</v>
      </c>
      <c r="W16" s="27">
        <f t="shared" si="17"/>
        <v>9525391</v>
      </c>
      <c r="X16" s="27">
        <f t="shared" si="17"/>
        <v>9525731</v>
      </c>
      <c r="Y16" s="27">
        <f t="shared" si="17"/>
        <v>9526071</v>
      </c>
      <c r="Z16" s="27">
        <f t="shared" si="17"/>
        <v>9526410</v>
      </c>
      <c r="AA16" s="27">
        <f t="shared" si="17"/>
        <v>9526750</v>
      </c>
      <c r="AB16" s="27">
        <f t="shared" si="17"/>
        <v>9527089</v>
      </c>
      <c r="AC16" s="27">
        <f t="shared" si="17"/>
        <v>9527429</v>
      </c>
      <c r="AD16" s="27">
        <f t="shared" si="17"/>
        <v>9527769</v>
      </c>
      <c r="AE16" s="27">
        <f t="shared" si="17"/>
        <v>9528108</v>
      </c>
      <c r="AF16" s="27">
        <f t="shared" si="17"/>
        <v>9528448</v>
      </c>
      <c r="AG16" s="27">
        <f t="shared" si="17"/>
        <v>9528788</v>
      </c>
      <c r="AH16" s="27">
        <f t="shared" si="17"/>
        <v>9529127</v>
      </c>
      <c r="AI16" s="27">
        <f t="shared" si="17"/>
        <v>9529467</v>
      </c>
      <c r="AJ16" s="27">
        <f t="shared" si="17"/>
        <v>9529807</v>
      </c>
      <c r="AK16" s="27">
        <f t="shared" si="17"/>
        <v>9530146</v>
      </c>
      <c r="AL16" s="27">
        <f t="shared" si="17"/>
        <v>9530486</v>
      </c>
      <c r="AM16" s="27">
        <f t="shared" si="17"/>
        <v>9530826</v>
      </c>
      <c r="AN16" s="27">
        <f t="shared" si="17"/>
        <v>9531165</v>
      </c>
      <c r="AO16" s="27">
        <f t="shared" si="17"/>
        <v>9531505</v>
      </c>
      <c r="AP16" s="27">
        <f t="shared" si="17"/>
        <v>9531844</v>
      </c>
      <c r="AQ16" s="27">
        <f t="shared" si="17"/>
        <v>9532184</v>
      </c>
      <c r="AR16" s="27">
        <f t="shared" si="17"/>
        <v>9532184</v>
      </c>
      <c r="AS16" s="27">
        <f t="shared" si="17"/>
        <v>9532184</v>
      </c>
      <c r="AT16" s="27">
        <f t="shared" si="17"/>
        <v>9532184</v>
      </c>
    </row>
    <row r="17" spans="2:46">
      <c r="B17" s="17" t="str" vm="27">
        <f>CUBEMEMBER("ThisWorkbookDataModel",{"[demand_forecasting_data1].[Year].&amp;[2019]","[demand_forecasting_data1].[Month Name].&amp;[October]"})</f>
        <v>October</v>
      </c>
      <c r="C17" s="18">
        <f t="shared" si="8"/>
        <v>0.98548400385385815</v>
      </c>
      <c r="D17" s="16"/>
      <c r="F17" s="24"/>
      <c r="G17" s="26" t="s">
        <v>29</v>
      </c>
      <c r="H17" s="27">
        <f>ABS(H14-H16)</f>
        <v>516573</v>
      </c>
      <c r="I17" s="27">
        <f t="shared" ref="I17" si="18">ABS(I14-I16)</f>
        <v>1050654</v>
      </c>
      <c r="J17" s="27">
        <f t="shared" ref="J17" si="19">ABS(J14-J16)</f>
        <v>808272</v>
      </c>
      <c r="K17" s="27">
        <f t="shared" ref="K17" si="20">ABS(K14-K16)</f>
        <v>170623</v>
      </c>
      <c r="L17" s="27">
        <f t="shared" ref="L17" si="21">ABS(L14-L16)</f>
        <v>453140</v>
      </c>
      <c r="M17" s="27">
        <f t="shared" ref="M17" si="22">ABS(M14-M16)</f>
        <v>42927</v>
      </c>
      <c r="N17" s="27">
        <f t="shared" ref="N17" si="23">ABS(N14-N16)</f>
        <v>855034</v>
      </c>
      <c r="O17" s="27">
        <f t="shared" ref="O17" si="24">ABS(O14-O16)</f>
        <v>302780</v>
      </c>
      <c r="P17" s="27">
        <f t="shared" ref="P17" si="25">ABS(P14-P16)</f>
        <v>83977</v>
      </c>
      <c r="Q17" s="27">
        <f t="shared" ref="Q17" si="26">ABS(Q14-Q16)</f>
        <v>158163</v>
      </c>
      <c r="R17" s="27">
        <f t="shared" ref="R17" si="27">ABS(R14-R16)</f>
        <v>196245</v>
      </c>
      <c r="S17" s="27">
        <f t="shared" ref="S17" si="28">ABS(S14-S16)</f>
        <v>710215</v>
      </c>
      <c r="T17" s="27">
        <f t="shared" ref="T17" si="29">ABS(T14-T16)</f>
        <v>317926</v>
      </c>
      <c r="U17" s="27">
        <f t="shared" ref="U17" si="30">ABS(U14-U16)</f>
        <v>1295352</v>
      </c>
      <c r="V17" s="27">
        <f t="shared" ref="V17" si="31">ABS(V14-V16)</f>
        <v>397510</v>
      </c>
      <c r="W17" s="27">
        <f t="shared" ref="W17" si="32">ABS(W14-W16)</f>
        <v>1435818</v>
      </c>
      <c r="X17" s="27">
        <f t="shared" ref="X17" si="33">ABS(X14-X16)</f>
        <v>270532</v>
      </c>
      <c r="Y17" s="27">
        <f t="shared" ref="Y17" si="34">ABS(Y14-Y16)</f>
        <v>1435645</v>
      </c>
      <c r="Z17" s="27">
        <f t="shared" ref="Z17" si="35">ABS(Z14-Z16)</f>
        <v>573605</v>
      </c>
      <c r="AA17" s="27">
        <f t="shared" ref="AA17" si="36">ABS(AA14-AA16)</f>
        <v>111424</v>
      </c>
      <c r="AB17" s="27">
        <f t="shared" ref="AB17" si="37">ABS(AB14-AB16)</f>
        <v>133513</v>
      </c>
      <c r="AC17" s="27">
        <f t="shared" ref="AC17" si="38">ABS(AC14-AC16)</f>
        <v>677338</v>
      </c>
      <c r="AD17" s="27">
        <f t="shared" ref="AD17" si="39">ABS(AD14-AD16)</f>
        <v>713076</v>
      </c>
      <c r="AE17" s="27">
        <f t="shared" ref="AE17" si="40">ABS(AE14-AE16)</f>
        <v>246380</v>
      </c>
      <c r="AF17" s="27">
        <f t="shared" ref="AF17" si="41">ABS(AF14-AF16)</f>
        <v>28882</v>
      </c>
      <c r="AG17" s="27">
        <f t="shared" ref="AG17" si="42">ABS(AG14-AG16)</f>
        <v>550424</v>
      </c>
      <c r="AH17" s="27">
        <f t="shared" ref="AH17" si="43">ABS(AH14-AH16)</f>
        <v>599221</v>
      </c>
      <c r="AI17" s="27">
        <f t="shared" ref="AI17" si="44">ABS(AI14-AI16)</f>
        <v>360317</v>
      </c>
      <c r="AJ17" s="27">
        <f t="shared" ref="AJ17" si="45">ABS(AJ14-AJ16)</f>
        <v>331770</v>
      </c>
      <c r="AK17" s="27">
        <f t="shared" ref="AK17" si="46">ABS(AK14-AK16)</f>
        <v>48784</v>
      </c>
      <c r="AL17" s="27">
        <f t="shared" ref="AL17" si="47">ABS(AL14-AL16)</f>
        <v>479720</v>
      </c>
      <c r="AM17" s="27">
        <f t="shared" ref="AM17" si="48">ABS(AM14-AM16)</f>
        <v>1227573</v>
      </c>
      <c r="AN17" s="27">
        <f t="shared" ref="AN17" si="49">ABS(AN14-AN16)</f>
        <v>144345</v>
      </c>
      <c r="AO17" s="27">
        <f t="shared" ref="AO17" si="50">ABS(AO14-AO16)</f>
        <v>240843</v>
      </c>
      <c r="AP17" s="27">
        <f t="shared" ref="AP17" si="51">ABS(AP14-AP16)</f>
        <v>1207761</v>
      </c>
      <c r="AQ17" s="27">
        <f t="shared" ref="AQ17" si="52">ABS(AQ14-AQ16)</f>
        <v>708994</v>
      </c>
      <c r="AR17" s="27">
        <f t="shared" ref="AR17" si="53">ABS(AR14-AR16)</f>
        <v>9532184</v>
      </c>
      <c r="AS17" s="27">
        <f t="shared" ref="AS17" si="54">ABS(AS14-AS16)</f>
        <v>9532184</v>
      </c>
      <c r="AT17" s="27">
        <f t="shared" ref="AT17" si="55">ABS(AT14-AT16)</f>
        <v>9532184</v>
      </c>
    </row>
    <row r="18" spans="2:46">
      <c r="B18" s="17" t="str" vm="22">
        <f>CUBEMEMBER("ThisWorkbookDataModel",{"[demand_forecasting_data1].[Year].&amp;[2019]","[demand_forecasting_data1].[Month Name].&amp;[November]"})</f>
        <v>November</v>
      </c>
      <c r="C18" s="18">
        <f t="shared" si="8"/>
        <v>0.99031214178346882</v>
      </c>
      <c r="D18" s="16"/>
      <c r="F18" s="24"/>
      <c r="G18" s="26" t="s">
        <v>40</v>
      </c>
      <c r="H18" s="28">
        <f>H17^2</f>
        <v>266847664329</v>
      </c>
      <c r="I18" s="28">
        <f t="shared" ref="I18" si="56">I17^2</f>
        <v>1103873827716</v>
      </c>
      <c r="J18" s="28">
        <f t="shared" ref="J18" si="57">J17^2</f>
        <v>653303625984</v>
      </c>
      <c r="K18" s="28">
        <f t="shared" ref="K18" si="58">K17^2</f>
        <v>29112208129</v>
      </c>
      <c r="L18" s="28">
        <f t="shared" ref="L18" si="59">L17^2</f>
        <v>205335859600</v>
      </c>
      <c r="M18" s="28">
        <f t="shared" ref="M18" si="60">M17^2</f>
        <v>1842727329</v>
      </c>
      <c r="N18" s="28">
        <f t="shared" ref="N18" si="61">N17^2</f>
        <v>731083141156</v>
      </c>
      <c r="O18" s="28">
        <f t="shared" ref="O18" si="62">O17^2</f>
        <v>91675728400</v>
      </c>
      <c r="P18" s="28">
        <f t="shared" ref="P18" si="63">P17^2</f>
        <v>7052136529</v>
      </c>
      <c r="Q18" s="28">
        <f t="shared" ref="Q18" si="64">Q17^2</f>
        <v>25015534569</v>
      </c>
      <c r="R18" s="28">
        <f t="shared" ref="R18" si="65">R17^2</f>
        <v>38512100025</v>
      </c>
      <c r="S18" s="28">
        <f t="shared" ref="S18" si="66">S17^2</f>
        <v>504405346225</v>
      </c>
      <c r="T18" s="28">
        <f t="shared" ref="T18" si="67">T17^2</f>
        <v>101076941476</v>
      </c>
      <c r="U18" s="28">
        <f t="shared" ref="U18" si="68">U17^2</f>
        <v>1677936803904</v>
      </c>
      <c r="V18" s="28">
        <f t="shared" ref="V18" si="69">V17^2</f>
        <v>158014200100</v>
      </c>
      <c r="W18" s="28">
        <f t="shared" ref="W18" si="70">W17^2</f>
        <v>2061573329124</v>
      </c>
      <c r="X18" s="28">
        <f t="shared" ref="X18" si="71">X17^2</f>
        <v>73187563024</v>
      </c>
      <c r="Y18" s="28">
        <f t="shared" ref="Y18" si="72">Y17^2</f>
        <v>2061076566025</v>
      </c>
      <c r="Z18" s="28">
        <f t="shared" ref="Z18" si="73">Z17^2</f>
        <v>329022696025</v>
      </c>
      <c r="AA18" s="28">
        <f t="shared" ref="AA18" si="74">AA17^2</f>
        <v>12415307776</v>
      </c>
      <c r="AB18" s="28">
        <f t="shared" ref="AB18" si="75">AB17^2</f>
        <v>17825721169</v>
      </c>
      <c r="AC18" s="28">
        <f t="shared" ref="AC18" si="76">AC17^2</f>
        <v>458786766244</v>
      </c>
      <c r="AD18" s="28">
        <f t="shared" ref="AD18" si="77">AD17^2</f>
        <v>508477381776</v>
      </c>
      <c r="AE18" s="28">
        <f t="shared" ref="AE18" si="78">AE17^2</f>
        <v>60703104400</v>
      </c>
      <c r="AF18" s="28">
        <f t="shared" ref="AF18" si="79">AF17^2</f>
        <v>834169924</v>
      </c>
      <c r="AG18" s="28">
        <f t="shared" ref="AG18" si="80">AG17^2</f>
        <v>302966579776</v>
      </c>
      <c r="AH18" s="28">
        <f t="shared" ref="AH18" si="81">AH17^2</f>
        <v>359065806841</v>
      </c>
      <c r="AI18" s="28">
        <f t="shared" ref="AI18" si="82">AI17^2</f>
        <v>129828340489</v>
      </c>
      <c r="AJ18" s="28">
        <f t="shared" ref="AJ18" si="83">AJ17^2</f>
        <v>110071332900</v>
      </c>
      <c r="AK18" s="28">
        <f t="shared" ref="AK18" si="84">AK17^2</f>
        <v>2379878656</v>
      </c>
      <c r="AL18" s="28">
        <f t="shared" ref="AL18" si="85">AL17^2</f>
        <v>230131278400</v>
      </c>
      <c r="AM18" s="28">
        <f t="shared" ref="AM18" si="86">AM17^2</f>
        <v>1506935470329</v>
      </c>
      <c r="AN18" s="28">
        <f t="shared" ref="AN18" si="87">AN17^2</f>
        <v>20835479025</v>
      </c>
      <c r="AO18" s="28">
        <f t="shared" ref="AO18" si="88">AO17^2</f>
        <v>58005350649</v>
      </c>
      <c r="AP18" s="28">
        <f t="shared" ref="AP18" si="89">AP17^2</f>
        <v>1458686633121</v>
      </c>
      <c r="AQ18" s="28">
        <f t="shared" ref="AQ18" si="90">AQ17^2</f>
        <v>502672492036</v>
      </c>
      <c r="AR18" s="28">
        <f t="shared" ref="AR18" si="91">AR17^2</f>
        <v>90862531809856</v>
      </c>
      <c r="AS18" s="28">
        <f t="shared" ref="AS18" si="92">AS17^2</f>
        <v>90862531809856</v>
      </c>
      <c r="AT18" s="28">
        <f t="shared" ref="AT18" si="93">AT17^2</f>
        <v>90862531809856</v>
      </c>
    </row>
    <row r="19" spans="2:46" ht="15.75" thickBot="1">
      <c r="B19" s="19" t="str" vm="17">
        <f>CUBEMEMBER("ThisWorkbookDataModel",{"[demand_forecasting_data1].[Year].&amp;[2019]","[demand_forecasting_data1].[Month Name].&amp;[December]"})</f>
        <v>December</v>
      </c>
      <c r="C19" s="20">
        <f t="shared" si="8"/>
        <v>0.93049354161787645</v>
      </c>
      <c r="D19" s="16"/>
      <c r="F19" s="24"/>
      <c r="G19" s="26" t="s">
        <v>41</v>
      </c>
      <c r="H19" s="28">
        <f>ABS(H17)</f>
        <v>516573</v>
      </c>
      <c r="I19" s="28">
        <f t="shared" ref="I19:AT19" si="94">ABS(I17)</f>
        <v>1050654</v>
      </c>
      <c r="J19" s="28">
        <f t="shared" si="94"/>
        <v>808272</v>
      </c>
      <c r="K19" s="28">
        <f t="shared" si="94"/>
        <v>170623</v>
      </c>
      <c r="L19" s="28">
        <f t="shared" si="94"/>
        <v>453140</v>
      </c>
      <c r="M19" s="28">
        <f t="shared" si="94"/>
        <v>42927</v>
      </c>
      <c r="N19" s="28">
        <f t="shared" si="94"/>
        <v>855034</v>
      </c>
      <c r="O19" s="28">
        <f t="shared" si="94"/>
        <v>302780</v>
      </c>
      <c r="P19" s="28">
        <f t="shared" si="94"/>
        <v>83977</v>
      </c>
      <c r="Q19" s="28">
        <f t="shared" si="94"/>
        <v>158163</v>
      </c>
      <c r="R19" s="28">
        <f t="shared" si="94"/>
        <v>196245</v>
      </c>
      <c r="S19" s="28">
        <f t="shared" si="94"/>
        <v>710215</v>
      </c>
      <c r="T19" s="28">
        <f t="shared" si="94"/>
        <v>317926</v>
      </c>
      <c r="U19" s="28">
        <f t="shared" si="94"/>
        <v>1295352</v>
      </c>
      <c r="V19" s="28">
        <f t="shared" si="94"/>
        <v>397510</v>
      </c>
      <c r="W19" s="28">
        <f t="shared" si="94"/>
        <v>1435818</v>
      </c>
      <c r="X19" s="28">
        <f t="shared" si="94"/>
        <v>270532</v>
      </c>
      <c r="Y19" s="28">
        <f t="shared" si="94"/>
        <v>1435645</v>
      </c>
      <c r="Z19" s="28">
        <f t="shared" si="94"/>
        <v>573605</v>
      </c>
      <c r="AA19" s="28">
        <f t="shared" si="94"/>
        <v>111424</v>
      </c>
      <c r="AB19" s="28">
        <f t="shared" si="94"/>
        <v>133513</v>
      </c>
      <c r="AC19" s="28">
        <f t="shared" si="94"/>
        <v>677338</v>
      </c>
      <c r="AD19" s="28">
        <f t="shared" si="94"/>
        <v>713076</v>
      </c>
      <c r="AE19" s="28">
        <f t="shared" si="94"/>
        <v>246380</v>
      </c>
      <c r="AF19" s="28">
        <f t="shared" si="94"/>
        <v>28882</v>
      </c>
      <c r="AG19" s="28">
        <f t="shared" si="94"/>
        <v>550424</v>
      </c>
      <c r="AH19" s="28">
        <f t="shared" si="94"/>
        <v>599221</v>
      </c>
      <c r="AI19" s="28">
        <f t="shared" si="94"/>
        <v>360317</v>
      </c>
      <c r="AJ19" s="28">
        <f t="shared" si="94"/>
        <v>331770</v>
      </c>
      <c r="AK19" s="28">
        <f t="shared" si="94"/>
        <v>48784</v>
      </c>
      <c r="AL19" s="28">
        <f t="shared" si="94"/>
        <v>479720</v>
      </c>
      <c r="AM19" s="28">
        <f t="shared" si="94"/>
        <v>1227573</v>
      </c>
      <c r="AN19" s="28">
        <f t="shared" si="94"/>
        <v>144345</v>
      </c>
      <c r="AO19" s="28">
        <f t="shared" si="94"/>
        <v>240843</v>
      </c>
      <c r="AP19" s="28">
        <f t="shared" si="94"/>
        <v>1207761</v>
      </c>
      <c r="AQ19" s="28">
        <f t="shared" si="94"/>
        <v>708994</v>
      </c>
      <c r="AR19" s="28">
        <f t="shared" si="94"/>
        <v>9532184</v>
      </c>
      <c r="AS19" s="28">
        <f t="shared" si="94"/>
        <v>9532184</v>
      </c>
      <c r="AT19" s="28">
        <f t="shared" si="94"/>
        <v>9532184</v>
      </c>
    </row>
    <row r="20" spans="2:46">
      <c r="F20" s="24"/>
      <c r="G20" s="26" t="s">
        <v>42</v>
      </c>
      <c r="H20" s="29">
        <f>(H14-H16)/H14</f>
        <v>-5.7373260219882351E-2</v>
      </c>
      <c r="I20" s="29">
        <f t="shared" ref="I20:AT20" si="95">(I14-I16)/I14</f>
        <v>-0.12404441945685363</v>
      </c>
      <c r="J20" s="29">
        <f t="shared" si="95"/>
        <v>-9.2769362989951226E-2</v>
      </c>
      <c r="K20" s="29">
        <f t="shared" si="95"/>
        <v>-1.8247096765983014E-2</v>
      </c>
      <c r="L20" s="29">
        <f t="shared" si="95"/>
        <v>4.5428502540653719E-2</v>
      </c>
      <c r="M20" s="29">
        <f t="shared" si="95"/>
        <v>4.4879613236783319E-3</v>
      </c>
      <c r="N20" s="29">
        <f t="shared" si="95"/>
        <v>8.2394109951579239E-2</v>
      </c>
      <c r="O20" s="29">
        <f t="shared" si="95"/>
        <v>3.081587883877936E-2</v>
      </c>
      <c r="P20" s="29">
        <f t="shared" si="95"/>
        <v>8.7412385418077308E-3</v>
      </c>
      <c r="Q20" s="29">
        <f t="shared" si="95"/>
        <v>-1.6888392013402826E-2</v>
      </c>
      <c r="R20" s="29">
        <f t="shared" si="95"/>
        <v>-2.1039516918239586E-2</v>
      </c>
      <c r="S20" s="29">
        <f t="shared" si="95"/>
        <v>-8.0579721523634823E-2</v>
      </c>
      <c r="T20" s="29">
        <f t="shared" si="95"/>
        <v>3.2302009144612363E-2</v>
      </c>
      <c r="U20" s="29">
        <f t="shared" si="95"/>
        <v>0.11971759131923804</v>
      </c>
      <c r="V20" s="29">
        <f t="shared" si="95"/>
        <v>4.0061226122850124E-2</v>
      </c>
      <c r="W20" s="29">
        <f t="shared" si="95"/>
        <v>-0.17748996146026497</v>
      </c>
      <c r="X20" s="29">
        <f t="shared" si="95"/>
        <v>-2.9230273708863528E-2</v>
      </c>
      <c r="Y20" s="29">
        <f t="shared" si="95"/>
        <v>-0.17744986481552394</v>
      </c>
      <c r="Z20" s="29">
        <f t="shared" si="95"/>
        <v>5.6792489912143695E-2</v>
      </c>
      <c r="AA20" s="29">
        <f t="shared" si="95"/>
        <v>1.156069604055706E-2</v>
      </c>
      <c r="AB20" s="29">
        <f t="shared" si="95"/>
        <v>-1.421322401607226E-2</v>
      </c>
      <c r="AC20" s="29">
        <f t="shared" si="95"/>
        <v>6.6374665879191552E-2</v>
      </c>
      <c r="AD20" s="29">
        <f t="shared" si="95"/>
        <v>6.9630582241992728E-2</v>
      </c>
      <c r="AE20" s="29">
        <f t="shared" si="95"/>
        <v>-2.6544626173057431E-2</v>
      </c>
      <c r="AF20" s="29">
        <f t="shared" si="95"/>
        <v>-3.0403494222788702E-3</v>
      </c>
      <c r="AG20" s="29">
        <f t="shared" si="95"/>
        <v>-6.1305600886753978E-2</v>
      </c>
      <c r="AH20" s="29">
        <f t="shared" si="95"/>
        <v>-6.7102722021933944E-2</v>
      </c>
      <c r="AI20" s="29">
        <f t="shared" si="95"/>
        <v>3.6433252738381341E-2</v>
      </c>
      <c r="AJ20" s="29">
        <f t="shared" si="95"/>
        <v>-3.606965268785068E-2</v>
      </c>
      <c r="AK20" s="29">
        <f t="shared" si="95"/>
        <v>5.0928443991134706E-3</v>
      </c>
      <c r="AL20" s="29">
        <f t="shared" si="95"/>
        <v>4.7923089694657632E-2</v>
      </c>
      <c r="AM20" s="29">
        <f t="shared" si="95"/>
        <v>-0.14784241790536792</v>
      </c>
      <c r="AN20" s="29">
        <f t="shared" si="95"/>
        <v>-1.5377412158750247E-2</v>
      </c>
      <c r="AO20" s="29">
        <f t="shared" si="95"/>
        <v>-2.5923125822465611E-2</v>
      </c>
      <c r="AP20" s="29">
        <f t="shared" si="95"/>
        <v>-0.1450923783436566</v>
      </c>
      <c r="AQ20" s="29">
        <f t="shared" si="95"/>
        <v>-8.0355744350966041E-2</v>
      </c>
      <c r="AR20" s="29" t="e">
        <f t="shared" si="95"/>
        <v>#DIV/0!</v>
      </c>
      <c r="AS20" s="29" t="e">
        <f t="shared" si="95"/>
        <v>#DIV/0!</v>
      </c>
      <c r="AT20" s="29" t="e">
        <f t="shared" si="95"/>
        <v>#DIV/0!</v>
      </c>
    </row>
    <row r="21" spans="2:46">
      <c r="F21" s="24"/>
      <c r="G21" s="26" t="s">
        <v>33</v>
      </c>
      <c r="H21" s="29">
        <f t="shared" ref="H21:AT21" si="96">VLOOKUP(H4,sydex,2,FALSE)</f>
        <v>1.1263040986193003</v>
      </c>
      <c r="I21" s="29">
        <f t="shared" si="96"/>
        <v>0.87384786176929097</v>
      </c>
      <c r="J21" s="29">
        <f t="shared" si="96"/>
        <v>1.0688268909644847</v>
      </c>
      <c r="K21" s="29">
        <f t="shared" si="96"/>
        <v>0.92709954771562453</v>
      </c>
      <c r="L21" s="29">
        <f t="shared" si="96"/>
        <v>1.0861655263975771</v>
      </c>
      <c r="M21" s="29">
        <f t="shared" si="96"/>
        <v>1.0356015045985483</v>
      </c>
      <c r="N21" s="29">
        <f t="shared" si="96"/>
        <v>1.0358743649685611</v>
      </c>
      <c r="O21" s="29">
        <f t="shared" si="96"/>
        <v>0.96832301808716148</v>
      </c>
      <c r="P21" s="29">
        <f t="shared" si="96"/>
        <v>0.97166749962424681</v>
      </c>
      <c r="Q21" s="29">
        <f t="shared" si="96"/>
        <v>0.98548400385385815</v>
      </c>
      <c r="R21" s="29">
        <f t="shared" si="96"/>
        <v>0.99031214178346882</v>
      </c>
      <c r="S21" s="29">
        <f t="shared" si="96"/>
        <v>0.93049354161787645</v>
      </c>
      <c r="T21" s="29">
        <f t="shared" si="96"/>
        <v>1.1263040986193003</v>
      </c>
      <c r="U21" s="29">
        <f t="shared" si="96"/>
        <v>0.87384786176929097</v>
      </c>
      <c r="V21" s="29">
        <f t="shared" si="96"/>
        <v>1.0688268909644847</v>
      </c>
      <c r="W21" s="29">
        <f t="shared" si="96"/>
        <v>0.92709954771562453</v>
      </c>
      <c r="X21" s="29">
        <f t="shared" si="96"/>
        <v>1.0861655263975771</v>
      </c>
      <c r="Y21" s="29">
        <f t="shared" si="96"/>
        <v>1.0356015045985483</v>
      </c>
      <c r="Z21" s="29">
        <f t="shared" si="96"/>
        <v>1.0358743649685611</v>
      </c>
      <c r="AA21" s="29">
        <f t="shared" si="96"/>
        <v>0.96832301808716148</v>
      </c>
      <c r="AB21" s="29">
        <f t="shared" si="96"/>
        <v>0.97166749962424681</v>
      </c>
      <c r="AC21" s="29">
        <f t="shared" si="96"/>
        <v>0.98548400385385815</v>
      </c>
      <c r="AD21" s="29">
        <f t="shared" si="96"/>
        <v>0.99031214178346882</v>
      </c>
      <c r="AE21" s="29">
        <f t="shared" si="96"/>
        <v>0.93049354161787645</v>
      </c>
      <c r="AF21" s="29">
        <f t="shared" si="96"/>
        <v>1.1263040986193003</v>
      </c>
      <c r="AG21" s="29">
        <f t="shared" si="96"/>
        <v>0.87384786176929097</v>
      </c>
      <c r="AH21" s="29">
        <f t="shared" si="96"/>
        <v>1.0688268909644847</v>
      </c>
      <c r="AI21" s="29">
        <f t="shared" si="96"/>
        <v>0.92709954771562453</v>
      </c>
      <c r="AJ21" s="29">
        <f t="shared" si="96"/>
        <v>1.0861655263975771</v>
      </c>
      <c r="AK21" s="29">
        <f t="shared" si="96"/>
        <v>1.0356015045985483</v>
      </c>
      <c r="AL21" s="29">
        <f t="shared" si="96"/>
        <v>1.0358743649685611</v>
      </c>
      <c r="AM21" s="29">
        <f t="shared" si="96"/>
        <v>0.96832301808716148</v>
      </c>
      <c r="AN21" s="29">
        <f t="shared" si="96"/>
        <v>0.97166749962424681</v>
      </c>
      <c r="AO21" s="29">
        <f t="shared" si="96"/>
        <v>0.98548400385385815</v>
      </c>
      <c r="AP21" s="29">
        <f t="shared" si="96"/>
        <v>0.99031214178346882</v>
      </c>
      <c r="AQ21" s="29">
        <f t="shared" si="96"/>
        <v>0.93049354161787645</v>
      </c>
      <c r="AR21" s="29">
        <f t="shared" si="96"/>
        <v>1.1263040986193003</v>
      </c>
      <c r="AS21" s="29">
        <f t="shared" si="96"/>
        <v>0.87384786176929097</v>
      </c>
      <c r="AT21" s="29">
        <f t="shared" si="96"/>
        <v>1.0688268909644847</v>
      </c>
    </row>
    <row r="22" spans="2:46">
      <c r="F22" s="24"/>
      <c r="G22" s="26" t="s">
        <v>35</v>
      </c>
      <c r="H22" s="30">
        <f t="shared" ref="H22:AT22" si="97">ROUNDUP(VLOOKUP(H4,sydex,2,FALSE)*H16,0)</f>
        <v>10722750</v>
      </c>
      <c r="I22" s="30">
        <f t="shared" si="97"/>
        <v>8319588</v>
      </c>
      <c r="J22" s="30">
        <f t="shared" si="97"/>
        <v>10176276</v>
      </c>
      <c r="K22" s="30">
        <f t="shared" si="97"/>
        <v>8827208</v>
      </c>
      <c r="L22" s="30">
        <f t="shared" si="97"/>
        <v>10342094</v>
      </c>
      <c r="M22" s="30">
        <f t="shared" si="97"/>
        <v>9860993</v>
      </c>
      <c r="N22" s="30">
        <f t="shared" si="97"/>
        <v>9863942</v>
      </c>
      <c r="O22" s="30">
        <f t="shared" si="97"/>
        <v>9221025</v>
      </c>
      <c r="P22" s="30">
        <f t="shared" si="97"/>
        <v>9253204</v>
      </c>
      <c r="Q22" s="30">
        <f t="shared" si="97"/>
        <v>9385113</v>
      </c>
      <c r="R22" s="30">
        <f t="shared" si="97"/>
        <v>9431429</v>
      </c>
      <c r="S22" s="30">
        <f t="shared" si="97"/>
        <v>8862052</v>
      </c>
      <c r="T22" s="30">
        <f t="shared" si="97"/>
        <v>10727340</v>
      </c>
      <c r="U22" s="30">
        <f t="shared" si="97"/>
        <v>8323150</v>
      </c>
      <c r="V22" s="30">
        <f t="shared" si="97"/>
        <v>10180632</v>
      </c>
      <c r="W22" s="30">
        <f t="shared" si="97"/>
        <v>8830986</v>
      </c>
      <c r="X22" s="30">
        <f t="shared" si="97"/>
        <v>10346521</v>
      </c>
      <c r="Y22" s="30">
        <f t="shared" si="97"/>
        <v>9865214</v>
      </c>
      <c r="Z22" s="30">
        <f t="shared" si="97"/>
        <v>9868164</v>
      </c>
      <c r="AA22" s="30">
        <f t="shared" si="97"/>
        <v>9224972</v>
      </c>
      <c r="AB22" s="30">
        <f t="shared" si="97"/>
        <v>9257163</v>
      </c>
      <c r="AC22" s="30">
        <f t="shared" si="97"/>
        <v>9389129</v>
      </c>
      <c r="AD22" s="30">
        <f t="shared" si="97"/>
        <v>9435466</v>
      </c>
      <c r="AE22" s="30">
        <f t="shared" si="97"/>
        <v>8865843</v>
      </c>
      <c r="AF22" s="30">
        <f t="shared" si="97"/>
        <v>10731931</v>
      </c>
      <c r="AG22" s="30">
        <f t="shared" si="97"/>
        <v>8326712</v>
      </c>
      <c r="AH22" s="30">
        <f t="shared" si="97"/>
        <v>10184988</v>
      </c>
      <c r="AI22" s="30">
        <f t="shared" si="97"/>
        <v>8834765</v>
      </c>
      <c r="AJ22" s="30">
        <f t="shared" si="97"/>
        <v>10350948</v>
      </c>
      <c r="AK22" s="30">
        <f t="shared" si="97"/>
        <v>9869434</v>
      </c>
      <c r="AL22" s="30">
        <f t="shared" si="97"/>
        <v>9872387</v>
      </c>
      <c r="AM22" s="30">
        <f t="shared" si="97"/>
        <v>9228919</v>
      </c>
      <c r="AN22" s="30">
        <f t="shared" si="97"/>
        <v>9261124</v>
      </c>
      <c r="AO22" s="30">
        <f t="shared" si="97"/>
        <v>9393146</v>
      </c>
      <c r="AP22" s="30">
        <f t="shared" si="97"/>
        <v>9439501</v>
      </c>
      <c r="AQ22" s="30">
        <f t="shared" si="97"/>
        <v>8869636</v>
      </c>
      <c r="AR22" s="30">
        <f t="shared" si="97"/>
        <v>10736138</v>
      </c>
      <c r="AS22" s="30">
        <f t="shared" si="97"/>
        <v>8329679</v>
      </c>
      <c r="AT22" s="30">
        <f t="shared" si="97"/>
        <v>10188255</v>
      </c>
    </row>
    <row r="23" spans="2:46">
      <c r="F23" s="24"/>
      <c r="G23" s="24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spans="2:46">
      <c r="F24" s="25" t="str" vm="3">
        <f>CUBEMEMBER("ThisWorkbookDataModel","[demand_forecasting_data1].[Product_ID].&amp;[P003]")</f>
        <v>P003</v>
      </c>
      <c r="G24" s="25" t="s">
        <v>28</v>
      </c>
      <c r="H24" s="3" vm="209">
        <f t="shared" ref="H24:AQ24" si="98">CUBEVALUE("ThisWorkbookDataModel",$F$1,$F24,H$4)</f>
        <v>8125396</v>
      </c>
      <c r="I24" s="3" vm="214">
        <f t="shared" si="98"/>
        <v>10005816</v>
      </c>
      <c r="J24" s="3" vm="219">
        <f t="shared" si="98"/>
        <v>6498277</v>
      </c>
      <c r="K24" s="3" vm="109">
        <f t="shared" si="98"/>
        <v>9222189</v>
      </c>
      <c r="L24" s="3" vm="199">
        <f t="shared" si="98"/>
        <v>9121402</v>
      </c>
      <c r="M24" s="3" vm="200">
        <f t="shared" si="98"/>
        <v>9101487</v>
      </c>
      <c r="N24" s="3" vm="194">
        <f t="shared" si="98"/>
        <v>8940663</v>
      </c>
      <c r="O24" s="3" vm="205">
        <f t="shared" si="98"/>
        <v>9457498</v>
      </c>
      <c r="P24" s="3" vm="210">
        <f t="shared" si="98"/>
        <v>9254955</v>
      </c>
      <c r="Q24" s="3" vm="215">
        <f t="shared" si="98"/>
        <v>10614098</v>
      </c>
      <c r="R24" s="3" vm="220">
        <f t="shared" si="98"/>
        <v>9969940</v>
      </c>
      <c r="S24" s="3" vm="110">
        <f t="shared" si="98"/>
        <v>9128909</v>
      </c>
      <c r="T24" s="3" vm="198">
        <f t="shared" si="98"/>
        <v>9660521</v>
      </c>
      <c r="U24" s="3" vm="202">
        <f t="shared" si="98"/>
        <v>8689743</v>
      </c>
      <c r="V24" s="3" vm="203">
        <f t="shared" si="98"/>
        <v>9800571</v>
      </c>
      <c r="W24" s="3" vm="206">
        <f t="shared" si="98"/>
        <v>9304624</v>
      </c>
      <c r="X24" s="3" vm="211">
        <f t="shared" si="98"/>
        <v>11755366</v>
      </c>
      <c r="Y24" s="3" vm="216">
        <f t="shared" si="98"/>
        <v>9915354</v>
      </c>
      <c r="Z24" s="3" vm="221">
        <f t="shared" si="98"/>
        <v>9101209</v>
      </c>
      <c r="AA24" s="3" vm="111">
        <f t="shared" si="98"/>
        <v>9320084</v>
      </c>
      <c r="AB24" s="3" vm="204">
        <f t="shared" si="98"/>
        <v>9303992</v>
      </c>
      <c r="AC24" s="3" vm="97">
        <f t="shared" si="98"/>
        <v>9445799</v>
      </c>
      <c r="AD24" s="3" vm="196">
        <f t="shared" si="98"/>
        <v>9179111</v>
      </c>
      <c r="AE24" s="3" vm="207">
        <f t="shared" si="98"/>
        <v>10393360</v>
      </c>
      <c r="AF24" s="3" vm="212">
        <f t="shared" si="98"/>
        <v>9564176</v>
      </c>
      <c r="AG24" s="3" vm="217">
        <f t="shared" si="98"/>
        <v>9254296</v>
      </c>
      <c r="AH24" s="3" vm="222">
        <f t="shared" si="98"/>
        <v>7525461</v>
      </c>
      <c r="AI24" s="3" vm="112">
        <f t="shared" si="98"/>
        <v>9555174</v>
      </c>
      <c r="AJ24" s="3" vm="197">
        <f t="shared" si="98"/>
        <v>8854559</v>
      </c>
      <c r="AK24" s="3" vm="195">
        <f t="shared" si="98"/>
        <v>10937398</v>
      </c>
      <c r="AL24" s="3" vm="201">
        <f t="shared" si="98"/>
        <v>10471654</v>
      </c>
      <c r="AM24" s="3" vm="208">
        <f t="shared" si="98"/>
        <v>9842138</v>
      </c>
      <c r="AN24" s="3" vm="213">
        <f t="shared" si="98"/>
        <v>9172804</v>
      </c>
      <c r="AO24" s="3" vm="218">
        <f t="shared" si="98"/>
        <v>8663944</v>
      </c>
      <c r="AP24" s="3" vm="223">
        <f t="shared" si="98"/>
        <v>7921311</v>
      </c>
      <c r="AQ24" s="3" vm="113">
        <f t="shared" si="98"/>
        <v>9695753</v>
      </c>
      <c r="AR24" s="3"/>
      <c r="AS24" s="3"/>
      <c r="AT24" s="3"/>
    </row>
    <row r="25" spans="2:46">
      <c r="F25" s="24"/>
      <c r="G25" s="26" t="s">
        <v>32</v>
      </c>
      <c r="H25" s="27"/>
      <c r="I25" s="27"/>
      <c r="J25" s="27"/>
      <c r="K25" s="27">
        <f>ROUND(AVERAGE(H24:J24),0)</f>
        <v>8209830</v>
      </c>
      <c r="L25" s="27">
        <f t="shared" ref="L25" si="99">ROUND(AVERAGE(I24:K24),0)</f>
        <v>8575427</v>
      </c>
      <c r="M25" s="27">
        <f t="shared" ref="M25" si="100">ROUND(AVERAGE(J24:L24),0)</f>
        <v>8280623</v>
      </c>
      <c r="N25" s="27">
        <f t="shared" ref="N25" si="101">ROUND(AVERAGE(K24:M24),0)</f>
        <v>9148359</v>
      </c>
      <c r="O25" s="27">
        <f t="shared" ref="O25" si="102">ROUND(AVERAGE(L24:N24),0)</f>
        <v>9054517</v>
      </c>
      <c r="P25" s="27">
        <f t="shared" ref="P25" si="103">ROUND(AVERAGE(M24:O24),0)</f>
        <v>9166549</v>
      </c>
      <c r="Q25" s="27">
        <f t="shared" ref="Q25" si="104">ROUND(AVERAGE(N24:P24),0)</f>
        <v>9217705</v>
      </c>
      <c r="R25" s="27">
        <f t="shared" ref="R25" si="105">ROUND(AVERAGE(O24:Q24),0)</f>
        <v>9775517</v>
      </c>
      <c r="S25" s="27">
        <f t="shared" ref="S25" si="106">ROUND(AVERAGE(P24:R24),0)</f>
        <v>9946331</v>
      </c>
      <c r="T25" s="27">
        <f t="shared" ref="T25" si="107">ROUND(AVERAGE(Q24:S24),0)</f>
        <v>9904316</v>
      </c>
      <c r="U25" s="27">
        <f t="shared" ref="U25" si="108">ROUND(AVERAGE(R24:T24),0)</f>
        <v>9586457</v>
      </c>
      <c r="V25" s="27">
        <f t="shared" ref="V25" si="109">ROUND(AVERAGE(S24:U24),0)</f>
        <v>9159724</v>
      </c>
      <c r="W25" s="27">
        <f t="shared" ref="W25" si="110">ROUND(AVERAGE(T24:V24),0)</f>
        <v>9383612</v>
      </c>
      <c r="X25" s="27">
        <f t="shared" ref="X25" si="111">ROUND(AVERAGE(U24:W24),0)</f>
        <v>9264979</v>
      </c>
      <c r="Y25" s="27">
        <f t="shared" ref="Y25" si="112">ROUND(AVERAGE(V24:X24),0)</f>
        <v>10286854</v>
      </c>
      <c r="Z25" s="27">
        <f t="shared" ref="Z25" si="113">ROUND(AVERAGE(W24:Y24),0)</f>
        <v>10325115</v>
      </c>
      <c r="AA25" s="27">
        <f t="shared" ref="AA25" si="114">ROUND(AVERAGE(X24:Z24),0)</f>
        <v>10257310</v>
      </c>
      <c r="AB25" s="27">
        <f t="shared" ref="AB25" si="115">ROUND(AVERAGE(Y24:AA24),0)</f>
        <v>9445549</v>
      </c>
      <c r="AC25" s="27">
        <f t="shared" ref="AC25" si="116">ROUND(AVERAGE(Z24:AB24),0)</f>
        <v>9241762</v>
      </c>
      <c r="AD25" s="27">
        <f t="shared" ref="AD25" si="117">ROUND(AVERAGE(AA24:AC24),0)</f>
        <v>9356625</v>
      </c>
      <c r="AE25" s="27">
        <f t="shared" ref="AE25" si="118">ROUND(AVERAGE(AB24:AD24),0)</f>
        <v>9309634</v>
      </c>
      <c r="AF25" s="27">
        <f t="shared" ref="AF25" si="119">ROUND(AVERAGE(AC24:AE24),0)</f>
        <v>9672757</v>
      </c>
      <c r="AG25" s="27">
        <f t="shared" ref="AG25" si="120">ROUND(AVERAGE(AD24:AF24),0)</f>
        <v>9712216</v>
      </c>
      <c r="AH25" s="27">
        <f t="shared" ref="AH25" si="121">ROUND(AVERAGE(AE24:AG24),0)</f>
        <v>9737277</v>
      </c>
      <c r="AI25" s="27">
        <f t="shared" ref="AI25" si="122">ROUND(AVERAGE(AF24:AH24),0)</f>
        <v>8781311</v>
      </c>
      <c r="AJ25" s="27">
        <f t="shared" ref="AJ25" si="123">ROUND(AVERAGE(AG24:AI24),0)</f>
        <v>8778310</v>
      </c>
      <c r="AK25" s="27">
        <f t="shared" ref="AK25" si="124">ROUND(AVERAGE(AH24:AJ24),0)</f>
        <v>8645065</v>
      </c>
      <c r="AL25" s="27">
        <f t="shared" ref="AL25" si="125">ROUND(AVERAGE(AI24:AK24),0)</f>
        <v>9782377</v>
      </c>
      <c r="AM25" s="27">
        <f t="shared" ref="AM25" si="126">ROUND(AVERAGE(AJ24:AL24),0)</f>
        <v>10087870</v>
      </c>
      <c r="AN25" s="27">
        <f t="shared" ref="AN25" si="127">ROUND(AVERAGE(AK24:AM24),0)</f>
        <v>10417063</v>
      </c>
      <c r="AO25" s="27">
        <f t="shared" ref="AO25" si="128">ROUND(AVERAGE(AL24:AN24),0)</f>
        <v>9828865</v>
      </c>
      <c r="AP25" s="27">
        <f t="shared" ref="AP25" si="129">ROUND(AVERAGE(AM24:AO24),0)</f>
        <v>9226295</v>
      </c>
      <c r="AQ25" s="27">
        <f t="shared" ref="AQ25" si="130">ROUND(AVERAGE(AN24:AP24),0)</f>
        <v>8586020</v>
      </c>
      <c r="AR25" s="27">
        <f t="shared" ref="AR25" si="131">ROUND(AVERAGE(AO24:AQ24),0)</f>
        <v>8760336</v>
      </c>
      <c r="AS25" s="27">
        <f t="shared" ref="AS25" si="132">ROUND(AVERAGE(AP24:AR24),0)</f>
        <v>8808532</v>
      </c>
      <c r="AT25" s="27">
        <f t="shared" ref="AT25" si="133">ROUND(AVERAGE(AQ24:AS24),0)</f>
        <v>9695753</v>
      </c>
    </row>
    <row r="26" spans="2:46">
      <c r="F26" s="24"/>
      <c r="G26" s="26" t="s">
        <v>31</v>
      </c>
      <c r="H26" s="27">
        <f t="shared" ref="H26:AT26" si="134">ROUNDUP($B2+$B3*H3,0)</f>
        <v>9520297</v>
      </c>
      <c r="I26" s="27">
        <f t="shared" si="134"/>
        <v>9520636</v>
      </c>
      <c r="J26" s="27">
        <f t="shared" si="134"/>
        <v>9520976</v>
      </c>
      <c r="K26" s="27">
        <f t="shared" si="134"/>
        <v>9521316</v>
      </c>
      <c r="L26" s="27">
        <f t="shared" si="134"/>
        <v>9521655</v>
      </c>
      <c r="M26" s="27">
        <f t="shared" si="134"/>
        <v>9521995</v>
      </c>
      <c r="N26" s="27">
        <f t="shared" si="134"/>
        <v>9522334</v>
      </c>
      <c r="O26" s="27">
        <f t="shared" si="134"/>
        <v>9522674</v>
      </c>
      <c r="P26" s="27">
        <f t="shared" si="134"/>
        <v>9523014</v>
      </c>
      <c r="Q26" s="27">
        <f t="shared" si="134"/>
        <v>9523353</v>
      </c>
      <c r="R26" s="27">
        <f t="shared" si="134"/>
        <v>9523693</v>
      </c>
      <c r="S26" s="27">
        <f t="shared" si="134"/>
        <v>9524033</v>
      </c>
      <c r="T26" s="27">
        <f t="shared" si="134"/>
        <v>9524372</v>
      </c>
      <c r="U26" s="27">
        <f t="shared" si="134"/>
        <v>9524712</v>
      </c>
      <c r="V26" s="27">
        <f t="shared" si="134"/>
        <v>9525052</v>
      </c>
      <c r="W26" s="27">
        <f t="shared" si="134"/>
        <v>9525391</v>
      </c>
      <c r="X26" s="27">
        <f t="shared" si="134"/>
        <v>9525731</v>
      </c>
      <c r="Y26" s="27">
        <f t="shared" si="134"/>
        <v>9526071</v>
      </c>
      <c r="Z26" s="27">
        <f t="shared" si="134"/>
        <v>9526410</v>
      </c>
      <c r="AA26" s="27">
        <f t="shared" si="134"/>
        <v>9526750</v>
      </c>
      <c r="AB26" s="27">
        <f t="shared" si="134"/>
        <v>9527089</v>
      </c>
      <c r="AC26" s="27">
        <f t="shared" si="134"/>
        <v>9527429</v>
      </c>
      <c r="AD26" s="27">
        <f t="shared" si="134"/>
        <v>9527769</v>
      </c>
      <c r="AE26" s="27">
        <f t="shared" si="134"/>
        <v>9528108</v>
      </c>
      <c r="AF26" s="27">
        <f t="shared" si="134"/>
        <v>9528448</v>
      </c>
      <c r="AG26" s="27">
        <f t="shared" si="134"/>
        <v>9528788</v>
      </c>
      <c r="AH26" s="27">
        <f t="shared" si="134"/>
        <v>9529127</v>
      </c>
      <c r="AI26" s="27">
        <f t="shared" si="134"/>
        <v>9529467</v>
      </c>
      <c r="AJ26" s="27">
        <f t="shared" si="134"/>
        <v>9529807</v>
      </c>
      <c r="AK26" s="27">
        <f t="shared" si="134"/>
        <v>9530146</v>
      </c>
      <c r="AL26" s="27">
        <f t="shared" si="134"/>
        <v>9530486</v>
      </c>
      <c r="AM26" s="27">
        <f t="shared" si="134"/>
        <v>9530826</v>
      </c>
      <c r="AN26" s="27">
        <f t="shared" si="134"/>
        <v>9531165</v>
      </c>
      <c r="AO26" s="27">
        <f t="shared" si="134"/>
        <v>9531505</v>
      </c>
      <c r="AP26" s="27">
        <f t="shared" si="134"/>
        <v>9531844</v>
      </c>
      <c r="AQ26" s="27">
        <f t="shared" si="134"/>
        <v>9532184</v>
      </c>
      <c r="AR26" s="27">
        <f t="shared" si="134"/>
        <v>9532184</v>
      </c>
      <c r="AS26" s="27">
        <f t="shared" si="134"/>
        <v>9532184</v>
      </c>
      <c r="AT26" s="27">
        <f t="shared" si="134"/>
        <v>9532184</v>
      </c>
    </row>
    <row r="27" spans="2:46">
      <c r="F27" s="24"/>
      <c r="G27" s="26" t="s">
        <v>29</v>
      </c>
      <c r="H27" s="27">
        <f>ABS(H24-H26)</f>
        <v>1394901</v>
      </c>
      <c r="I27" s="27">
        <f t="shared" ref="I27" si="135">ABS(I24-I26)</f>
        <v>485180</v>
      </c>
      <c r="J27" s="27">
        <f t="shared" ref="J27" si="136">ABS(J24-J26)</f>
        <v>3022699</v>
      </c>
      <c r="K27" s="27">
        <f t="shared" ref="K27" si="137">ABS(K24-K26)</f>
        <v>299127</v>
      </c>
      <c r="L27" s="27">
        <f t="shared" ref="L27" si="138">ABS(L24-L26)</f>
        <v>400253</v>
      </c>
      <c r="M27" s="27">
        <f t="shared" ref="M27" si="139">ABS(M24-M26)</f>
        <v>420508</v>
      </c>
      <c r="N27" s="27">
        <f t="shared" ref="N27" si="140">ABS(N24-N26)</f>
        <v>581671</v>
      </c>
      <c r="O27" s="27">
        <f t="shared" ref="O27" si="141">ABS(O24-O26)</f>
        <v>65176</v>
      </c>
      <c r="P27" s="27">
        <f t="shared" ref="P27" si="142">ABS(P24-P26)</f>
        <v>268059</v>
      </c>
      <c r="Q27" s="27">
        <f t="shared" ref="Q27" si="143">ABS(Q24-Q26)</f>
        <v>1090745</v>
      </c>
      <c r="R27" s="27">
        <f t="shared" ref="R27" si="144">ABS(R24-R26)</f>
        <v>446247</v>
      </c>
      <c r="S27" s="27">
        <f t="shared" ref="S27" si="145">ABS(S24-S26)</f>
        <v>395124</v>
      </c>
      <c r="T27" s="27">
        <f t="shared" ref="T27" si="146">ABS(T24-T26)</f>
        <v>136149</v>
      </c>
      <c r="U27" s="27">
        <f t="shared" ref="U27" si="147">ABS(U24-U26)</f>
        <v>834969</v>
      </c>
      <c r="V27" s="27">
        <f t="shared" ref="V27" si="148">ABS(V24-V26)</f>
        <v>275519</v>
      </c>
      <c r="W27" s="27">
        <f t="shared" ref="W27" si="149">ABS(W24-W26)</f>
        <v>220767</v>
      </c>
      <c r="X27" s="27">
        <f t="shared" ref="X27" si="150">ABS(X24-X26)</f>
        <v>2229635</v>
      </c>
      <c r="Y27" s="27">
        <f t="shared" ref="Y27" si="151">ABS(Y24-Y26)</f>
        <v>389283</v>
      </c>
      <c r="Z27" s="27">
        <f t="shared" ref="Z27" si="152">ABS(Z24-Z26)</f>
        <v>425201</v>
      </c>
      <c r="AA27" s="27">
        <f t="shared" ref="AA27" si="153">ABS(AA24-AA26)</f>
        <v>206666</v>
      </c>
      <c r="AB27" s="27">
        <f t="shared" ref="AB27" si="154">ABS(AB24-AB26)</f>
        <v>223097</v>
      </c>
      <c r="AC27" s="27">
        <f t="shared" ref="AC27" si="155">ABS(AC24-AC26)</f>
        <v>81630</v>
      </c>
      <c r="AD27" s="27">
        <f t="shared" ref="AD27" si="156">ABS(AD24-AD26)</f>
        <v>348658</v>
      </c>
      <c r="AE27" s="27">
        <f t="shared" ref="AE27" si="157">ABS(AE24-AE26)</f>
        <v>865252</v>
      </c>
      <c r="AF27" s="27">
        <f t="shared" ref="AF27" si="158">ABS(AF24-AF26)</f>
        <v>35728</v>
      </c>
      <c r="AG27" s="27">
        <f t="shared" ref="AG27" si="159">ABS(AG24-AG26)</f>
        <v>274492</v>
      </c>
      <c r="AH27" s="27">
        <f t="shared" ref="AH27" si="160">ABS(AH24-AH26)</f>
        <v>2003666</v>
      </c>
      <c r="AI27" s="27">
        <f t="shared" ref="AI27" si="161">ABS(AI24-AI26)</f>
        <v>25707</v>
      </c>
      <c r="AJ27" s="27">
        <f t="shared" ref="AJ27" si="162">ABS(AJ24-AJ26)</f>
        <v>675248</v>
      </c>
      <c r="AK27" s="27">
        <f t="shared" ref="AK27" si="163">ABS(AK24-AK26)</f>
        <v>1407252</v>
      </c>
      <c r="AL27" s="27">
        <f t="shared" ref="AL27" si="164">ABS(AL24-AL26)</f>
        <v>941168</v>
      </c>
      <c r="AM27" s="27">
        <f t="shared" ref="AM27" si="165">ABS(AM24-AM26)</f>
        <v>311312</v>
      </c>
      <c r="AN27" s="27">
        <f t="shared" ref="AN27" si="166">ABS(AN24-AN26)</f>
        <v>358361</v>
      </c>
      <c r="AO27" s="27">
        <f t="shared" ref="AO27" si="167">ABS(AO24-AO26)</f>
        <v>867561</v>
      </c>
      <c r="AP27" s="27">
        <f t="shared" ref="AP27" si="168">ABS(AP24-AP26)</f>
        <v>1610533</v>
      </c>
      <c r="AQ27" s="27">
        <f t="shared" ref="AQ27" si="169">ABS(AQ24-AQ26)</f>
        <v>163569</v>
      </c>
      <c r="AR27" s="27">
        <f t="shared" ref="AR27" si="170">ABS(AR24-AR26)</f>
        <v>9532184</v>
      </c>
      <c r="AS27" s="27">
        <f t="shared" ref="AS27" si="171">ABS(AS24-AS26)</f>
        <v>9532184</v>
      </c>
      <c r="AT27" s="27">
        <f t="shared" ref="AT27" si="172">ABS(AT24-AT26)</f>
        <v>9532184</v>
      </c>
    </row>
    <row r="28" spans="2:46">
      <c r="F28" s="24"/>
      <c r="G28" s="26" t="s">
        <v>40</v>
      </c>
      <c r="H28" s="28">
        <f>H27^2</f>
        <v>1945748799801</v>
      </c>
      <c r="I28" s="28">
        <f t="shared" ref="I28" si="173">I27^2</f>
        <v>235399632400</v>
      </c>
      <c r="J28" s="28">
        <f t="shared" ref="J28" si="174">J27^2</f>
        <v>9136709244601</v>
      </c>
      <c r="K28" s="28">
        <f t="shared" ref="K28" si="175">K27^2</f>
        <v>89476962129</v>
      </c>
      <c r="L28" s="28">
        <f t="shared" ref="L28" si="176">L27^2</f>
        <v>160202464009</v>
      </c>
      <c r="M28" s="28">
        <f t="shared" ref="M28" si="177">M27^2</f>
        <v>176826978064</v>
      </c>
      <c r="N28" s="28">
        <f t="shared" ref="N28" si="178">N27^2</f>
        <v>338341152241</v>
      </c>
      <c r="O28" s="28">
        <f t="shared" ref="O28" si="179">O27^2</f>
        <v>4247910976</v>
      </c>
      <c r="P28" s="28">
        <f t="shared" ref="P28" si="180">P27^2</f>
        <v>71855627481</v>
      </c>
      <c r="Q28" s="28">
        <f t="shared" ref="Q28" si="181">Q27^2</f>
        <v>1189724655025</v>
      </c>
      <c r="R28" s="28">
        <f t="shared" ref="R28" si="182">R27^2</f>
        <v>199136385009</v>
      </c>
      <c r="S28" s="28">
        <f t="shared" ref="S28" si="183">S27^2</f>
        <v>156122975376</v>
      </c>
      <c r="T28" s="28">
        <f t="shared" ref="T28" si="184">T27^2</f>
        <v>18536550201</v>
      </c>
      <c r="U28" s="28">
        <f t="shared" ref="U28" si="185">U27^2</f>
        <v>697173230961</v>
      </c>
      <c r="V28" s="28">
        <f t="shared" ref="V28" si="186">V27^2</f>
        <v>75910719361</v>
      </c>
      <c r="W28" s="28">
        <f t="shared" ref="W28" si="187">W27^2</f>
        <v>48738068289</v>
      </c>
      <c r="X28" s="28">
        <f t="shared" ref="X28" si="188">X27^2</f>
        <v>4971272233225</v>
      </c>
      <c r="Y28" s="28">
        <f t="shared" ref="Y28" si="189">Y27^2</f>
        <v>151541254089</v>
      </c>
      <c r="Z28" s="28">
        <f t="shared" ref="Z28" si="190">Z27^2</f>
        <v>180795890401</v>
      </c>
      <c r="AA28" s="28">
        <f t="shared" ref="AA28" si="191">AA27^2</f>
        <v>42710835556</v>
      </c>
      <c r="AB28" s="28">
        <f t="shared" ref="AB28" si="192">AB27^2</f>
        <v>49772271409</v>
      </c>
      <c r="AC28" s="28">
        <f t="shared" ref="AC28" si="193">AC27^2</f>
        <v>6663456900</v>
      </c>
      <c r="AD28" s="28">
        <f t="shared" ref="AD28" si="194">AD27^2</f>
        <v>121562400964</v>
      </c>
      <c r="AE28" s="28">
        <f t="shared" ref="AE28" si="195">AE27^2</f>
        <v>748661023504</v>
      </c>
      <c r="AF28" s="28">
        <f t="shared" ref="AF28" si="196">AF27^2</f>
        <v>1276489984</v>
      </c>
      <c r="AG28" s="28">
        <f t="shared" ref="AG28" si="197">AG27^2</f>
        <v>75345858064</v>
      </c>
      <c r="AH28" s="28">
        <f t="shared" ref="AH28" si="198">AH27^2</f>
        <v>4014677439556</v>
      </c>
      <c r="AI28" s="28">
        <f t="shared" ref="AI28" si="199">AI27^2</f>
        <v>660849849</v>
      </c>
      <c r="AJ28" s="28">
        <f t="shared" ref="AJ28" si="200">AJ27^2</f>
        <v>455959861504</v>
      </c>
      <c r="AK28" s="28">
        <f t="shared" ref="AK28" si="201">AK27^2</f>
        <v>1980358191504</v>
      </c>
      <c r="AL28" s="28">
        <f t="shared" ref="AL28" si="202">AL27^2</f>
        <v>885797204224</v>
      </c>
      <c r="AM28" s="28">
        <f t="shared" ref="AM28" si="203">AM27^2</f>
        <v>96915161344</v>
      </c>
      <c r="AN28" s="28">
        <f t="shared" ref="AN28" si="204">AN27^2</f>
        <v>128422606321</v>
      </c>
      <c r="AO28" s="28">
        <f t="shared" ref="AO28" si="205">AO27^2</f>
        <v>752662088721</v>
      </c>
      <c r="AP28" s="28">
        <f t="shared" ref="AP28" si="206">AP27^2</f>
        <v>2593816544089</v>
      </c>
      <c r="AQ28" s="28">
        <f t="shared" ref="AQ28" si="207">AQ27^2</f>
        <v>26754817761</v>
      </c>
      <c r="AR28" s="28">
        <f t="shared" ref="AR28" si="208">AR27^2</f>
        <v>90862531809856</v>
      </c>
      <c r="AS28" s="28">
        <f t="shared" ref="AS28" si="209">AS27^2</f>
        <v>90862531809856</v>
      </c>
      <c r="AT28" s="28">
        <f t="shared" ref="AT28" si="210">AT27^2</f>
        <v>90862531809856</v>
      </c>
    </row>
    <row r="29" spans="2:46">
      <c r="F29" s="24"/>
      <c r="G29" s="26" t="s">
        <v>41</v>
      </c>
      <c r="H29" s="28">
        <f>ABS(H27)</f>
        <v>1394901</v>
      </c>
      <c r="I29" s="28">
        <f t="shared" ref="I29:AT29" si="211">ABS(I27)</f>
        <v>485180</v>
      </c>
      <c r="J29" s="28">
        <f t="shared" si="211"/>
        <v>3022699</v>
      </c>
      <c r="K29" s="28">
        <f t="shared" si="211"/>
        <v>299127</v>
      </c>
      <c r="L29" s="28">
        <f t="shared" si="211"/>
        <v>400253</v>
      </c>
      <c r="M29" s="28">
        <f t="shared" si="211"/>
        <v>420508</v>
      </c>
      <c r="N29" s="28">
        <f t="shared" si="211"/>
        <v>581671</v>
      </c>
      <c r="O29" s="28">
        <f t="shared" si="211"/>
        <v>65176</v>
      </c>
      <c r="P29" s="28">
        <f t="shared" si="211"/>
        <v>268059</v>
      </c>
      <c r="Q29" s="28">
        <f t="shared" si="211"/>
        <v>1090745</v>
      </c>
      <c r="R29" s="28">
        <f t="shared" si="211"/>
        <v>446247</v>
      </c>
      <c r="S29" s="28">
        <f t="shared" si="211"/>
        <v>395124</v>
      </c>
      <c r="T29" s="28">
        <f t="shared" si="211"/>
        <v>136149</v>
      </c>
      <c r="U29" s="28">
        <f t="shared" si="211"/>
        <v>834969</v>
      </c>
      <c r="V29" s="28">
        <f t="shared" si="211"/>
        <v>275519</v>
      </c>
      <c r="W29" s="28">
        <f t="shared" si="211"/>
        <v>220767</v>
      </c>
      <c r="X29" s="28">
        <f t="shared" si="211"/>
        <v>2229635</v>
      </c>
      <c r="Y29" s="28">
        <f t="shared" si="211"/>
        <v>389283</v>
      </c>
      <c r="Z29" s="28">
        <f t="shared" si="211"/>
        <v>425201</v>
      </c>
      <c r="AA29" s="28">
        <f t="shared" si="211"/>
        <v>206666</v>
      </c>
      <c r="AB29" s="28">
        <f t="shared" si="211"/>
        <v>223097</v>
      </c>
      <c r="AC29" s="28">
        <f t="shared" si="211"/>
        <v>81630</v>
      </c>
      <c r="AD29" s="28">
        <f t="shared" si="211"/>
        <v>348658</v>
      </c>
      <c r="AE29" s="28">
        <f t="shared" si="211"/>
        <v>865252</v>
      </c>
      <c r="AF29" s="28">
        <f t="shared" si="211"/>
        <v>35728</v>
      </c>
      <c r="AG29" s="28">
        <f t="shared" si="211"/>
        <v>274492</v>
      </c>
      <c r="AH29" s="28">
        <f t="shared" si="211"/>
        <v>2003666</v>
      </c>
      <c r="AI29" s="28">
        <f t="shared" si="211"/>
        <v>25707</v>
      </c>
      <c r="AJ29" s="28">
        <f t="shared" si="211"/>
        <v>675248</v>
      </c>
      <c r="AK29" s="28">
        <f t="shared" si="211"/>
        <v>1407252</v>
      </c>
      <c r="AL29" s="28">
        <f t="shared" si="211"/>
        <v>941168</v>
      </c>
      <c r="AM29" s="28">
        <f t="shared" si="211"/>
        <v>311312</v>
      </c>
      <c r="AN29" s="28">
        <f t="shared" si="211"/>
        <v>358361</v>
      </c>
      <c r="AO29" s="28">
        <f t="shared" si="211"/>
        <v>867561</v>
      </c>
      <c r="AP29" s="28">
        <f t="shared" si="211"/>
        <v>1610533</v>
      </c>
      <c r="AQ29" s="28">
        <f t="shared" si="211"/>
        <v>163569</v>
      </c>
      <c r="AR29" s="28">
        <f t="shared" si="211"/>
        <v>9532184</v>
      </c>
      <c r="AS29" s="28">
        <f t="shared" si="211"/>
        <v>9532184</v>
      </c>
      <c r="AT29" s="28">
        <f t="shared" si="211"/>
        <v>9532184</v>
      </c>
    </row>
    <row r="30" spans="2:46">
      <c r="F30" s="24"/>
      <c r="G30" s="26" t="s">
        <v>42</v>
      </c>
      <c r="H30" s="29">
        <f>(H24-H26)/H24</f>
        <v>-0.17167175605964313</v>
      </c>
      <c r="I30" s="29">
        <f t="shared" ref="I30:AT30" si="212">(I24-I26)/I24</f>
        <v>4.8489798333289362E-2</v>
      </c>
      <c r="J30" s="29">
        <f t="shared" si="212"/>
        <v>-0.46515391695367864</v>
      </c>
      <c r="K30" s="29">
        <f t="shared" si="212"/>
        <v>-3.2435574677552155E-2</v>
      </c>
      <c r="L30" s="29">
        <f t="shared" si="212"/>
        <v>-4.3880644664054932E-2</v>
      </c>
      <c r="M30" s="29">
        <f t="shared" si="212"/>
        <v>-4.6202120598535165E-2</v>
      </c>
      <c r="N30" s="29">
        <f t="shared" si="212"/>
        <v>-6.5059045397416276E-2</v>
      </c>
      <c r="O30" s="29">
        <f t="shared" si="212"/>
        <v>-6.8914632601561219E-3</v>
      </c>
      <c r="P30" s="29">
        <f t="shared" si="212"/>
        <v>-2.8963836128862865E-2</v>
      </c>
      <c r="Q30" s="29">
        <f t="shared" si="212"/>
        <v>0.1027637958496332</v>
      </c>
      <c r="R30" s="29">
        <f t="shared" si="212"/>
        <v>4.4759246294360851E-2</v>
      </c>
      <c r="S30" s="29">
        <f t="shared" si="212"/>
        <v>-4.3282718668791638E-2</v>
      </c>
      <c r="T30" s="29">
        <f t="shared" si="212"/>
        <v>1.4093339272281485E-2</v>
      </c>
      <c r="U30" s="29">
        <f t="shared" si="212"/>
        <v>-9.6086731218633273E-2</v>
      </c>
      <c r="V30" s="29">
        <f t="shared" si="212"/>
        <v>2.811254568738903E-2</v>
      </c>
      <c r="W30" s="29">
        <f t="shared" si="212"/>
        <v>-2.3726590134109663E-2</v>
      </c>
      <c r="X30" s="29">
        <f t="shared" si="212"/>
        <v>0.18966955176044711</v>
      </c>
      <c r="Y30" s="29">
        <f t="shared" si="212"/>
        <v>3.9260625490527112E-2</v>
      </c>
      <c r="Z30" s="29">
        <f t="shared" si="212"/>
        <v>-4.671917763892687E-2</v>
      </c>
      <c r="AA30" s="29">
        <f t="shared" si="212"/>
        <v>-2.2174263665434776E-2</v>
      </c>
      <c r="AB30" s="29">
        <f t="shared" si="212"/>
        <v>-2.3978631967869275E-2</v>
      </c>
      <c r="AC30" s="29">
        <f t="shared" si="212"/>
        <v>-8.6419370134808073E-3</v>
      </c>
      <c r="AD30" s="29">
        <f t="shared" si="212"/>
        <v>-3.7983852684644513E-2</v>
      </c>
      <c r="AE30" s="29">
        <f t="shared" si="212"/>
        <v>8.3250459909018831E-2</v>
      </c>
      <c r="AF30" s="29">
        <f t="shared" si="212"/>
        <v>3.735606705690067E-3</v>
      </c>
      <c r="AG30" s="29">
        <f t="shared" si="212"/>
        <v>-2.9661035264054662E-2</v>
      </c>
      <c r="AH30" s="29">
        <f t="shared" si="212"/>
        <v>-0.26625159574941654</v>
      </c>
      <c r="AI30" s="29">
        <f t="shared" si="212"/>
        <v>2.690374869154659E-3</v>
      </c>
      <c r="AJ30" s="29">
        <f t="shared" si="212"/>
        <v>-7.6259924407302504E-2</v>
      </c>
      <c r="AK30" s="29">
        <f t="shared" si="212"/>
        <v>0.12866423988593997</v>
      </c>
      <c r="AL30" s="29">
        <f t="shared" si="212"/>
        <v>8.9877683124366031E-2</v>
      </c>
      <c r="AM30" s="29">
        <f t="shared" si="212"/>
        <v>3.1630525806486356E-2</v>
      </c>
      <c r="AN30" s="29">
        <f t="shared" si="212"/>
        <v>-3.9067770335003339E-2</v>
      </c>
      <c r="AO30" s="29">
        <f t="shared" si="212"/>
        <v>-0.10013464999312091</v>
      </c>
      <c r="AP30" s="29">
        <f t="shared" si="212"/>
        <v>-0.20331647122553326</v>
      </c>
      <c r="AQ30" s="29">
        <f t="shared" si="212"/>
        <v>1.6870169856843507E-2</v>
      </c>
      <c r="AR30" s="29" t="e">
        <f t="shared" si="212"/>
        <v>#DIV/0!</v>
      </c>
      <c r="AS30" s="29" t="e">
        <f t="shared" si="212"/>
        <v>#DIV/0!</v>
      </c>
      <c r="AT30" s="29" t="e">
        <f t="shared" si="212"/>
        <v>#DIV/0!</v>
      </c>
    </row>
    <row r="31" spans="2:46">
      <c r="F31" s="24"/>
      <c r="G31" s="26" t="s">
        <v>33</v>
      </c>
      <c r="H31" s="29">
        <f t="shared" ref="H31:AT31" si="213">VLOOKUP(H4,sydex,2,FALSE)</f>
        <v>1.1263040986193003</v>
      </c>
      <c r="I31" s="29">
        <f t="shared" si="213"/>
        <v>0.87384786176929097</v>
      </c>
      <c r="J31" s="29">
        <f t="shared" si="213"/>
        <v>1.0688268909644847</v>
      </c>
      <c r="K31" s="29">
        <f t="shared" si="213"/>
        <v>0.92709954771562453</v>
      </c>
      <c r="L31" s="29">
        <f t="shared" si="213"/>
        <v>1.0861655263975771</v>
      </c>
      <c r="M31" s="29">
        <f t="shared" si="213"/>
        <v>1.0356015045985483</v>
      </c>
      <c r="N31" s="29">
        <f t="shared" si="213"/>
        <v>1.0358743649685611</v>
      </c>
      <c r="O31" s="29">
        <f t="shared" si="213"/>
        <v>0.96832301808716148</v>
      </c>
      <c r="P31" s="29">
        <f t="shared" si="213"/>
        <v>0.97166749962424681</v>
      </c>
      <c r="Q31" s="29">
        <f t="shared" si="213"/>
        <v>0.98548400385385815</v>
      </c>
      <c r="R31" s="29">
        <f t="shared" si="213"/>
        <v>0.99031214178346882</v>
      </c>
      <c r="S31" s="29">
        <f t="shared" si="213"/>
        <v>0.93049354161787645</v>
      </c>
      <c r="T31" s="29">
        <f t="shared" si="213"/>
        <v>1.1263040986193003</v>
      </c>
      <c r="U31" s="29">
        <f t="shared" si="213"/>
        <v>0.87384786176929097</v>
      </c>
      <c r="V31" s="29">
        <f t="shared" si="213"/>
        <v>1.0688268909644847</v>
      </c>
      <c r="W31" s="29">
        <f t="shared" si="213"/>
        <v>0.92709954771562453</v>
      </c>
      <c r="X31" s="29">
        <f t="shared" si="213"/>
        <v>1.0861655263975771</v>
      </c>
      <c r="Y31" s="29">
        <f t="shared" si="213"/>
        <v>1.0356015045985483</v>
      </c>
      <c r="Z31" s="29">
        <f t="shared" si="213"/>
        <v>1.0358743649685611</v>
      </c>
      <c r="AA31" s="29">
        <f t="shared" si="213"/>
        <v>0.96832301808716148</v>
      </c>
      <c r="AB31" s="29">
        <f t="shared" si="213"/>
        <v>0.97166749962424681</v>
      </c>
      <c r="AC31" s="29">
        <f t="shared" si="213"/>
        <v>0.98548400385385815</v>
      </c>
      <c r="AD31" s="29">
        <f t="shared" si="213"/>
        <v>0.99031214178346882</v>
      </c>
      <c r="AE31" s="29">
        <f t="shared" si="213"/>
        <v>0.93049354161787645</v>
      </c>
      <c r="AF31" s="29">
        <f t="shared" si="213"/>
        <v>1.1263040986193003</v>
      </c>
      <c r="AG31" s="29">
        <f t="shared" si="213"/>
        <v>0.87384786176929097</v>
      </c>
      <c r="AH31" s="29">
        <f t="shared" si="213"/>
        <v>1.0688268909644847</v>
      </c>
      <c r="AI31" s="29">
        <f t="shared" si="213"/>
        <v>0.92709954771562453</v>
      </c>
      <c r="AJ31" s="29">
        <f t="shared" si="213"/>
        <v>1.0861655263975771</v>
      </c>
      <c r="AK31" s="29">
        <f t="shared" si="213"/>
        <v>1.0356015045985483</v>
      </c>
      <c r="AL31" s="29">
        <f t="shared" si="213"/>
        <v>1.0358743649685611</v>
      </c>
      <c r="AM31" s="29">
        <f t="shared" si="213"/>
        <v>0.96832301808716148</v>
      </c>
      <c r="AN31" s="29">
        <f t="shared" si="213"/>
        <v>0.97166749962424681</v>
      </c>
      <c r="AO31" s="29">
        <f t="shared" si="213"/>
        <v>0.98548400385385815</v>
      </c>
      <c r="AP31" s="29">
        <f t="shared" si="213"/>
        <v>0.99031214178346882</v>
      </c>
      <c r="AQ31" s="29">
        <f t="shared" si="213"/>
        <v>0.93049354161787645</v>
      </c>
      <c r="AR31" s="29">
        <f t="shared" si="213"/>
        <v>1.1263040986193003</v>
      </c>
      <c r="AS31" s="29">
        <f t="shared" si="213"/>
        <v>0.87384786176929097</v>
      </c>
      <c r="AT31" s="29">
        <f t="shared" si="213"/>
        <v>1.0688268909644847</v>
      </c>
    </row>
    <row r="32" spans="2:46">
      <c r="F32" s="24"/>
      <c r="G32" s="26" t="s">
        <v>35</v>
      </c>
      <c r="H32" s="30">
        <f t="shared" ref="H32:AT32" si="214">ROUNDUP(VLOOKUP(H4,sydex,2,FALSE)*H26,0)</f>
        <v>10722750</v>
      </c>
      <c r="I32" s="30">
        <f t="shared" si="214"/>
        <v>8319588</v>
      </c>
      <c r="J32" s="30">
        <f t="shared" si="214"/>
        <v>10176276</v>
      </c>
      <c r="K32" s="30">
        <f t="shared" si="214"/>
        <v>8827208</v>
      </c>
      <c r="L32" s="30">
        <f t="shared" si="214"/>
        <v>10342094</v>
      </c>
      <c r="M32" s="30">
        <f t="shared" si="214"/>
        <v>9860993</v>
      </c>
      <c r="N32" s="30">
        <f t="shared" si="214"/>
        <v>9863942</v>
      </c>
      <c r="O32" s="30">
        <f t="shared" si="214"/>
        <v>9221025</v>
      </c>
      <c r="P32" s="30">
        <f t="shared" si="214"/>
        <v>9253204</v>
      </c>
      <c r="Q32" s="30">
        <f t="shared" si="214"/>
        <v>9385113</v>
      </c>
      <c r="R32" s="30">
        <f t="shared" si="214"/>
        <v>9431429</v>
      </c>
      <c r="S32" s="30">
        <f t="shared" si="214"/>
        <v>8862052</v>
      </c>
      <c r="T32" s="30">
        <f t="shared" si="214"/>
        <v>10727340</v>
      </c>
      <c r="U32" s="30">
        <f t="shared" si="214"/>
        <v>8323150</v>
      </c>
      <c r="V32" s="30">
        <f t="shared" si="214"/>
        <v>10180632</v>
      </c>
      <c r="W32" s="30">
        <f t="shared" si="214"/>
        <v>8830986</v>
      </c>
      <c r="X32" s="30">
        <f t="shared" si="214"/>
        <v>10346521</v>
      </c>
      <c r="Y32" s="30">
        <f t="shared" si="214"/>
        <v>9865214</v>
      </c>
      <c r="Z32" s="30">
        <f t="shared" si="214"/>
        <v>9868164</v>
      </c>
      <c r="AA32" s="30">
        <f t="shared" si="214"/>
        <v>9224972</v>
      </c>
      <c r="AB32" s="30">
        <f t="shared" si="214"/>
        <v>9257163</v>
      </c>
      <c r="AC32" s="30">
        <f t="shared" si="214"/>
        <v>9389129</v>
      </c>
      <c r="AD32" s="30">
        <f t="shared" si="214"/>
        <v>9435466</v>
      </c>
      <c r="AE32" s="30">
        <f t="shared" si="214"/>
        <v>8865843</v>
      </c>
      <c r="AF32" s="30">
        <f t="shared" si="214"/>
        <v>10731931</v>
      </c>
      <c r="AG32" s="30">
        <f t="shared" si="214"/>
        <v>8326712</v>
      </c>
      <c r="AH32" s="30">
        <f t="shared" si="214"/>
        <v>10184988</v>
      </c>
      <c r="AI32" s="30">
        <f t="shared" si="214"/>
        <v>8834765</v>
      </c>
      <c r="AJ32" s="30">
        <f t="shared" si="214"/>
        <v>10350948</v>
      </c>
      <c r="AK32" s="30">
        <f t="shared" si="214"/>
        <v>9869434</v>
      </c>
      <c r="AL32" s="30">
        <f t="shared" si="214"/>
        <v>9872387</v>
      </c>
      <c r="AM32" s="30">
        <f t="shared" si="214"/>
        <v>9228919</v>
      </c>
      <c r="AN32" s="30">
        <f t="shared" si="214"/>
        <v>9261124</v>
      </c>
      <c r="AO32" s="30">
        <f t="shared" si="214"/>
        <v>9393146</v>
      </c>
      <c r="AP32" s="30">
        <f t="shared" si="214"/>
        <v>9439501</v>
      </c>
      <c r="AQ32" s="30">
        <f t="shared" si="214"/>
        <v>8869636</v>
      </c>
      <c r="AR32" s="30">
        <f t="shared" si="214"/>
        <v>10736138</v>
      </c>
      <c r="AS32" s="30">
        <f t="shared" si="214"/>
        <v>8329679</v>
      </c>
      <c r="AT32" s="30">
        <f t="shared" si="214"/>
        <v>10188255</v>
      </c>
    </row>
    <row r="33" spans="6:46">
      <c r="F33" s="24"/>
      <c r="G33" s="24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spans="6:46">
      <c r="F34" s="25" t="str" vm="4">
        <f>CUBEMEMBER("ThisWorkbookDataModel","[demand_forecasting_data1].[Product_ID].&amp;[P004]")</f>
        <v>P004</v>
      </c>
      <c r="G34" s="25" t="s">
        <v>28</v>
      </c>
      <c r="H34" s="3" vm="147">
        <f t="shared" ref="H34:AQ34" si="215">CUBEVALUE("ThisWorkbookDataModel",$F$1,$F34,H$4)</f>
        <v>7976616</v>
      </c>
      <c r="I34" s="3" vm="149">
        <f t="shared" si="215"/>
        <v>9021335</v>
      </c>
      <c r="J34" s="3" vm="151">
        <f t="shared" si="215"/>
        <v>9010323</v>
      </c>
      <c r="K34" s="3" vm="153">
        <f t="shared" si="215"/>
        <v>9934086</v>
      </c>
      <c r="L34" s="3" vm="158">
        <f t="shared" si="215"/>
        <v>9432479</v>
      </c>
      <c r="M34" s="3" vm="162">
        <f t="shared" si="215"/>
        <v>9238222</v>
      </c>
      <c r="N34" s="3" vm="166">
        <f t="shared" si="215"/>
        <v>9073931</v>
      </c>
      <c r="O34" s="3" vm="114">
        <f t="shared" si="215"/>
        <v>9249821</v>
      </c>
      <c r="P34" s="3" vm="63">
        <f t="shared" si="215"/>
        <v>9426641</v>
      </c>
      <c r="Q34" s="3" vm="68">
        <f t="shared" si="215"/>
        <v>11301258</v>
      </c>
      <c r="R34" s="3" vm="79">
        <f t="shared" si="215"/>
        <v>9916731</v>
      </c>
      <c r="S34" s="3" vm="154">
        <f t="shared" si="215"/>
        <v>10226397</v>
      </c>
      <c r="T34" s="3" vm="159">
        <f t="shared" si="215"/>
        <v>7052322</v>
      </c>
      <c r="U34" s="3" vm="163">
        <f t="shared" si="215"/>
        <v>10299109</v>
      </c>
      <c r="V34" s="3" vm="167">
        <f t="shared" si="215"/>
        <v>9786098</v>
      </c>
      <c r="W34" s="3" vm="115">
        <f t="shared" si="215"/>
        <v>8744301</v>
      </c>
      <c r="X34" s="3" vm="88">
        <f t="shared" si="215"/>
        <v>9223094</v>
      </c>
      <c r="Y34" s="3" vm="146">
        <f t="shared" si="215"/>
        <v>9576221</v>
      </c>
      <c r="Z34" s="3" vm="148">
        <f t="shared" si="215"/>
        <v>10805741</v>
      </c>
      <c r="AA34" s="3" vm="155">
        <f t="shared" si="215"/>
        <v>9058358</v>
      </c>
      <c r="AB34" s="3" vm="160">
        <f t="shared" si="215"/>
        <v>8132672</v>
      </c>
      <c r="AC34" s="3" vm="164">
        <f t="shared" si="215"/>
        <v>8628938</v>
      </c>
      <c r="AD34" s="3" vm="168">
        <f t="shared" si="215"/>
        <v>8789517</v>
      </c>
      <c r="AE34" s="3" vm="116">
        <f t="shared" si="215"/>
        <v>9403038</v>
      </c>
      <c r="AF34" s="3" vm="150">
        <f t="shared" si="215"/>
        <v>9816446</v>
      </c>
      <c r="AG34" s="3" vm="152">
        <f t="shared" si="215"/>
        <v>9425933</v>
      </c>
      <c r="AH34" s="3" vm="85">
        <f t="shared" si="215"/>
        <v>9874704</v>
      </c>
      <c r="AI34" s="3" vm="156">
        <f t="shared" si="215"/>
        <v>9948661</v>
      </c>
      <c r="AJ34" s="3" vm="161">
        <f t="shared" si="215"/>
        <v>8491666</v>
      </c>
      <c r="AK34" s="3" vm="165">
        <f t="shared" si="215"/>
        <v>9172048</v>
      </c>
      <c r="AL34" s="3" vm="169">
        <f t="shared" si="215"/>
        <v>10011883</v>
      </c>
      <c r="AM34" s="3" vm="117">
        <f t="shared" si="215"/>
        <v>10804757</v>
      </c>
      <c r="AN34" s="3" vm="82">
        <f t="shared" si="215"/>
        <v>7834507</v>
      </c>
      <c r="AO34" s="3" vm="93">
        <f t="shared" si="215"/>
        <v>8721052</v>
      </c>
      <c r="AP34" s="3" vm="87">
        <f t="shared" si="215"/>
        <v>10256640</v>
      </c>
      <c r="AQ34" s="3" vm="157">
        <f t="shared" si="215"/>
        <v>9819082</v>
      </c>
      <c r="AR34" s="3"/>
      <c r="AS34" s="3"/>
      <c r="AT34" s="3"/>
    </row>
    <row r="35" spans="6:46">
      <c r="F35" s="24"/>
      <c r="G35" s="26" t="s">
        <v>32</v>
      </c>
      <c r="H35" s="27"/>
      <c r="I35" s="27"/>
      <c r="J35" s="27"/>
      <c r="K35" s="27">
        <f>ROUND(AVERAGE(H34:J34),0)</f>
        <v>8669425</v>
      </c>
      <c r="L35" s="27">
        <f t="shared" ref="L35" si="216">ROUND(AVERAGE(I34:K34),0)</f>
        <v>9321915</v>
      </c>
      <c r="M35" s="27">
        <f t="shared" ref="M35" si="217">ROUND(AVERAGE(J34:L34),0)</f>
        <v>9458963</v>
      </c>
      <c r="N35" s="27">
        <f t="shared" ref="N35" si="218">ROUND(AVERAGE(K34:M34),0)</f>
        <v>9534929</v>
      </c>
      <c r="O35" s="27">
        <f t="shared" ref="O35" si="219">ROUND(AVERAGE(L34:N34),0)</f>
        <v>9248211</v>
      </c>
      <c r="P35" s="27">
        <f t="shared" ref="P35" si="220">ROUND(AVERAGE(M34:O34),0)</f>
        <v>9187325</v>
      </c>
      <c r="Q35" s="27">
        <f t="shared" ref="Q35" si="221">ROUND(AVERAGE(N34:P34),0)</f>
        <v>9250131</v>
      </c>
      <c r="R35" s="27">
        <f t="shared" ref="R35" si="222">ROUND(AVERAGE(O34:Q34),0)</f>
        <v>9992573</v>
      </c>
      <c r="S35" s="27">
        <f t="shared" ref="S35" si="223">ROUND(AVERAGE(P34:R34),0)</f>
        <v>10214877</v>
      </c>
      <c r="T35" s="27">
        <f t="shared" ref="T35" si="224">ROUND(AVERAGE(Q34:S34),0)</f>
        <v>10481462</v>
      </c>
      <c r="U35" s="27">
        <f t="shared" ref="U35" si="225">ROUND(AVERAGE(R34:T34),0)</f>
        <v>9065150</v>
      </c>
      <c r="V35" s="27">
        <f t="shared" ref="V35" si="226">ROUND(AVERAGE(S34:U34),0)</f>
        <v>9192609</v>
      </c>
      <c r="W35" s="27">
        <f t="shared" ref="W35" si="227">ROUND(AVERAGE(T34:V34),0)</f>
        <v>9045843</v>
      </c>
      <c r="X35" s="27">
        <f t="shared" ref="X35" si="228">ROUND(AVERAGE(U34:W34),0)</f>
        <v>9609836</v>
      </c>
      <c r="Y35" s="27">
        <f t="shared" ref="Y35" si="229">ROUND(AVERAGE(V34:X34),0)</f>
        <v>9251164</v>
      </c>
      <c r="Z35" s="27">
        <f t="shared" ref="Z35" si="230">ROUND(AVERAGE(W34:Y34),0)</f>
        <v>9181205</v>
      </c>
      <c r="AA35" s="27">
        <f t="shared" ref="AA35" si="231">ROUND(AVERAGE(X34:Z34),0)</f>
        <v>9868352</v>
      </c>
      <c r="AB35" s="27">
        <f t="shared" ref="AB35" si="232">ROUND(AVERAGE(Y34:AA34),0)</f>
        <v>9813440</v>
      </c>
      <c r="AC35" s="27">
        <f t="shared" ref="AC35" si="233">ROUND(AVERAGE(Z34:AB34),0)</f>
        <v>9332257</v>
      </c>
      <c r="AD35" s="27">
        <f t="shared" ref="AD35" si="234">ROUND(AVERAGE(AA34:AC34),0)</f>
        <v>8606656</v>
      </c>
      <c r="AE35" s="27">
        <f t="shared" ref="AE35" si="235">ROUND(AVERAGE(AB34:AD34),0)</f>
        <v>8517042</v>
      </c>
      <c r="AF35" s="27">
        <f t="shared" ref="AF35" si="236">ROUND(AVERAGE(AC34:AE34),0)</f>
        <v>8940498</v>
      </c>
      <c r="AG35" s="27">
        <f t="shared" ref="AG35" si="237">ROUND(AVERAGE(AD34:AF34),0)</f>
        <v>9336334</v>
      </c>
      <c r="AH35" s="27">
        <f t="shared" ref="AH35" si="238">ROUND(AVERAGE(AE34:AG34),0)</f>
        <v>9548472</v>
      </c>
      <c r="AI35" s="27">
        <f t="shared" ref="AI35" si="239">ROUND(AVERAGE(AF34:AH34),0)</f>
        <v>9705694</v>
      </c>
      <c r="AJ35" s="27">
        <f t="shared" ref="AJ35" si="240">ROUND(AVERAGE(AG34:AI34),0)</f>
        <v>9749766</v>
      </c>
      <c r="AK35" s="27">
        <f t="shared" ref="AK35" si="241">ROUND(AVERAGE(AH34:AJ34),0)</f>
        <v>9438344</v>
      </c>
      <c r="AL35" s="27">
        <f t="shared" ref="AL35" si="242">ROUND(AVERAGE(AI34:AK34),0)</f>
        <v>9204125</v>
      </c>
      <c r="AM35" s="27">
        <f t="shared" ref="AM35" si="243">ROUND(AVERAGE(AJ34:AL34),0)</f>
        <v>9225199</v>
      </c>
      <c r="AN35" s="27">
        <f t="shared" ref="AN35" si="244">ROUND(AVERAGE(AK34:AM34),0)</f>
        <v>9996229</v>
      </c>
      <c r="AO35" s="27">
        <f t="shared" ref="AO35" si="245">ROUND(AVERAGE(AL34:AN34),0)</f>
        <v>9550382</v>
      </c>
      <c r="AP35" s="27">
        <f t="shared" ref="AP35" si="246">ROUND(AVERAGE(AM34:AO34),0)</f>
        <v>9120105</v>
      </c>
      <c r="AQ35" s="27">
        <f t="shared" ref="AQ35" si="247">ROUND(AVERAGE(AN34:AP34),0)</f>
        <v>8937400</v>
      </c>
      <c r="AR35" s="27">
        <f t="shared" ref="AR35" si="248">ROUND(AVERAGE(AO34:AQ34),0)</f>
        <v>9598925</v>
      </c>
      <c r="AS35" s="27">
        <f t="shared" ref="AS35" si="249">ROUND(AVERAGE(AP34:AR34),0)</f>
        <v>10037861</v>
      </c>
      <c r="AT35" s="27">
        <f t="shared" ref="AT35" si="250">ROUND(AVERAGE(AQ34:AS34),0)</f>
        <v>9819082</v>
      </c>
    </row>
    <row r="36" spans="6:46">
      <c r="F36" s="24"/>
      <c r="G36" s="26" t="s">
        <v>31</v>
      </c>
      <c r="H36" s="27">
        <f t="shared" ref="H36:AT36" si="251">ROUNDUP($B2+$B3*H3,0)</f>
        <v>9520297</v>
      </c>
      <c r="I36" s="27">
        <f t="shared" si="251"/>
        <v>9520636</v>
      </c>
      <c r="J36" s="27">
        <f t="shared" si="251"/>
        <v>9520976</v>
      </c>
      <c r="K36" s="27">
        <f t="shared" si="251"/>
        <v>9521316</v>
      </c>
      <c r="L36" s="27">
        <f t="shared" si="251"/>
        <v>9521655</v>
      </c>
      <c r="M36" s="27">
        <f t="shared" si="251"/>
        <v>9521995</v>
      </c>
      <c r="N36" s="27">
        <f t="shared" si="251"/>
        <v>9522334</v>
      </c>
      <c r="O36" s="27">
        <f t="shared" si="251"/>
        <v>9522674</v>
      </c>
      <c r="P36" s="27">
        <f t="shared" si="251"/>
        <v>9523014</v>
      </c>
      <c r="Q36" s="27">
        <f t="shared" si="251"/>
        <v>9523353</v>
      </c>
      <c r="R36" s="27">
        <f t="shared" si="251"/>
        <v>9523693</v>
      </c>
      <c r="S36" s="27">
        <f t="shared" si="251"/>
        <v>9524033</v>
      </c>
      <c r="T36" s="27">
        <f t="shared" si="251"/>
        <v>9524372</v>
      </c>
      <c r="U36" s="27">
        <f t="shared" si="251"/>
        <v>9524712</v>
      </c>
      <c r="V36" s="27">
        <f t="shared" si="251"/>
        <v>9525052</v>
      </c>
      <c r="W36" s="27">
        <f t="shared" si="251"/>
        <v>9525391</v>
      </c>
      <c r="X36" s="27">
        <f t="shared" si="251"/>
        <v>9525731</v>
      </c>
      <c r="Y36" s="27">
        <f t="shared" si="251"/>
        <v>9526071</v>
      </c>
      <c r="Z36" s="27">
        <f t="shared" si="251"/>
        <v>9526410</v>
      </c>
      <c r="AA36" s="27">
        <f t="shared" si="251"/>
        <v>9526750</v>
      </c>
      <c r="AB36" s="27">
        <f t="shared" si="251"/>
        <v>9527089</v>
      </c>
      <c r="AC36" s="27">
        <f t="shared" si="251"/>
        <v>9527429</v>
      </c>
      <c r="AD36" s="27">
        <f t="shared" si="251"/>
        <v>9527769</v>
      </c>
      <c r="AE36" s="27">
        <f t="shared" si="251"/>
        <v>9528108</v>
      </c>
      <c r="AF36" s="27">
        <f t="shared" si="251"/>
        <v>9528448</v>
      </c>
      <c r="AG36" s="27">
        <f t="shared" si="251"/>
        <v>9528788</v>
      </c>
      <c r="AH36" s="27">
        <f t="shared" si="251"/>
        <v>9529127</v>
      </c>
      <c r="AI36" s="27">
        <f t="shared" si="251"/>
        <v>9529467</v>
      </c>
      <c r="AJ36" s="27">
        <f t="shared" si="251"/>
        <v>9529807</v>
      </c>
      <c r="AK36" s="27">
        <f t="shared" si="251"/>
        <v>9530146</v>
      </c>
      <c r="AL36" s="27">
        <f t="shared" si="251"/>
        <v>9530486</v>
      </c>
      <c r="AM36" s="27">
        <f t="shared" si="251"/>
        <v>9530826</v>
      </c>
      <c r="AN36" s="27">
        <f t="shared" si="251"/>
        <v>9531165</v>
      </c>
      <c r="AO36" s="27">
        <f t="shared" si="251"/>
        <v>9531505</v>
      </c>
      <c r="AP36" s="27">
        <f t="shared" si="251"/>
        <v>9531844</v>
      </c>
      <c r="AQ36" s="27">
        <f t="shared" si="251"/>
        <v>9532184</v>
      </c>
      <c r="AR36" s="27">
        <f t="shared" si="251"/>
        <v>9532184</v>
      </c>
      <c r="AS36" s="27">
        <f t="shared" si="251"/>
        <v>9532184</v>
      </c>
      <c r="AT36" s="27">
        <f t="shared" si="251"/>
        <v>9532184</v>
      </c>
    </row>
    <row r="37" spans="6:46">
      <c r="F37" s="24"/>
      <c r="G37" s="26" t="s">
        <v>29</v>
      </c>
      <c r="H37" s="27">
        <f>ABS(H34-H36)</f>
        <v>1543681</v>
      </c>
      <c r="I37" s="27">
        <f t="shared" ref="I37" si="252">ABS(I34-I36)</f>
        <v>499301</v>
      </c>
      <c r="J37" s="27">
        <f t="shared" ref="J37" si="253">ABS(J34-J36)</f>
        <v>510653</v>
      </c>
      <c r="K37" s="27">
        <f t="shared" ref="K37" si="254">ABS(K34-K36)</f>
        <v>412770</v>
      </c>
      <c r="L37" s="27">
        <f t="shared" ref="L37" si="255">ABS(L34-L36)</f>
        <v>89176</v>
      </c>
      <c r="M37" s="27">
        <f t="shared" ref="M37" si="256">ABS(M34-M36)</f>
        <v>283773</v>
      </c>
      <c r="N37" s="27">
        <f t="shared" ref="N37" si="257">ABS(N34-N36)</f>
        <v>448403</v>
      </c>
      <c r="O37" s="27">
        <f t="shared" ref="O37" si="258">ABS(O34-O36)</f>
        <v>272853</v>
      </c>
      <c r="P37" s="27">
        <f t="shared" ref="P37" si="259">ABS(P34-P36)</f>
        <v>96373</v>
      </c>
      <c r="Q37" s="27">
        <f t="shared" ref="Q37" si="260">ABS(Q34-Q36)</f>
        <v>1777905</v>
      </c>
      <c r="R37" s="27">
        <f t="shared" ref="R37" si="261">ABS(R34-R36)</f>
        <v>393038</v>
      </c>
      <c r="S37" s="27">
        <f t="shared" ref="S37" si="262">ABS(S34-S36)</f>
        <v>702364</v>
      </c>
      <c r="T37" s="27">
        <f t="shared" ref="T37" si="263">ABS(T34-T36)</f>
        <v>2472050</v>
      </c>
      <c r="U37" s="27">
        <f t="shared" ref="U37" si="264">ABS(U34-U36)</f>
        <v>774397</v>
      </c>
      <c r="V37" s="27">
        <f t="shared" ref="V37" si="265">ABS(V34-V36)</f>
        <v>261046</v>
      </c>
      <c r="W37" s="27">
        <f t="shared" ref="W37" si="266">ABS(W34-W36)</f>
        <v>781090</v>
      </c>
      <c r="X37" s="27">
        <f t="shared" ref="X37" si="267">ABS(X34-X36)</f>
        <v>302637</v>
      </c>
      <c r="Y37" s="27">
        <f t="shared" ref="Y37" si="268">ABS(Y34-Y36)</f>
        <v>50150</v>
      </c>
      <c r="Z37" s="27">
        <f t="shared" ref="Z37" si="269">ABS(Z34-Z36)</f>
        <v>1279331</v>
      </c>
      <c r="AA37" s="27">
        <f t="shared" ref="AA37" si="270">ABS(AA34-AA36)</f>
        <v>468392</v>
      </c>
      <c r="AB37" s="27">
        <f t="shared" ref="AB37" si="271">ABS(AB34-AB36)</f>
        <v>1394417</v>
      </c>
      <c r="AC37" s="27">
        <f t="shared" ref="AC37" si="272">ABS(AC34-AC36)</f>
        <v>898491</v>
      </c>
      <c r="AD37" s="27">
        <f t="shared" ref="AD37" si="273">ABS(AD34-AD36)</f>
        <v>738252</v>
      </c>
      <c r="AE37" s="27">
        <f t="shared" ref="AE37" si="274">ABS(AE34-AE36)</f>
        <v>125070</v>
      </c>
      <c r="AF37" s="27">
        <f t="shared" ref="AF37" si="275">ABS(AF34-AF36)</f>
        <v>287998</v>
      </c>
      <c r="AG37" s="27">
        <f t="shared" ref="AG37" si="276">ABS(AG34-AG36)</f>
        <v>102855</v>
      </c>
      <c r="AH37" s="27">
        <f t="shared" ref="AH37" si="277">ABS(AH34-AH36)</f>
        <v>345577</v>
      </c>
      <c r="AI37" s="27">
        <f t="shared" ref="AI37" si="278">ABS(AI34-AI36)</f>
        <v>419194</v>
      </c>
      <c r="AJ37" s="27">
        <f t="shared" ref="AJ37" si="279">ABS(AJ34-AJ36)</f>
        <v>1038141</v>
      </c>
      <c r="AK37" s="27">
        <f t="shared" ref="AK37" si="280">ABS(AK34-AK36)</f>
        <v>358098</v>
      </c>
      <c r="AL37" s="27">
        <f t="shared" ref="AL37" si="281">ABS(AL34-AL36)</f>
        <v>481397</v>
      </c>
      <c r="AM37" s="27">
        <f t="shared" ref="AM37" si="282">ABS(AM34-AM36)</f>
        <v>1273931</v>
      </c>
      <c r="AN37" s="27">
        <f t="shared" ref="AN37" si="283">ABS(AN34-AN36)</f>
        <v>1696658</v>
      </c>
      <c r="AO37" s="27">
        <f t="shared" ref="AO37" si="284">ABS(AO34-AO36)</f>
        <v>810453</v>
      </c>
      <c r="AP37" s="27">
        <f t="shared" ref="AP37" si="285">ABS(AP34-AP36)</f>
        <v>724796</v>
      </c>
      <c r="AQ37" s="27">
        <f t="shared" ref="AQ37" si="286">ABS(AQ34-AQ36)</f>
        <v>286898</v>
      </c>
      <c r="AR37" s="27">
        <f t="shared" ref="AR37" si="287">ABS(AR34-AR36)</f>
        <v>9532184</v>
      </c>
      <c r="AS37" s="27">
        <f t="shared" ref="AS37" si="288">ABS(AS34-AS36)</f>
        <v>9532184</v>
      </c>
      <c r="AT37" s="27">
        <f t="shared" ref="AT37" si="289">ABS(AT34-AT36)</f>
        <v>9532184</v>
      </c>
    </row>
    <row r="38" spans="6:46">
      <c r="F38" s="24"/>
      <c r="G38" s="26" t="s">
        <v>40</v>
      </c>
      <c r="H38" s="28">
        <f>H37^2</f>
        <v>2382951029761</v>
      </c>
      <c r="I38" s="28">
        <f t="shared" ref="I38" si="290">I37^2</f>
        <v>249301488601</v>
      </c>
      <c r="J38" s="28">
        <f t="shared" ref="J38" si="291">J37^2</f>
        <v>260766486409</v>
      </c>
      <c r="K38" s="28">
        <f t="shared" ref="K38" si="292">K37^2</f>
        <v>170379072900</v>
      </c>
      <c r="L38" s="28">
        <f t="shared" ref="L38" si="293">L37^2</f>
        <v>7952358976</v>
      </c>
      <c r="M38" s="28">
        <f t="shared" ref="M38" si="294">M37^2</f>
        <v>80527115529</v>
      </c>
      <c r="N38" s="28">
        <f t="shared" ref="N38" si="295">N37^2</f>
        <v>201065250409</v>
      </c>
      <c r="O38" s="28">
        <f t="shared" ref="O38" si="296">O37^2</f>
        <v>74448759609</v>
      </c>
      <c r="P38" s="28">
        <f t="shared" ref="P38" si="297">P37^2</f>
        <v>9287755129</v>
      </c>
      <c r="Q38" s="28">
        <f t="shared" ref="Q38" si="298">Q37^2</f>
        <v>3160946189025</v>
      </c>
      <c r="R38" s="28">
        <f t="shared" ref="R38" si="299">R37^2</f>
        <v>154478869444</v>
      </c>
      <c r="S38" s="28">
        <f t="shared" ref="S38" si="300">S37^2</f>
        <v>493315188496</v>
      </c>
      <c r="T38" s="28">
        <f t="shared" ref="T38" si="301">T37^2</f>
        <v>6111031202500</v>
      </c>
      <c r="U38" s="28">
        <f t="shared" ref="U38" si="302">U37^2</f>
        <v>599690713609</v>
      </c>
      <c r="V38" s="28">
        <f t="shared" ref="V38" si="303">V37^2</f>
        <v>68145014116</v>
      </c>
      <c r="W38" s="28">
        <f t="shared" ref="W38" si="304">W37^2</f>
        <v>610101588100</v>
      </c>
      <c r="X38" s="28">
        <f t="shared" ref="X38" si="305">X37^2</f>
        <v>91589153769</v>
      </c>
      <c r="Y38" s="28">
        <f t="shared" ref="Y38" si="306">Y37^2</f>
        <v>2515022500</v>
      </c>
      <c r="Z38" s="28">
        <f t="shared" ref="Z38" si="307">Z37^2</f>
        <v>1636687807561</v>
      </c>
      <c r="AA38" s="28">
        <f t="shared" ref="AA38" si="308">AA37^2</f>
        <v>219391065664</v>
      </c>
      <c r="AB38" s="28">
        <f t="shared" ref="AB38" si="309">AB37^2</f>
        <v>1944398769889</v>
      </c>
      <c r="AC38" s="28">
        <f t="shared" ref="AC38" si="310">AC37^2</f>
        <v>807286077081</v>
      </c>
      <c r="AD38" s="28">
        <f t="shared" ref="AD38" si="311">AD37^2</f>
        <v>545016015504</v>
      </c>
      <c r="AE38" s="28">
        <f t="shared" ref="AE38" si="312">AE37^2</f>
        <v>15642504900</v>
      </c>
      <c r="AF38" s="28">
        <f t="shared" ref="AF38" si="313">AF37^2</f>
        <v>82942848004</v>
      </c>
      <c r="AG38" s="28">
        <f t="shared" ref="AG38" si="314">AG37^2</f>
        <v>10579151025</v>
      </c>
      <c r="AH38" s="28">
        <f t="shared" ref="AH38" si="315">AH37^2</f>
        <v>119423462929</v>
      </c>
      <c r="AI38" s="28">
        <f t="shared" ref="AI38" si="316">AI37^2</f>
        <v>175723609636</v>
      </c>
      <c r="AJ38" s="28">
        <f t="shared" ref="AJ38" si="317">AJ37^2</f>
        <v>1077736735881</v>
      </c>
      <c r="AK38" s="28">
        <f t="shared" ref="AK38" si="318">AK37^2</f>
        <v>128234177604</v>
      </c>
      <c r="AL38" s="28">
        <f t="shared" ref="AL38" si="319">AL37^2</f>
        <v>231743071609</v>
      </c>
      <c r="AM38" s="28">
        <f t="shared" ref="AM38" si="320">AM37^2</f>
        <v>1622900192761</v>
      </c>
      <c r="AN38" s="28">
        <f t="shared" ref="AN38" si="321">AN37^2</f>
        <v>2878648368964</v>
      </c>
      <c r="AO38" s="28">
        <f t="shared" ref="AO38" si="322">AO37^2</f>
        <v>656834065209</v>
      </c>
      <c r="AP38" s="28">
        <f t="shared" ref="AP38" si="323">AP37^2</f>
        <v>525329241616</v>
      </c>
      <c r="AQ38" s="28">
        <f t="shared" ref="AQ38" si="324">AQ37^2</f>
        <v>82310462404</v>
      </c>
      <c r="AR38" s="28">
        <f t="shared" ref="AR38" si="325">AR37^2</f>
        <v>90862531809856</v>
      </c>
      <c r="AS38" s="28">
        <f t="shared" ref="AS38" si="326">AS37^2</f>
        <v>90862531809856</v>
      </c>
      <c r="AT38" s="28">
        <f t="shared" ref="AT38" si="327">AT37^2</f>
        <v>90862531809856</v>
      </c>
    </row>
    <row r="39" spans="6:46">
      <c r="F39" s="24"/>
      <c r="G39" s="26" t="s">
        <v>41</v>
      </c>
      <c r="H39" s="28">
        <f>ABS(H37)</f>
        <v>1543681</v>
      </c>
      <c r="I39" s="28">
        <f t="shared" ref="I39:AT39" si="328">ABS(I37)</f>
        <v>499301</v>
      </c>
      <c r="J39" s="28">
        <f t="shared" si="328"/>
        <v>510653</v>
      </c>
      <c r="K39" s="28">
        <f t="shared" si="328"/>
        <v>412770</v>
      </c>
      <c r="L39" s="28">
        <f t="shared" si="328"/>
        <v>89176</v>
      </c>
      <c r="M39" s="28">
        <f t="shared" si="328"/>
        <v>283773</v>
      </c>
      <c r="N39" s="28">
        <f t="shared" si="328"/>
        <v>448403</v>
      </c>
      <c r="O39" s="28">
        <f t="shared" si="328"/>
        <v>272853</v>
      </c>
      <c r="P39" s="28">
        <f t="shared" si="328"/>
        <v>96373</v>
      </c>
      <c r="Q39" s="28">
        <f t="shared" si="328"/>
        <v>1777905</v>
      </c>
      <c r="R39" s="28">
        <f t="shared" si="328"/>
        <v>393038</v>
      </c>
      <c r="S39" s="28">
        <f t="shared" si="328"/>
        <v>702364</v>
      </c>
      <c r="T39" s="28">
        <f t="shared" si="328"/>
        <v>2472050</v>
      </c>
      <c r="U39" s="28">
        <f t="shared" si="328"/>
        <v>774397</v>
      </c>
      <c r="V39" s="28">
        <f t="shared" si="328"/>
        <v>261046</v>
      </c>
      <c r="W39" s="28">
        <f t="shared" si="328"/>
        <v>781090</v>
      </c>
      <c r="X39" s="28">
        <f t="shared" si="328"/>
        <v>302637</v>
      </c>
      <c r="Y39" s="28">
        <f t="shared" si="328"/>
        <v>50150</v>
      </c>
      <c r="Z39" s="28">
        <f t="shared" si="328"/>
        <v>1279331</v>
      </c>
      <c r="AA39" s="28">
        <f t="shared" si="328"/>
        <v>468392</v>
      </c>
      <c r="AB39" s="28">
        <f t="shared" si="328"/>
        <v>1394417</v>
      </c>
      <c r="AC39" s="28">
        <f t="shared" si="328"/>
        <v>898491</v>
      </c>
      <c r="AD39" s="28">
        <f t="shared" si="328"/>
        <v>738252</v>
      </c>
      <c r="AE39" s="28">
        <f t="shared" si="328"/>
        <v>125070</v>
      </c>
      <c r="AF39" s="28">
        <f t="shared" si="328"/>
        <v>287998</v>
      </c>
      <c r="AG39" s="28">
        <f t="shared" si="328"/>
        <v>102855</v>
      </c>
      <c r="AH39" s="28">
        <f t="shared" si="328"/>
        <v>345577</v>
      </c>
      <c r="AI39" s="28">
        <f t="shared" si="328"/>
        <v>419194</v>
      </c>
      <c r="AJ39" s="28">
        <f t="shared" si="328"/>
        <v>1038141</v>
      </c>
      <c r="AK39" s="28">
        <f t="shared" si="328"/>
        <v>358098</v>
      </c>
      <c r="AL39" s="28">
        <f t="shared" si="328"/>
        <v>481397</v>
      </c>
      <c r="AM39" s="28">
        <f t="shared" si="328"/>
        <v>1273931</v>
      </c>
      <c r="AN39" s="28">
        <f t="shared" si="328"/>
        <v>1696658</v>
      </c>
      <c r="AO39" s="28">
        <f t="shared" si="328"/>
        <v>810453</v>
      </c>
      <c r="AP39" s="28">
        <f t="shared" si="328"/>
        <v>724796</v>
      </c>
      <c r="AQ39" s="28">
        <f t="shared" si="328"/>
        <v>286898</v>
      </c>
      <c r="AR39" s="28">
        <f t="shared" si="328"/>
        <v>9532184</v>
      </c>
      <c r="AS39" s="28">
        <f t="shared" si="328"/>
        <v>9532184</v>
      </c>
      <c r="AT39" s="28">
        <f t="shared" si="328"/>
        <v>9532184</v>
      </c>
    </row>
    <row r="40" spans="6:46">
      <c r="F40" s="24"/>
      <c r="G40" s="26" t="s">
        <v>42</v>
      </c>
      <c r="H40" s="29">
        <f>(H34-H36)/H34</f>
        <v>-0.19352580091607768</v>
      </c>
      <c r="I40" s="29">
        <f t="shared" ref="I40:AT40" si="329">(I34-I36)/I34</f>
        <v>-5.5346686493739562E-2</v>
      </c>
      <c r="J40" s="29">
        <f t="shared" si="329"/>
        <v>-5.667421689544315E-2</v>
      </c>
      <c r="K40" s="29">
        <f t="shared" si="329"/>
        <v>4.155087846028311E-2</v>
      </c>
      <c r="L40" s="29">
        <f t="shared" si="329"/>
        <v>-9.4541424369987987E-3</v>
      </c>
      <c r="M40" s="29">
        <f t="shared" si="329"/>
        <v>-3.0717274384616435E-2</v>
      </c>
      <c r="N40" s="29">
        <f t="shared" si="329"/>
        <v>-4.9416619985318377E-2</v>
      </c>
      <c r="O40" s="29">
        <f t="shared" si="329"/>
        <v>-2.949819245150798E-2</v>
      </c>
      <c r="P40" s="29">
        <f t="shared" si="329"/>
        <v>-1.0223471966313345E-2</v>
      </c>
      <c r="Q40" s="29">
        <f t="shared" si="329"/>
        <v>0.15731921171961563</v>
      </c>
      <c r="R40" s="29">
        <f t="shared" si="329"/>
        <v>3.9633826913324566E-2</v>
      </c>
      <c r="S40" s="29">
        <f t="shared" si="329"/>
        <v>6.8681472076626796E-2</v>
      </c>
      <c r="T40" s="29">
        <f t="shared" si="329"/>
        <v>-0.35052993893358814</v>
      </c>
      <c r="U40" s="29">
        <f t="shared" si="329"/>
        <v>7.5190679116028392E-2</v>
      </c>
      <c r="V40" s="29">
        <f t="shared" si="329"/>
        <v>2.6675187597753468E-2</v>
      </c>
      <c r="W40" s="29">
        <f t="shared" si="329"/>
        <v>-8.9325607615748814E-2</v>
      </c>
      <c r="X40" s="29">
        <f t="shared" si="329"/>
        <v>-3.2812958428050286E-2</v>
      </c>
      <c r="Y40" s="29">
        <f t="shared" si="329"/>
        <v>5.2369301000885424E-3</v>
      </c>
      <c r="Z40" s="29">
        <f t="shared" si="329"/>
        <v>0.11839363908500121</v>
      </c>
      <c r="AA40" s="29">
        <f t="shared" si="329"/>
        <v>-5.170826765733922E-2</v>
      </c>
      <c r="AB40" s="29">
        <f t="shared" si="329"/>
        <v>-0.17145865467093718</v>
      </c>
      <c r="AC40" s="29">
        <f t="shared" si="329"/>
        <v>-0.10412532805311615</v>
      </c>
      <c r="AD40" s="29">
        <f t="shared" si="329"/>
        <v>-8.3992328588704021E-2</v>
      </c>
      <c r="AE40" s="29">
        <f t="shared" si="329"/>
        <v>-1.3301020372352E-2</v>
      </c>
      <c r="AF40" s="29">
        <f t="shared" si="329"/>
        <v>2.9338316535332646E-2</v>
      </c>
      <c r="AG40" s="29">
        <f t="shared" si="329"/>
        <v>-1.0911917154514041E-2</v>
      </c>
      <c r="AH40" s="29">
        <f t="shared" si="329"/>
        <v>3.4996188240174086E-2</v>
      </c>
      <c r="AI40" s="29">
        <f t="shared" si="329"/>
        <v>4.2135720575864427E-2</v>
      </c>
      <c r="AJ40" s="29">
        <f t="shared" si="329"/>
        <v>-0.12225410184526805</v>
      </c>
      <c r="AK40" s="29">
        <f t="shared" si="329"/>
        <v>-3.9042316394331998E-2</v>
      </c>
      <c r="AL40" s="29">
        <f t="shared" si="329"/>
        <v>4.8082563489805066E-2</v>
      </c>
      <c r="AM40" s="29">
        <f t="shared" si="329"/>
        <v>0.11790464144635553</v>
      </c>
      <c r="AN40" s="29">
        <f t="shared" si="329"/>
        <v>-0.2165621908308972</v>
      </c>
      <c r="AO40" s="29">
        <f t="shared" si="329"/>
        <v>-9.2930646440360629E-2</v>
      </c>
      <c r="AP40" s="29">
        <f t="shared" si="329"/>
        <v>7.0666027080993385E-2</v>
      </c>
      <c r="AQ40" s="29">
        <f t="shared" si="329"/>
        <v>2.9218413696921974E-2</v>
      </c>
      <c r="AR40" s="29" t="e">
        <f t="shared" si="329"/>
        <v>#DIV/0!</v>
      </c>
      <c r="AS40" s="29" t="e">
        <f t="shared" si="329"/>
        <v>#DIV/0!</v>
      </c>
      <c r="AT40" s="29" t="e">
        <f t="shared" si="329"/>
        <v>#DIV/0!</v>
      </c>
    </row>
    <row r="41" spans="6:46">
      <c r="F41" s="24"/>
      <c r="G41" s="26" t="s">
        <v>33</v>
      </c>
      <c r="H41" s="29">
        <f t="shared" ref="H41:AT41" si="330">VLOOKUP(H4,sydex,2,FALSE)</f>
        <v>1.1263040986193003</v>
      </c>
      <c r="I41" s="29">
        <f t="shared" si="330"/>
        <v>0.87384786176929097</v>
      </c>
      <c r="J41" s="29">
        <f t="shared" si="330"/>
        <v>1.0688268909644847</v>
      </c>
      <c r="K41" s="29">
        <f t="shared" si="330"/>
        <v>0.92709954771562453</v>
      </c>
      <c r="L41" s="29">
        <f t="shared" si="330"/>
        <v>1.0861655263975771</v>
      </c>
      <c r="M41" s="29">
        <f t="shared" si="330"/>
        <v>1.0356015045985483</v>
      </c>
      <c r="N41" s="29">
        <f t="shared" si="330"/>
        <v>1.0358743649685611</v>
      </c>
      <c r="O41" s="29">
        <f t="shared" si="330"/>
        <v>0.96832301808716148</v>
      </c>
      <c r="P41" s="29">
        <f t="shared" si="330"/>
        <v>0.97166749962424681</v>
      </c>
      <c r="Q41" s="29">
        <f t="shared" si="330"/>
        <v>0.98548400385385815</v>
      </c>
      <c r="R41" s="29">
        <f t="shared" si="330"/>
        <v>0.99031214178346882</v>
      </c>
      <c r="S41" s="29">
        <f t="shared" si="330"/>
        <v>0.93049354161787645</v>
      </c>
      <c r="T41" s="29">
        <f t="shared" si="330"/>
        <v>1.1263040986193003</v>
      </c>
      <c r="U41" s="29">
        <f t="shared" si="330"/>
        <v>0.87384786176929097</v>
      </c>
      <c r="V41" s="29">
        <f t="shared" si="330"/>
        <v>1.0688268909644847</v>
      </c>
      <c r="W41" s="29">
        <f t="shared" si="330"/>
        <v>0.92709954771562453</v>
      </c>
      <c r="X41" s="29">
        <f t="shared" si="330"/>
        <v>1.0861655263975771</v>
      </c>
      <c r="Y41" s="29">
        <f t="shared" si="330"/>
        <v>1.0356015045985483</v>
      </c>
      <c r="Z41" s="29">
        <f t="shared" si="330"/>
        <v>1.0358743649685611</v>
      </c>
      <c r="AA41" s="29">
        <f t="shared" si="330"/>
        <v>0.96832301808716148</v>
      </c>
      <c r="AB41" s="29">
        <f t="shared" si="330"/>
        <v>0.97166749962424681</v>
      </c>
      <c r="AC41" s="29">
        <f t="shared" si="330"/>
        <v>0.98548400385385815</v>
      </c>
      <c r="AD41" s="29">
        <f t="shared" si="330"/>
        <v>0.99031214178346882</v>
      </c>
      <c r="AE41" s="29">
        <f t="shared" si="330"/>
        <v>0.93049354161787645</v>
      </c>
      <c r="AF41" s="29">
        <f t="shared" si="330"/>
        <v>1.1263040986193003</v>
      </c>
      <c r="AG41" s="29">
        <f t="shared" si="330"/>
        <v>0.87384786176929097</v>
      </c>
      <c r="AH41" s="29">
        <f t="shared" si="330"/>
        <v>1.0688268909644847</v>
      </c>
      <c r="AI41" s="29">
        <f t="shared" si="330"/>
        <v>0.92709954771562453</v>
      </c>
      <c r="AJ41" s="29">
        <f t="shared" si="330"/>
        <v>1.0861655263975771</v>
      </c>
      <c r="AK41" s="29">
        <f t="shared" si="330"/>
        <v>1.0356015045985483</v>
      </c>
      <c r="AL41" s="29">
        <f t="shared" si="330"/>
        <v>1.0358743649685611</v>
      </c>
      <c r="AM41" s="29">
        <f t="shared" si="330"/>
        <v>0.96832301808716148</v>
      </c>
      <c r="AN41" s="29">
        <f t="shared" si="330"/>
        <v>0.97166749962424681</v>
      </c>
      <c r="AO41" s="29">
        <f t="shared" si="330"/>
        <v>0.98548400385385815</v>
      </c>
      <c r="AP41" s="29">
        <f t="shared" si="330"/>
        <v>0.99031214178346882</v>
      </c>
      <c r="AQ41" s="29">
        <f t="shared" si="330"/>
        <v>0.93049354161787645</v>
      </c>
      <c r="AR41" s="29">
        <f t="shared" si="330"/>
        <v>1.1263040986193003</v>
      </c>
      <c r="AS41" s="29">
        <f t="shared" si="330"/>
        <v>0.87384786176929097</v>
      </c>
      <c r="AT41" s="29">
        <f t="shared" si="330"/>
        <v>1.0688268909644847</v>
      </c>
    </row>
    <row r="42" spans="6:46">
      <c r="F42" s="24"/>
      <c r="G42" s="26" t="s">
        <v>35</v>
      </c>
      <c r="H42" s="30">
        <f t="shared" ref="H42:AT42" si="331">ROUNDUP(VLOOKUP(H4,sydex,2,FALSE)*H36,0)</f>
        <v>10722750</v>
      </c>
      <c r="I42" s="30">
        <f t="shared" si="331"/>
        <v>8319588</v>
      </c>
      <c r="J42" s="30">
        <f t="shared" si="331"/>
        <v>10176276</v>
      </c>
      <c r="K42" s="30">
        <f t="shared" si="331"/>
        <v>8827208</v>
      </c>
      <c r="L42" s="30">
        <f t="shared" si="331"/>
        <v>10342094</v>
      </c>
      <c r="M42" s="30">
        <f t="shared" si="331"/>
        <v>9860993</v>
      </c>
      <c r="N42" s="30">
        <f t="shared" si="331"/>
        <v>9863942</v>
      </c>
      <c r="O42" s="30">
        <f t="shared" si="331"/>
        <v>9221025</v>
      </c>
      <c r="P42" s="30">
        <f t="shared" si="331"/>
        <v>9253204</v>
      </c>
      <c r="Q42" s="30">
        <f t="shared" si="331"/>
        <v>9385113</v>
      </c>
      <c r="R42" s="30">
        <f t="shared" si="331"/>
        <v>9431429</v>
      </c>
      <c r="S42" s="30">
        <f t="shared" si="331"/>
        <v>8862052</v>
      </c>
      <c r="T42" s="30">
        <f t="shared" si="331"/>
        <v>10727340</v>
      </c>
      <c r="U42" s="30">
        <f t="shared" si="331"/>
        <v>8323150</v>
      </c>
      <c r="V42" s="30">
        <f t="shared" si="331"/>
        <v>10180632</v>
      </c>
      <c r="W42" s="30">
        <f t="shared" si="331"/>
        <v>8830986</v>
      </c>
      <c r="X42" s="30">
        <f t="shared" si="331"/>
        <v>10346521</v>
      </c>
      <c r="Y42" s="30">
        <f t="shared" si="331"/>
        <v>9865214</v>
      </c>
      <c r="Z42" s="30">
        <f t="shared" si="331"/>
        <v>9868164</v>
      </c>
      <c r="AA42" s="30">
        <f t="shared" si="331"/>
        <v>9224972</v>
      </c>
      <c r="AB42" s="30">
        <f t="shared" si="331"/>
        <v>9257163</v>
      </c>
      <c r="AC42" s="30">
        <f t="shared" si="331"/>
        <v>9389129</v>
      </c>
      <c r="AD42" s="30">
        <f t="shared" si="331"/>
        <v>9435466</v>
      </c>
      <c r="AE42" s="30">
        <f t="shared" si="331"/>
        <v>8865843</v>
      </c>
      <c r="AF42" s="30">
        <f t="shared" si="331"/>
        <v>10731931</v>
      </c>
      <c r="AG42" s="30">
        <f t="shared" si="331"/>
        <v>8326712</v>
      </c>
      <c r="AH42" s="30">
        <f t="shared" si="331"/>
        <v>10184988</v>
      </c>
      <c r="AI42" s="30">
        <f t="shared" si="331"/>
        <v>8834765</v>
      </c>
      <c r="AJ42" s="30">
        <f t="shared" si="331"/>
        <v>10350948</v>
      </c>
      <c r="AK42" s="30">
        <f t="shared" si="331"/>
        <v>9869434</v>
      </c>
      <c r="AL42" s="30">
        <f t="shared" si="331"/>
        <v>9872387</v>
      </c>
      <c r="AM42" s="30">
        <f t="shared" si="331"/>
        <v>9228919</v>
      </c>
      <c r="AN42" s="30">
        <f t="shared" si="331"/>
        <v>9261124</v>
      </c>
      <c r="AO42" s="30">
        <f t="shared" si="331"/>
        <v>9393146</v>
      </c>
      <c r="AP42" s="30">
        <f t="shared" si="331"/>
        <v>9439501</v>
      </c>
      <c r="AQ42" s="30">
        <f t="shared" si="331"/>
        <v>8869636</v>
      </c>
      <c r="AR42" s="30">
        <f t="shared" si="331"/>
        <v>10736138</v>
      </c>
      <c r="AS42" s="30">
        <f t="shared" si="331"/>
        <v>8329679</v>
      </c>
      <c r="AT42" s="30">
        <f t="shared" si="331"/>
        <v>10188255</v>
      </c>
    </row>
    <row r="43" spans="6:46">
      <c r="F43" s="24"/>
      <c r="G43" s="24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spans="6:46">
      <c r="F44" s="25" t="str" vm="5">
        <f>CUBEMEMBER("ThisWorkbookDataModel","[demand_forecasting_data1].[Product_ID].&amp;[P005]")</f>
        <v>P005</v>
      </c>
      <c r="G44" s="25" t="s">
        <v>28</v>
      </c>
      <c r="H44" s="3" vm="131">
        <f t="shared" ref="H44:AQ44" si="332">CUBEVALUE("ThisWorkbookDataModel",$F$1,$F44,H$4)</f>
        <v>9284638</v>
      </c>
      <c r="I44" s="3" vm="136">
        <f t="shared" si="332"/>
        <v>8743100</v>
      </c>
      <c r="J44" s="3" vm="141">
        <f t="shared" si="332"/>
        <v>9769502</v>
      </c>
      <c r="K44" s="3" vm="118">
        <f t="shared" si="332"/>
        <v>8908140</v>
      </c>
      <c r="L44" s="3" vm="65">
        <f t="shared" si="332"/>
        <v>8745886</v>
      </c>
      <c r="M44" s="3" vm="123">
        <f t="shared" si="332"/>
        <v>9368536</v>
      </c>
      <c r="N44" s="3" vm="124">
        <f t="shared" si="332"/>
        <v>9219066</v>
      </c>
      <c r="O44" s="3" vm="127">
        <f t="shared" si="332"/>
        <v>10617345</v>
      </c>
      <c r="P44" s="3" vm="132">
        <f t="shared" si="332"/>
        <v>9650393</v>
      </c>
      <c r="Q44" s="3" vm="137">
        <f t="shared" si="332"/>
        <v>11310234</v>
      </c>
      <c r="R44" s="3" vm="142">
        <f t="shared" si="332"/>
        <v>9174503</v>
      </c>
      <c r="S44" s="3" vm="119">
        <f t="shared" si="332"/>
        <v>10538996</v>
      </c>
      <c r="T44" s="3" vm="125">
        <f t="shared" si="332"/>
        <v>9585130</v>
      </c>
      <c r="U44" s="3" vm="71">
        <f t="shared" si="332"/>
        <v>8935271</v>
      </c>
      <c r="V44" s="3" vm="61">
        <f t="shared" si="332"/>
        <v>9271366</v>
      </c>
      <c r="W44" s="3" vm="128">
        <f t="shared" si="332"/>
        <v>8841651</v>
      </c>
      <c r="X44" s="3" vm="133">
        <f t="shared" si="332"/>
        <v>8331050</v>
      </c>
      <c r="Y44" s="3" vm="138">
        <f t="shared" si="332"/>
        <v>10060872</v>
      </c>
      <c r="Z44" s="3" vm="143">
        <f t="shared" si="332"/>
        <v>9126557</v>
      </c>
      <c r="AA44" s="3" vm="120">
        <f t="shared" si="332"/>
        <v>8212483</v>
      </c>
      <c r="AB44" s="3" vm="59">
        <f t="shared" si="332"/>
        <v>8675242</v>
      </c>
      <c r="AC44" s="3" vm="224">
        <f t="shared" si="332"/>
        <v>7686778</v>
      </c>
      <c r="AD44" s="3" vm="67">
        <f t="shared" si="332"/>
        <v>8918700</v>
      </c>
      <c r="AE44" s="3" vm="129">
        <f t="shared" si="332"/>
        <v>8990540</v>
      </c>
      <c r="AF44" s="3" vm="134">
        <f t="shared" si="332"/>
        <v>8782794</v>
      </c>
      <c r="AG44" s="3" vm="139">
        <f t="shared" si="332"/>
        <v>8666869</v>
      </c>
      <c r="AH44" s="3" vm="144">
        <f t="shared" si="332"/>
        <v>10148783</v>
      </c>
      <c r="AI44" s="3" vm="121">
        <f t="shared" si="332"/>
        <v>7986897</v>
      </c>
      <c r="AJ44" s="3" vm="74">
        <f t="shared" si="332"/>
        <v>10400197</v>
      </c>
      <c r="AK44" s="3" vm="64">
        <f t="shared" si="332"/>
        <v>9804254</v>
      </c>
      <c r="AL44" s="3" vm="126">
        <f t="shared" si="332"/>
        <v>8745439</v>
      </c>
      <c r="AM44" s="3" vm="130">
        <f t="shared" si="332"/>
        <v>9828179</v>
      </c>
      <c r="AN44" s="3" vm="135">
        <f t="shared" si="332"/>
        <v>9309380</v>
      </c>
      <c r="AO44" s="3" vm="140">
        <f t="shared" si="332"/>
        <v>9815135</v>
      </c>
      <c r="AP44" s="3" vm="145">
        <f t="shared" si="332"/>
        <v>8597518</v>
      </c>
      <c r="AQ44" s="3" vm="122">
        <f t="shared" si="332"/>
        <v>9591804</v>
      </c>
      <c r="AR44" s="3"/>
      <c r="AS44" s="3"/>
      <c r="AT44" s="3"/>
    </row>
    <row r="45" spans="6:46">
      <c r="F45" s="24"/>
      <c r="G45" s="26" t="s">
        <v>32</v>
      </c>
      <c r="H45" s="27"/>
      <c r="I45" s="27"/>
      <c r="J45" s="27"/>
      <c r="K45" s="27">
        <f>ROUND(AVERAGE(H44:J44),0)</f>
        <v>9265747</v>
      </c>
      <c r="L45" s="27">
        <f t="shared" ref="L45" si="333">ROUND(AVERAGE(I44:K44),0)</f>
        <v>9140247</v>
      </c>
      <c r="M45" s="27">
        <f t="shared" ref="M45" si="334">ROUND(AVERAGE(J44:L44),0)</f>
        <v>9141176</v>
      </c>
      <c r="N45" s="27">
        <f t="shared" ref="N45" si="335">ROUND(AVERAGE(K44:M44),0)</f>
        <v>9007521</v>
      </c>
      <c r="O45" s="27">
        <f t="shared" ref="O45" si="336">ROUND(AVERAGE(L44:N44),0)</f>
        <v>9111163</v>
      </c>
      <c r="P45" s="27">
        <f t="shared" ref="P45" si="337">ROUND(AVERAGE(M44:O44),0)</f>
        <v>9734982</v>
      </c>
      <c r="Q45" s="27">
        <f t="shared" ref="Q45" si="338">ROUND(AVERAGE(N44:P44),0)</f>
        <v>9828935</v>
      </c>
      <c r="R45" s="27">
        <f t="shared" ref="R45" si="339">ROUND(AVERAGE(O44:Q44),0)</f>
        <v>10525991</v>
      </c>
      <c r="S45" s="27">
        <f t="shared" ref="S45" si="340">ROUND(AVERAGE(P44:R44),0)</f>
        <v>10045043</v>
      </c>
      <c r="T45" s="27">
        <f t="shared" ref="T45" si="341">ROUND(AVERAGE(Q44:S44),0)</f>
        <v>10341244</v>
      </c>
      <c r="U45" s="27">
        <f t="shared" ref="U45" si="342">ROUND(AVERAGE(R44:T44),0)</f>
        <v>9766210</v>
      </c>
      <c r="V45" s="27">
        <f t="shared" ref="V45" si="343">ROUND(AVERAGE(S44:U44),0)</f>
        <v>9686466</v>
      </c>
      <c r="W45" s="27">
        <f t="shared" ref="W45" si="344">ROUND(AVERAGE(T44:V44),0)</f>
        <v>9263922</v>
      </c>
      <c r="X45" s="27">
        <f t="shared" ref="X45" si="345">ROUND(AVERAGE(U44:W44),0)</f>
        <v>9016096</v>
      </c>
      <c r="Y45" s="27">
        <f t="shared" ref="Y45" si="346">ROUND(AVERAGE(V44:X44),0)</f>
        <v>8814689</v>
      </c>
      <c r="Z45" s="27">
        <f t="shared" ref="Z45" si="347">ROUND(AVERAGE(W44:Y44),0)</f>
        <v>9077858</v>
      </c>
      <c r="AA45" s="27">
        <f t="shared" ref="AA45" si="348">ROUND(AVERAGE(X44:Z44),0)</f>
        <v>9172826</v>
      </c>
      <c r="AB45" s="27">
        <f t="shared" ref="AB45" si="349">ROUND(AVERAGE(Y44:AA44),0)</f>
        <v>9133304</v>
      </c>
      <c r="AC45" s="27">
        <f t="shared" ref="AC45" si="350">ROUND(AVERAGE(Z44:AB44),0)</f>
        <v>8671427</v>
      </c>
      <c r="AD45" s="27">
        <f t="shared" ref="AD45" si="351">ROUND(AVERAGE(AA44:AC44),0)</f>
        <v>8191501</v>
      </c>
      <c r="AE45" s="27">
        <f t="shared" ref="AE45" si="352">ROUND(AVERAGE(AB44:AD44),0)</f>
        <v>8426907</v>
      </c>
      <c r="AF45" s="27">
        <f t="shared" ref="AF45" si="353">ROUND(AVERAGE(AC44:AE44),0)</f>
        <v>8532006</v>
      </c>
      <c r="AG45" s="27">
        <f t="shared" ref="AG45" si="354">ROUND(AVERAGE(AD44:AF44),0)</f>
        <v>8897345</v>
      </c>
      <c r="AH45" s="27">
        <f t="shared" ref="AH45" si="355">ROUND(AVERAGE(AE44:AG44),0)</f>
        <v>8813401</v>
      </c>
      <c r="AI45" s="27">
        <f t="shared" ref="AI45" si="356">ROUND(AVERAGE(AF44:AH44),0)</f>
        <v>9199482</v>
      </c>
      <c r="AJ45" s="27">
        <f t="shared" ref="AJ45" si="357">ROUND(AVERAGE(AG44:AI44),0)</f>
        <v>8934183</v>
      </c>
      <c r="AK45" s="27">
        <f t="shared" ref="AK45" si="358">ROUND(AVERAGE(AH44:AJ44),0)</f>
        <v>9511959</v>
      </c>
      <c r="AL45" s="27">
        <f t="shared" ref="AL45" si="359">ROUND(AVERAGE(AI44:AK44),0)</f>
        <v>9397116</v>
      </c>
      <c r="AM45" s="27">
        <f t="shared" ref="AM45" si="360">ROUND(AVERAGE(AJ44:AL44),0)</f>
        <v>9649963</v>
      </c>
      <c r="AN45" s="27">
        <f t="shared" ref="AN45" si="361">ROUND(AVERAGE(AK44:AM44),0)</f>
        <v>9459291</v>
      </c>
      <c r="AO45" s="27">
        <f t="shared" ref="AO45" si="362">ROUND(AVERAGE(AL44:AN44),0)</f>
        <v>9294333</v>
      </c>
      <c r="AP45" s="27">
        <f t="shared" ref="AP45" si="363">ROUND(AVERAGE(AM44:AO44),0)</f>
        <v>9650898</v>
      </c>
      <c r="AQ45" s="27">
        <f t="shared" ref="AQ45" si="364">ROUND(AVERAGE(AN44:AP44),0)</f>
        <v>9240678</v>
      </c>
      <c r="AR45" s="27">
        <f t="shared" ref="AR45" si="365">ROUND(AVERAGE(AO44:AQ44),0)</f>
        <v>9334819</v>
      </c>
      <c r="AS45" s="27">
        <f t="shared" ref="AS45" si="366">ROUND(AVERAGE(AP44:AR44),0)</f>
        <v>9094661</v>
      </c>
      <c r="AT45" s="27">
        <f t="shared" ref="AT45" si="367">ROUND(AVERAGE(AQ44:AS44),0)</f>
        <v>9591804</v>
      </c>
    </row>
    <row r="46" spans="6:46">
      <c r="F46" s="24"/>
      <c r="G46" s="26" t="s">
        <v>31</v>
      </c>
      <c r="H46" s="27">
        <f t="shared" ref="H46:AT46" si="368">ROUNDUP($B2+$B3*H3,0)</f>
        <v>9520297</v>
      </c>
      <c r="I46" s="27">
        <f t="shared" si="368"/>
        <v>9520636</v>
      </c>
      <c r="J46" s="27">
        <f t="shared" si="368"/>
        <v>9520976</v>
      </c>
      <c r="K46" s="27">
        <f t="shared" si="368"/>
        <v>9521316</v>
      </c>
      <c r="L46" s="27">
        <f t="shared" si="368"/>
        <v>9521655</v>
      </c>
      <c r="M46" s="27">
        <f t="shared" si="368"/>
        <v>9521995</v>
      </c>
      <c r="N46" s="27">
        <f t="shared" si="368"/>
        <v>9522334</v>
      </c>
      <c r="O46" s="27">
        <f t="shared" si="368"/>
        <v>9522674</v>
      </c>
      <c r="P46" s="27">
        <f t="shared" si="368"/>
        <v>9523014</v>
      </c>
      <c r="Q46" s="27">
        <f t="shared" si="368"/>
        <v>9523353</v>
      </c>
      <c r="R46" s="27">
        <f t="shared" si="368"/>
        <v>9523693</v>
      </c>
      <c r="S46" s="27">
        <f t="shared" si="368"/>
        <v>9524033</v>
      </c>
      <c r="T46" s="27">
        <f t="shared" si="368"/>
        <v>9524372</v>
      </c>
      <c r="U46" s="27">
        <f t="shared" si="368"/>
        <v>9524712</v>
      </c>
      <c r="V46" s="27">
        <f t="shared" si="368"/>
        <v>9525052</v>
      </c>
      <c r="W46" s="27">
        <f t="shared" si="368"/>
        <v>9525391</v>
      </c>
      <c r="X46" s="27">
        <f t="shared" si="368"/>
        <v>9525731</v>
      </c>
      <c r="Y46" s="27">
        <f t="shared" si="368"/>
        <v>9526071</v>
      </c>
      <c r="Z46" s="27">
        <f t="shared" si="368"/>
        <v>9526410</v>
      </c>
      <c r="AA46" s="27">
        <f t="shared" si="368"/>
        <v>9526750</v>
      </c>
      <c r="AB46" s="27">
        <f t="shared" si="368"/>
        <v>9527089</v>
      </c>
      <c r="AC46" s="27">
        <f t="shared" si="368"/>
        <v>9527429</v>
      </c>
      <c r="AD46" s="27">
        <f t="shared" si="368"/>
        <v>9527769</v>
      </c>
      <c r="AE46" s="27">
        <f t="shared" si="368"/>
        <v>9528108</v>
      </c>
      <c r="AF46" s="27">
        <f t="shared" si="368"/>
        <v>9528448</v>
      </c>
      <c r="AG46" s="27">
        <f t="shared" si="368"/>
        <v>9528788</v>
      </c>
      <c r="AH46" s="27">
        <f t="shared" si="368"/>
        <v>9529127</v>
      </c>
      <c r="AI46" s="27">
        <f t="shared" si="368"/>
        <v>9529467</v>
      </c>
      <c r="AJ46" s="27">
        <f t="shared" si="368"/>
        <v>9529807</v>
      </c>
      <c r="AK46" s="27">
        <f t="shared" si="368"/>
        <v>9530146</v>
      </c>
      <c r="AL46" s="27">
        <f t="shared" si="368"/>
        <v>9530486</v>
      </c>
      <c r="AM46" s="27">
        <f t="shared" si="368"/>
        <v>9530826</v>
      </c>
      <c r="AN46" s="27">
        <f t="shared" si="368"/>
        <v>9531165</v>
      </c>
      <c r="AO46" s="27">
        <f t="shared" si="368"/>
        <v>9531505</v>
      </c>
      <c r="AP46" s="27">
        <f t="shared" si="368"/>
        <v>9531844</v>
      </c>
      <c r="AQ46" s="27">
        <f t="shared" si="368"/>
        <v>9532184</v>
      </c>
      <c r="AR46" s="27">
        <f t="shared" si="368"/>
        <v>9532184</v>
      </c>
      <c r="AS46" s="27">
        <f t="shared" si="368"/>
        <v>9532184</v>
      </c>
      <c r="AT46" s="27">
        <f t="shared" si="368"/>
        <v>9532184</v>
      </c>
    </row>
    <row r="47" spans="6:46">
      <c r="F47" s="24"/>
      <c r="G47" s="26" t="s">
        <v>29</v>
      </c>
      <c r="H47" s="27">
        <f>ABS(H44-H46)</f>
        <v>235659</v>
      </c>
      <c r="I47" s="27">
        <f t="shared" ref="I47" si="369">ABS(I44-I46)</f>
        <v>777536</v>
      </c>
      <c r="J47" s="27">
        <f t="shared" ref="J47" si="370">ABS(J44-J46)</f>
        <v>248526</v>
      </c>
      <c r="K47" s="27">
        <f t="shared" ref="K47" si="371">ABS(K44-K46)</f>
        <v>613176</v>
      </c>
      <c r="L47" s="27">
        <f t="shared" ref="L47" si="372">ABS(L44-L46)</f>
        <v>775769</v>
      </c>
      <c r="M47" s="27">
        <f t="shared" ref="M47" si="373">ABS(M44-M46)</f>
        <v>153459</v>
      </c>
      <c r="N47" s="27">
        <f t="shared" ref="N47" si="374">ABS(N44-N46)</f>
        <v>303268</v>
      </c>
      <c r="O47" s="27">
        <f t="shared" ref="O47" si="375">ABS(O44-O46)</f>
        <v>1094671</v>
      </c>
      <c r="P47" s="27">
        <f t="shared" ref="P47" si="376">ABS(P44-P46)</f>
        <v>127379</v>
      </c>
      <c r="Q47" s="27">
        <f t="shared" ref="Q47" si="377">ABS(Q44-Q46)</f>
        <v>1786881</v>
      </c>
      <c r="R47" s="27">
        <f t="shared" ref="R47" si="378">ABS(R44-R46)</f>
        <v>349190</v>
      </c>
      <c r="S47" s="27">
        <f t="shared" ref="S47" si="379">ABS(S44-S46)</f>
        <v>1014963</v>
      </c>
      <c r="T47" s="27">
        <f t="shared" ref="T47" si="380">ABS(T44-T46)</f>
        <v>60758</v>
      </c>
      <c r="U47" s="27">
        <f t="shared" ref="U47" si="381">ABS(U44-U46)</f>
        <v>589441</v>
      </c>
      <c r="V47" s="27">
        <f t="shared" ref="V47" si="382">ABS(V44-V46)</f>
        <v>253686</v>
      </c>
      <c r="W47" s="27">
        <f t="shared" ref="W47" si="383">ABS(W44-W46)</f>
        <v>683740</v>
      </c>
      <c r="X47" s="27">
        <f t="shared" ref="X47" si="384">ABS(X44-X46)</f>
        <v>1194681</v>
      </c>
      <c r="Y47" s="27">
        <f t="shared" ref="Y47" si="385">ABS(Y44-Y46)</f>
        <v>534801</v>
      </c>
      <c r="Z47" s="27">
        <f t="shared" ref="Z47" si="386">ABS(Z44-Z46)</f>
        <v>399853</v>
      </c>
      <c r="AA47" s="27">
        <f t="shared" ref="AA47" si="387">ABS(AA44-AA46)</f>
        <v>1314267</v>
      </c>
      <c r="AB47" s="27">
        <f t="shared" ref="AB47" si="388">ABS(AB44-AB46)</f>
        <v>851847</v>
      </c>
      <c r="AC47" s="27">
        <f t="shared" ref="AC47" si="389">ABS(AC44-AC46)</f>
        <v>1840651</v>
      </c>
      <c r="AD47" s="27">
        <f t="shared" ref="AD47" si="390">ABS(AD44-AD46)</f>
        <v>609069</v>
      </c>
      <c r="AE47" s="27">
        <f t="shared" ref="AE47" si="391">ABS(AE44-AE46)</f>
        <v>537568</v>
      </c>
      <c r="AF47" s="27">
        <f t="shared" ref="AF47" si="392">ABS(AF44-AF46)</f>
        <v>745654</v>
      </c>
      <c r="AG47" s="27">
        <f t="shared" ref="AG47" si="393">ABS(AG44-AG46)</f>
        <v>861919</v>
      </c>
      <c r="AH47" s="27">
        <f t="shared" ref="AH47" si="394">ABS(AH44-AH46)</f>
        <v>619656</v>
      </c>
      <c r="AI47" s="27">
        <f t="shared" ref="AI47" si="395">ABS(AI44-AI46)</f>
        <v>1542570</v>
      </c>
      <c r="AJ47" s="27">
        <f t="shared" ref="AJ47" si="396">ABS(AJ44-AJ46)</f>
        <v>870390</v>
      </c>
      <c r="AK47" s="27">
        <f t="shared" ref="AK47" si="397">ABS(AK44-AK46)</f>
        <v>274108</v>
      </c>
      <c r="AL47" s="27">
        <f t="shared" ref="AL47" si="398">ABS(AL44-AL46)</f>
        <v>785047</v>
      </c>
      <c r="AM47" s="27">
        <f t="shared" ref="AM47" si="399">ABS(AM44-AM46)</f>
        <v>297353</v>
      </c>
      <c r="AN47" s="27">
        <f t="shared" ref="AN47" si="400">ABS(AN44-AN46)</f>
        <v>221785</v>
      </c>
      <c r="AO47" s="27">
        <f t="shared" ref="AO47" si="401">ABS(AO44-AO46)</f>
        <v>283630</v>
      </c>
      <c r="AP47" s="27">
        <f t="shared" ref="AP47" si="402">ABS(AP44-AP46)</f>
        <v>934326</v>
      </c>
      <c r="AQ47" s="27">
        <f t="shared" ref="AQ47" si="403">ABS(AQ44-AQ46)</f>
        <v>59620</v>
      </c>
      <c r="AR47" s="27">
        <f t="shared" ref="AR47" si="404">ABS(AR44-AR46)</f>
        <v>9532184</v>
      </c>
      <c r="AS47" s="27">
        <f t="shared" ref="AS47" si="405">ABS(AS44-AS46)</f>
        <v>9532184</v>
      </c>
      <c r="AT47" s="27">
        <f t="shared" ref="AT47" si="406">ABS(AT44-AT46)</f>
        <v>9532184</v>
      </c>
    </row>
    <row r="48" spans="6:46">
      <c r="F48" s="24"/>
      <c r="G48" s="26" t="s">
        <v>40</v>
      </c>
      <c r="H48" s="28">
        <f>H47^2</f>
        <v>55535164281</v>
      </c>
      <c r="I48" s="28">
        <f t="shared" ref="I48" si="407">I47^2</f>
        <v>604562231296</v>
      </c>
      <c r="J48" s="28">
        <f t="shared" ref="J48" si="408">J47^2</f>
        <v>61765172676</v>
      </c>
      <c r="K48" s="28">
        <f t="shared" ref="K48" si="409">K47^2</f>
        <v>375984806976</v>
      </c>
      <c r="L48" s="28">
        <f t="shared" ref="L48" si="410">L47^2</f>
        <v>601817541361</v>
      </c>
      <c r="M48" s="28">
        <f t="shared" ref="M48" si="411">M47^2</f>
        <v>23549664681</v>
      </c>
      <c r="N48" s="28">
        <f t="shared" ref="N48" si="412">N47^2</f>
        <v>91971479824</v>
      </c>
      <c r="O48" s="28">
        <f t="shared" ref="O48" si="413">O47^2</f>
        <v>1198304598241</v>
      </c>
      <c r="P48" s="28">
        <f t="shared" ref="P48" si="414">P47^2</f>
        <v>16225409641</v>
      </c>
      <c r="Q48" s="28">
        <f t="shared" ref="Q48" si="415">Q47^2</f>
        <v>3192943708161</v>
      </c>
      <c r="R48" s="28">
        <f t="shared" ref="R48" si="416">R47^2</f>
        <v>121933656100</v>
      </c>
      <c r="S48" s="28">
        <f t="shared" ref="S48" si="417">S47^2</f>
        <v>1030149891369</v>
      </c>
      <c r="T48" s="28">
        <f t="shared" ref="T48" si="418">T47^2</f>
        <v>3691534564</v>
      </c>
      <c r="U48" s="28">
        <f t="shared" ref="U48" si="419">U47^2</f>
        <v>347440692481</v>
      </c>
      <c r="V48" s="28">
        <f t="shared" ref="V48" si="420">V47^2</f>
        <v>64356586596</v>
      </c>
      <c r="W48" s="28">
        <f t="shared" ref="W48" si="421">W47^2</f>
        <v>467500387600</v>
      </c>
      <c r="X48" s="28">
        <f t="shared" ref="X48" si="422">X47^2</f>
        <v>1427262691761</v>
      </c>
      <c r="Y48" s="28">
        <f t="shared" ref="Y48" si="423">Y47^2</f>
        <v>286012109601</v>
      </c>
      <c r="Z48" s="28">
        <f t="shared" ref="Z48" si="424">Z47^2</f>
        <v>159882421609</v>
      </c>
      <c r="AA48" s="28">
        <f t="shared" ref="AA48" si="425">AA47^2</f>
        <v>1727297747289</v>
      </c>
      <c r="AB48" s="28">
        <f t="shared" ref="AB48" si="426">AB47^2</f>
        <v>725643311409</v>
      </c>
      <c r="AC48" s="28">
        <f t="shared" ref="AC48" si="427">AC47^2</f>
        <v>3387996103801</v>
      </c>
      <c r="AD48" s="28">
        <f t="shared" ref="AD48" si="428">AD47^2</f>
        <v>370965046761</v>
      </c>
      <c r="AE48" s="28">
        <f t="shared" ref="AE48" si="429">AE47^2</f>
        <v>288979354624</v>
      </c>
      <c r="AF48" s="28">
        <f t="shared" ref="AF48" si="430">AF47^2</f>
        <v>555999887716</v>
      </c>
      <c r="AG48" s="28">
        <f t="shared" ref="AG48" si="431">AG47^2</f>
        <v>742904362561</v>
      </c>
      <c r="AH48" s="28">
        <f t="shared" ref="AH48" si="432">AH47^2</f>
        <v>383973558336</v>
      </c>
      <c r="AI48" s="28">
        <f t="shared" ref="AI48" si="433">AI47^2</f>
        <v>2379522204900</v>
      </c>
      <c r="AJ48" s="28">
        <f t="shared" ref="AJ48" si="434">AJ47^2</f>
        <v>757578752100</v>
      </c>
      <c r="AK48" s="28">
        <f t="shared" ref="AK48" si="435">AK47^2</f>
        <v>75135195664</v>
      </c>
      <c r="AL48" s="28">
        <f t="shared" ref="AL48" si="436">AL47^2</f>
        <v>616298792209</v>
      </c>
      <c r="AM48" s="28">
        <f t="shared" ref="AM48" si="437">AM47^2</f>
        <v>88418806609</v>
      </c>
      <c r="AN48" s="28">
        <f t="shared" ref="AN48" si="438">AN47^2</f>
        <v>49188586225</v>
      </c>
      <c r="AO48" s="28">
        <f t="shared" ref="AO48" si="439">AO47^2</f>
        <v>80445976900</v>
      </c>
      <c r="AP48" s="28">
        <f t="shared" ref="AP48" si="440">AP47^2</f>
        <v>872965074276</v>
      </c>
      <c r="AQ48" s="28">
        <f t="shared" ref="AQ48" si="441">AQ47^2</f>
        <v>3554544400</v>
      </c>
      <c r="AR48" s="28">
        <f t="shared" ref="AR48" si="442">AR47^2</f>
        <v>90862531809856</v>
      </c>
      <c r="AS48" s="28">
        <f t="shared" ref="AS48" si="443">AS47^2</f>
        <v>90862531809856</v>
      </c>
      <c r="AT48" s="28">
        <f t="shared" ref="AT48" si="444">AT47^2</f>
        <v>90862531809856</v>
      </c>
    </row>
    <row r="49" spans="6:47">
      <c r="F49" s="24"/>
      <c r="G49" s="26" t="s">
        <v>41</v>
      </c>
      <c r="H49" s="28">
        <f>ABS(H47)</f>
        <v>235659</v>
      </c>
      <c r="I49" s="28">
        <f t="shared" ref="I49:AT49" si="445">ABS(I47)</f>
        <v>777536</v>
      </c>
      <c r="J49" s="28">
        <f t="shared" si="445"/>
        <v>248526</v>
      </c>
      <c r="K49" s="28">
        <f t="shared" si="445"/>
        <v>613176</v>
      </c>
      <c r="L49" s="28">
        <f t="shared" si="445"/>
        <v>775769</v>
      </c>
      <c r="M49" s="28">
        <f t="shared" si="445"/>
        <v>153459</v>
      </c>
      <c r="N49" s="28">
        <f t="shared" si="445"/>
        <v>303268</v>
      </c>
      <c r="O49" s="28">
        <f t="shared" si="445"/>
        <v>1094671</v>
      </c>
      <c r="P49" s="28">
        <f t="shared" si="445"/>
        <v>127379</v>
      </c>
      <c r="Q49" s="28">
        <f t="shared" si="445"/>
        <v>1786881</v>
      </c>
      <c r="R49" s="28">
        <f t="shared" si="445"/>
        <v>349190</v>
      </c>
      <c r="S49" s="28">
        <f t="shared" si="445"/>
        <v>1014963</v>
      </c>
      <c r="T49" s="28">
        <f t="shared" si="445"/>
        <v>60758</v>
      </c>
      <c r="U49" s="28">
        <f t="shared" si="445"/>
        <v>589441</v>
      </c>
      <c r="V49" s="28">
        <f t="shared" si="445"/>
        <v>253686</v>
      </c>
      <c r="W49" s="28">
        <f t="shared" si="445"/>
        <v>683740</v>
      </c>
      <c r="X49" s="28">
        <f t="shared" si="445"/>
        <v>1194681</v>
      </c>
      <c r="Y49" s="28">
        <f t="shared" si="445"/>
        <v>534801</v>
      </c>
      <c r="Z49" s="28">
        <f t="shared" si="445"/>
        <v>399853</v>
      </c>
      <c r="AA49" s="28">
        <f t="shared" si="445"/>
        <v>1314267</v>
      </c>
      <c r="AB49" s="28">
        <f t="shared" si="445"/>
        <v>851847</v>
      </c>
      <c r="AC49" s="28">
        <f t="shared" si="445"/>
        <v>1840651</v>
      </c>
      <c r="AD49" s="28">
        <f t="shared" si="445"/>
        <v>609069</v>
      </c>
      <c r="AE49" s="28">
        <f t="shared" si="445"/>
        <v>537568</v>
      </c>
      <c r="AF49" s="28">
        <f t="shared" si="445"/>
        <v>745654</v>
      </c>
      <c r="AG49" s="28">
        <f t="shared" si="445"/>
        <v>861919</v>
      </c>
      <c r="AH49" s="28">
        <f t="shared" si="445"/>
        <v>619656</v>
      </c>
      <c r="AI49" s="28">
        <f t="shared" si="445"/>
        <v>1542570</v>
      </c>
      <c r="AJ49" s="28">
        <f t="shared" si="445"/>
        <v>870390</v>
      </c>
      <c r="AK49" s="28">
        <f t="shared" si="445"/>
        <v>274108</v>
      </c>
      <c r="AL49" s="28">
        <f t="shared" si="445"/>
        <v>785047</v>
      </c>
      <c r="AM49" s="28">
        <f t="shared" si="445"/>
        <v>297353</v>
      </c>
      <c r="AN49" s="28">
        <f t="shared" si="445"/>
        <v>221785</v>
      </c>
      <c r="AO49" s="28">
        <f t="shared" si="445"/>
        <v>283630</v>
      </c>
      <c r="AP49" s="28">
        <f t="shared" si="445"/>
        <v>934326</v>
      </c>
      <c r="AQ49" s="28">
        <f t="shared" si="445"/>
        <v>59620</v>
      </c>
      <c r="AR49" s="28">
        <f t="shared" si="445"/>
        <v>9532184</v>
      </c>
      <c r="AS49" s="28">
        <f t="shared" si="445"/>
        <v>9532184</v>
      </c>
      <c r="AT49" s="28">
        <f t="shared" si="445"/>
        <v>9532184</v>
      </c>
    </row>
    <row r="50" spans="6:47">
      <c r="F50" s="24"/>
      <c r="G50" s="26" t="s">
        <v>42</v>
      </c>
      <c r="H50" s="29">
        <f>(H44-H46)/H44</f>
        <v>-2.5381603461545835E-2</v>
      </c>
      <c r="I50" s="29">
        <f t="shared" ref="I50:AT50" si="446">(I44-I46)/I44</f>
        <v>-8.8931385892875525E-2</v>
      </c>
      <c r="J50" s="29">
        <f t="shared" si="446"/>
        <v>2.5438963009578174E-2</v>
      </c>
      <c r="K50" s="29">
        <f t="shared" si="446"/>
        <v>-6.8833224444160054E-2</v>
      </c>
      <c r="L50" s="29">
        <f t="shared" si="446"/>
        <v>-8.8701018970519394E-2</v>
      </c>
      <c r="M50" s="29">
        <f t="shared" si="446"/>
        <v>-1.6380254075983695E-2</v>
      </c>
      <c r="N50" s="29">
        <f t="shared" si="446"/>
        <v>-3.2895740197542787E-2</v>
      </c>
      <c r="O50" s="29">
        <f t="shared" si="446"/>
        <v>0.10310214088362016</v>
      </c>
      <c r="P50" s="29">
        <f t="shared" si="446"/>
        <v>1.3199358824039602E-2</v>
      </c>
      <c r="Q50" s="29">
        <f t="shared" si="446"/>
        <v>0.15798797796756459</v>
      </c>
      <c r="R50" s="29">
        <f t="shared" si="446"/>
        <v>-3.8060917305275284E-2</v>
      </c>
      <c r="S50" s="29">
        <f t="shared" si="446"/>
        <v>9.6305473500511815E-2</v>
      </c>
      <c r="T50" s="29">
        <f t="shared" si="446"/>
        <v>6.3387768345343253E-3</v>
      </c>
      <c r="U50" s="29">
        <f t="shared" si="446"/>
        <v>-6.5967892859656971E-2</v>
      </c>
      <c r="V50" s="29">
        <f t="shared" si="446"/>
        <v>-2.736231101220683E-2</v>
      </c>
      <c r="W50" s="29">
        <f t="shared" si="446"/>
        <v>-7.7331711011891333E-2</v>
      </c>
      <c r="X50" s="29">
        <f t="shared" si="446"/>
        <v>-0.14340101187725438</v>
      </c>
      <c r="Y50" s="29">
        <f t="shared" si="446"/>
        <v>5.3156525597383604E-2</v>
      </c>
      <c r="Z50" s="29">
        <f t="shared" si="446"/>
        <v>-4.3812031196430373E-2</v>
      </c>
      <c r="AA50" s="29">
        <f t="shared" si="446"/>
        <v>-0.16003284268594528</v>
      </c>
      <c r="AB50" s="29">
        <f t="shared" si="446"/>
        <v>-9.8192880383048686E-2</v>
      </c>
      <c r="AC50" s="29">
        <f t="shared" si="446"/>
        <v>-0.2394567658907282</v>
      </c>
      <c r="AD50" s="29">
        <f t="shared" si="446"/>
        <v>-6.829123078475563E-2</v>
      </c>
      <c r="AE50" s="29">
        <f t="shared" si="446"/>
        <v>-5.9792626471824831E-2</v>
      </c>
      <c r="AF50" s="29">
        <f t="shared" si="446"/>
        <v>-8.489940672637887E-2</v>
      </c>
      <c r="AG50" s="29">
        <f t="shared" si="446"/>
        <v>-9.9449870535714802E-2</v>
      </c>
      <c r="AH50" s="29">
        <f t="shared" si="446"/>
        <v>6.1057173062031178E-2</v>
      </c>
      <c r="AI50" s="29">
        <f t="shared" si="446"/>
        <v>-0.19313758522239613</v>
      </c>
      <c r="AJ50" s="29">
        <f t="shared" si="446"/>
        <v>8.3689760876644939E-2</v>
      </c>
      <c r="AK50" s="29">
        <f t="shared" si="446"/>
        <v>2.7958067997830328E-2</v>
      </c>
      <c r="AL50" s="29">
        <f t="shared" si="446"/>
        <v>-8.9766448545350319E-2</v>
      </c>
      <c r="AM50" s="29">
        <f t="shared" si="446"/>
        <v>3.0255146960591582E-2</v>
      </c>
      <c r="AN50" s="29">
        <f t="shared" si="446"/>
        <v>-2.3823820705567933E-2</v>
      </c>
      <c r="AO50" s="29">
        <f t="shared" si="446"/>
        <v>2.8897208240131186E-2</v>
      </c>
      <c r="AP50" s="29">
        <f t="shared" si="446"/>
        <v>-0.10867392193886655</v>
      </c>
      <c r="AQ50" s="29">
        <f t="shared" si="446"/>
        <v>6.2157233404685919E-3</v>
      </c>
      <c r="AR50" s="29" t="e">
        <f t="shared" si="446"/>
        <v>#DIV/0!</v>
      </c>
      <c r="AS50" s="29" t="e">
        <f t="shared" si="446"/>
        <v>#DIV/0!</v>
      </c>
      <c r="AT50" s="29" t="e">
        <f t="shared" si="446"/>
        <v>#DIV/0!</v>
      </c>
    </row>
    <row r="51" spans="6:47">
      <c r="F51" s="24"/>
      <c r="G51" s="26" t="s">
        <v>33</v>
      </c>
      <c r="H51" s="29">
        <f t="shared" ref="H51:AT51" si="447">VLOOKUP(H4,sydex,2,FALSE)</f>
        <v>1.1263040986193003</v>
      </c>
      <c r="I51" s="29">
        <f t="shared" si="447"/>
        <v>0.87384786176929097</v>
      </c>
      <c r="J51" s="29">
        <f t="shared" si="447"/>
        <v>1.0688268909644847</v>
      </c>
      <c r="K51" s="29">
        <f t="shared" si="447"/>
        <v>0.92709954771562453</v>
      </c>
      <c r="L51" s="29">
        <f t="shared" si="447"/>
        <v>1.0861655263975771</v>
      </c>
      <c r="M51" s="29">
        <f t="shared" si="447"/>
        <v>1.0356015045985483</v>
      </c>
      <c r="N51" s="29">
        <f t="shared" si="447"/>
        <v>1.0358743649685611</v>
      </c>
      <c r="O51" s="29">
        <f t="shared" si="447"/>
        <v>0.96832301808716148</v>
      </c>
      <c r="P51" s="29">
        <f t="shared" si="447"/>
        <v>0.97166749962424681</v>
      </c>
      <c r="Q51" s="29">
        <f t="shared" si="447"/>
        <v>0.98548400385385815</v>
      </c>
      <c r="R51" s="29">
        <f t="shared" si="447"/>
        <v>0.99031214178346882</v>
      </c>
      <c r="S51" s="29">
        <f t="shared" si="447"/>
        <v>0.93049354161787645</v>
      </c>
      <c r="T51" s="29">
        <f t="shared" si="447"/>
        <v>1.1263040986193003</v>
      </c>
      <c r="U51" s="29">
        <f t="shared" si="447"/>
        <v>0.87384786176929097</v>
      </c>
      <c r="V51" s="29">
        <f t="shared" si="447"/>
        <v>1.0688268909644847</v>
      </c>
      <c r="W51" s="29">
        <f t="shared" si="447"/>
        <v>0.92709954771562453</v>
      </c>
      <c r="X51" s="29">
        <f t="shared" si="447"/>
        <v>1.0861655263975771</v>
      </c>
      <c r="Y51" s="29">
        <f t="shared" si="447"/>
        <v>1.0356015045985483</v>
      </c>
      <c r="Z51" s="29">
        <f t="shared" si="447"/>
        <v>1.0358743649685611</v>
      </c>
      <c r="AA51" s="29">
        <f t="shared" si="447"/>
        <v>0.96832301808716148</v>
      </c>
      <c r="AB51" s="29">
        <f t="shared" si="447"/>
        <v>0.97166749962424681</v>
      </c>
      <c r="AC51" s="29">
        <f t="shared" si="447"/>
        <v>0.98548400385385815</v>
      </c>
      <c r="AD51" s="29">
        <f t="shared" si="447"/>
        <v>0.99031214178346882</v>
      </c>
      <c r="AE51" s="29">
        <f t="shared" si="447"/>
        <v>0.93049354161787645</v>
      </c>
      <c r="AF51" s="29">
        <f t="shared" si="447"/>
        <v>1.1263040986193003</v>
      </c>
      <c r="AG51" s="29">
        <f t="shared" si="447"/>
        <v>0.87384786176929097</v>
      </c>
      <c r="AH51" s="29">
        <f t="shared" si="447"/>
        <v>1.0688268909644847</v>
      </c>
      <c r="AI51" s="29">
        <f t="shared" si="447"/>
        <v>0.92709954771562453</v>
      </c>
      <c r="AJ51" s="29">
        <f t="shared" si="447"/>
        <v>1.0861655263975771</v>
      </c>
      <c r="AK51" s="29">
        <f t="shared" si="447"/>
        <v>1.0356015045985483</v>
      </c>
      <c r="AL51" s="29">
        <f t="shared" si="447"/>
        <v>1.0358743649685611</v>
      </c>
      <c r="AM51" s="29">
        <f t="shared" si="447"/>
        <v>0.96832301808716148</v>
      </c>
      <c r="AN51" s="29">
        <f t="shared" si="447"/>
        <v>0.97166749962424681</v>
      </c>
      <c r="AO51" s="29">
        <f t="shared" si="447"/>
        <v>0.98548400385385815</v>
      </c>
      <c r="AP51" s="29">
        <f t="shared" si="447"/>
        <v>0.99031214178346882</v>
      </c>
      <c r="AQ51" s="29">
        <f t="shared" si="447"/>
        <v>0.93049354161787645</v>
      </c>
      <c r="AR51" s="29">
        <f t="shared" si="447"/>
        <v>1.1263040986193003</v>
      </c>
      <c r="AS51" s="29">
        <f t="shared" si="447"/>
        <v>0.87384786176929097</v>
      </c>
      <c r="AT51" s="29">
        <f t="shared" si="447"/>
        <v>1.0688268909644847</v>
      </c>
      <c r="AU51" s="16"/>
    </row>
    <row r="52" spans="6:47">
      <c r="F52" s="24"/>
      <c r="G52" s="26" t="s">
        <v>35</v>
      </c>
      <c r="H52" s="30">
        <f t="shared" ref="H52:AT52" si="448">ROUNDUP(VLOOKUP(H4,sydex,2,FALSE)*H46,0)</f>
        <v>10722750</v>
      </c>
      <c r="I52" s="30">
        <f t="shared" si="448"/>
        <v>8319588</v>
      </c>
      <c r="J52" s="30">
        <f t="shared" si="448"/>
        <v>10176276</v>
      </c>
      <c r="K52" s="30">
        <f t="shared" si="448"/>
        <v>8827208</v>
      </c>
      <c r="L52" s="30">
        <f t="shared" si="448"/>
        <v>10342094</v>
      </c>
      <c r="M52" s="30">
        <f t="shared" si="448"/>
        <v>9860993</v>
      </c>
      <c r="N52" s="30">
        <f t="shared" si="448"/>
        <v>9863942</v>
      </c>
      <c r="O52" s="30">
        <f t="shared" si="448"/>
        <v>9221025</v>
      </c>
      <c r="P52" s="30">
        <f t="shared" si="448"/>
        <v>9253204</v>
      </c>
      <c r="Q52" s="30">
        <f t="shared" si="448"/>
        <v>9385113</v>
      </c>
      <c r="R52" s="30">
        <f t="shared" si="448"/>
        <v>9431429</v>
      </c>
      <c r="S52" s="30">
        <f t="shared" si="448"/>
        <v>8862052</v>
      </c>
      <c r="T52" s="30">
        <f t="shared" si="448"/>
        <v>10727340</v>
      </c>
      <c r="U52" s="30">
        <f t="shared" si="448"/>
        <v>8323150</v>
      </c>
      <c r="V52" s="30">
        <f t="shared" si="448"/>
        <v>10180632</v>
      </c>
      <c r="W52" s="30">
        <f t="shared" si="448"/>
        <v>8830986</v>
      </c>
      <c r="X52" s="30">
        <f t="shared" si="448"/>
        <v>10346521</v>
      </c>
      <c r="Y52" s="30">
        <f t="shared" si="448"/>
        <v>9865214</v>
      </c>
      <c r="Z52" s="30">
        <f t="shared" si="448"/>
        <v>9868164</v>
      </c>
      <c r="AA52" s="30">
        <f t="shared" si="448"/>
        <v>9224972</v>
      </c>
      <c r="AB52" s="30">
        <f t="shared" si="448"/>
        <v>9257163</v>
      </c>
      <c r="AC52" s="30">
        <f t="shared" si="448"/>
        <v>9389129</v>
      </c>
      <c r="AD52" s="30">
        <f t="shared" si="448"/>
        <v>9435466</v>
      </c>
      <c r="AE52" s="30">
        <f t="shared" si="448"/>
        <v>8865843</v>
      </c>
      <c r="AF52" s="30">
        <f t="shared" si="448"/>
        <v>10731931</v>
      </c>
      <c r="AG52" s="30">
        <f t="shared" si="448"/>
        <v>8326712</v>
      </c>
      <c r="AH52" s="30">
        <f t="shared" si="448"/>
        <v>10184988</v>
      </c>
      <c r="AI52" s="30">
        <f t="shared" si="448"/>
        <v>8834765</v>
      </c>
      <c r="AJ52" s="30">
        <f t="shared" si="448"/>
        <v>10350948</v>
      </c>
      <c r="AK52" s="30">
        <f t="shared" si="448"/>
        <v>9869434</v>
      </c>
      <c r="AL52" s="30">
        <f t="shared" si="448"/>
        <v>9872387</v>
      </c>
      <c r="AM52" s="30">
        <f t="shared" si="448"/>
        <v>9228919</v>
      </c>
      <c r="AN52" s="30">
        <f t="shared" si="448"/>
        <v>9261124</v>
      </c>
      <c r="AO52" s="30">
        <f t="shared" si="448"/>
        <v>9393146</v>
      </c>
      <c r="AP52" s="30">
        <f t="shared" si="448"/>
        <v>9439501</v>
      </c>
      <c r="AQ52" s="30">
        <f t="shared" si="448"/>
        <v>8869636</v>
      </c>
      <c r="AR52" s="30">
        <f t="shared" si="448"/>
        <v>10736138</v>
      </c>
      <c r="AS52" s="30">
        <f t="shared" si="448"/>
        <v>8329679</v>
      </c>
      <c r="AT52" s="30">
        <f t="shared" si="448"/>
        <v>10188255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C5C5BB3D-34C5-4487-B0FC-DE11D17F8C5A}">
  <ds:schemaRefs/>
</ds:datastoreItem>
</file>

<file path=customXml/itemProps2.xml><?xml version="1.0" encoding="utf-8"?>
<ds:datastoreItem xmlns:ds="http://schemas.openxmlformats.org/officeDocument/2006/customXml" ds:itemID="{93DCB630-92D9-46B8-93E0-3503AFBDADFA}">
  <ds:schemaRefs/>
</ds:datastoreItem>
</file>

<file path=customXml/itemProps3.xml><?xml version="1.0" encoding="utf-8"?>
<ds:datastoreItem xmlns:ds="http://schemas.openxmlformats.org/officeDocument/2006/customXml" ds:itemID="{B7DF712A-A18D-49A8-AD44-01DB042ED001}">
  <ds:schemaRefs/>
</ds:datastoreItem>
</file>

<file path=customXml/itemProps4.xml><?xml version="1.0" encoding="utf-8"?>
<ds:datastoreItem xmlns:ds="http://schemas.openxmlformats.org/officeDocument/2006/customXml" ds:itemID="{47837DA8-5B06-41A4-A9C4-E7F407997BB9}">
  <ds:schemaRefs/>
</ds:datastoreItem>
</file>

<file path=customXml/itemProps5.xml><?xml version="1.0" encoding="utf-8"?>
<ds:datastoreItem xmlns:ds="http://schemas.openxmlformats.org/officeDocument/2006/customXml" ds:itemID="{227823B2-D6BC-4995-8DE3-44D0246E9FEB}">
  <ds:schemaRefs/>
</ds:datastoreItem>
</file>

<file path=customXml/itemProps6.xml><?xml version="1.0" encoding="utf-8"?>
<ds:datastoreItem xmlns:ds="http://schemas.openxmlformats.org/officeDocument/2006/customXml" ds:itemID="{FFD6D656-9428-4D7F-91F8-89D89767E8C4}">
  <ds:schemaRefs/>
</ds:datastoreItem>
</file>

<file path=customXml/itemProps7.xml><?xml version="1.0" encoding="utf-8"?>
<ds:datastoreItem xmlns:ds="http://schemas.openxmlformats.org/officeDocument/2006/customXml" ds:itemID="{4EB6EB78-4DBE-412F-89B6-5AEE54738D8B}">
  <ds:schemaRefs/>
</ds:datastoreItem>
</file>

<file path=customXml/itemProps8.xml><?xml version="1.0" encoding="utf-8"?>
<ds:datastoreItem xmlns:ds="http://schemas.openxmlformats.org/officeDocument/2006/customXml" ds:itemID="{F5E6C1BC-78B0-42FF-B24C-5C4805C4DAFA}">
  <ds:schemaRefs/>
</ds:datastoreItem>
</file>

<file path=customXml/itemProps9.xml><?xml version="1.0" encoding="utf-8"?>
<ds:datastoreItem xmlns:ds="http://schemas.openxmlformats.org/officeDocument/2006/customXml" ds:itemID="{D556116B-298C-492B-9CC9-D08679931C62}">
  <ds:schemaRefs/>
</ds:datastoreItem>
</file>

<file path=customXml/itemProps10.xml><?xml version="1.0" encoding="utf-8"?>
<ds:datastoreItem xmlns:ds="http://schemas.openxmlformats.org/officeDocument/2006/customXml" ds:itemID="{FF6E24EE-709C-452F-9B00-255E499FBEDF}">
  <ds:schemaRefs/>
</ds:datastoreItem>
</file>

<file path=customXml/itemProps11.xml><?xml version="1.0" encoding="utf-8"?>
<ds:datastoreItem xmlns:ds="http://schemas.openxmlformats.org/officeDocument/2006/customXml" ds:itemID="{8AEC7EBE-26B9-4584-BFE5-ADE0153630A7}">
  <ds:schemaRefs/>
</ds:datastoreItem>
</file>

<file path=customXml/itemProps12.xml><?xml version="1.0" encoding="utf-8"?>
<ds:datastoreItem xmlns:ds="http://schemas.openxmlformats.org/officeDocument/2006/customXml" ds:itemID="{82213CF9-7543-40A6-B14F-07EE4C29DE38}">
  <ds:schemaRefs/>
</ds:datastoreItem>
</file>

<file path=customXml/itemProps13.xml><?xml version="1.0" encoding="utf-8"?>
<ds:datastoreItem xmlns:ds="http://schemas.openxmlformats.org/officeDocument/2006/customXml" ds:itemID="{81945C47-2912-4703-983E-C4E37FE73786}">
  <ds:schemaRefs/>
</ds:datastoreItem>
</file>

<file path=customXml/itemProps14.xml><?xml version="1.0" encoding="utf-8"?>
<ds:datastoreItem xmlns:ds="http://schemas.openxmlformats.org/officeDocument/2006/customXml" ds:itemID="{B3CFC65A-DD25-42C1-9E68-20A948F56588}">
  <ds:schemaRefs/>
</ds:datastoreItem>
</file>

<file path=customXml/itemProps15.xml><?xml version="1.0" encoding="utf-8"?>
<ds:datastoreItem xmlns:ds="http://schemas.openxmlformats.org/officeDocument/2006/customXml" ds:itemID="{00F20FAE-5813-4DAC-BC7E-88200D14C4F3}">
  <ds:schemaRefs/>
</ds:datastoreItem>
</file>

<file path=customXml/itemProps16.xml><?xml version="1.0" encoding="utf-8"?>
<ds:datastoreItem xmlns:ds="http://schemas.openxmlformats.org/officeDocument/2006/customXml" ds:itemID="{06B643BF-1E63-4E9F-8F16-836A45604829}">
  <ds:schemaRefs/>
</ds:datastoreItem>
</file>

<file path=customXml/itemProps17.xml><?xml version="1.0" encoding="utf-8"?>
<ds:datastoreItem xmlns:ds="http://schemas.openxmlformats.org/officeDocument/2006/customXml" ds:itemID="{5563FF24-C194-485F-867C-E5907EBC4349}">
  <ds:schemaRefs/>
</ds:datastoreItem>
</file>

<file path=customXml/itemProps18.xml><?xml version="1.0" encoding="utf-8"?>
<ds:datastoreItem xmlns:ds="http://schemas.openxmlformats.org/officeDocument/2006/customXml" ds:itemID="{7F4F1700-2D2A-4146-8A05-F698B56DEFB0}">
  <ds:schemaRefs/>
</ds:datastoreItem>
</file>

<file path=customXml/itemProps19.xml><?xml version="1.0" encoding="utf-8"?>
<ds:datastoreItem xmlns:ds="http://schemas.openxmlformats.org/officeDocument/2006/customXml" ds:itemID="{EFF01549-0311-4ACE-BD18-AD67273BC4A3}">
  <ds:schemaRefs/>
</ds:datastoreItem>
</file>

<file path=customXml/itemProps20.xml><?xml version="1.0" encoding="utf-8"?>
<ds:datastoreItem xmlns:ds="http://schemas.openxmlformats.org/officeDocument/2006/customXml" ds:itemID="{DB61F8D5-1F1E-481D-872D-F60C762B76E1}">
  <ds:schemaRefs/>
</ds:datastoreItem>
</file>

<file path=customXml/itemProps21.xml><?xml version="1.0" encoding="utf-8"?>
<ds:datastoreItem xmlns:ds="http://schemas.openxmlformats.org/officeDocument/2006/customXml" ds:itemID="{C255908F-11B8-4083-B7F6-1A543516C468}">
  <ds:schemaRefs/>
</ds:datastoreItem>
</file>

<file path=customXml/itemProps22.xml><?xml version="1.0" encoding="utf-8"?>
<ds:datastoreItem xmlns:ds="http://schemas.openxmlformats.org/officeDocument/2006/customXml" ds:itemID="{E0536A2F-DF9C-4809-953C-6B50BB92B76F}">
  <ds:schemaRefs/>
</ds:datastoreItem>
</file>

<file path=customXml/itemProps23.xml><?xml version="1.0" encoding="utf-8"?>
<ds:datastoreItem xmlns:ds="http://schemas.openxmlformats.org/officeDocument/2006/customXml" ds:itemID="{B94308F3-302D-4823-A403-FCA83CCC8A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MA_Model</vt:lpstr>
      <vt:lpstr>Demand Pattern and trend</vt:lpstr>
      <vt:lpstr>stationary check</vt:lpstr>
      <vt:lpstr>Demand_tracker</vt:lpstr>
      <vt:lpstr>Demand</vt:lpstr>
      <vt:lpstr>months</vt:lpstr>
      <vt:lpstr>period</vt:lpstr>
      <vt:lpstr>sydex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gautam</dc:creator>
  <cp:lastModifiedBy>sumit gautam</cp:lastModifiedBy>
  <dcterms:created xsi:type="dcterms:W3CDTF">2025-05-13T09:21:22Z</dcterms:created>
  <dcterms:modified xsi:type="dcterms:W3CDTF">2025-06-12T01:01:57Z</dcterms:modified>
</cp:coreProperties>
</file>