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Documents\Codes\JupyterML\24.01.11_Logistic_Regression\"/>
    </mc:Choice>
  </mc:AlternateContent>
  <xr:revisionPtr revIDLastSave="0" documentId="13_ncr:1_{84A57E18-1464-4767-925F-F9D5718AA59F}" xr6:coauthVersionLast="44" xr6:coauthVersionMax="47" xr10:uidLastSave="{00000000-0000-0000-0000-000000000000}"/>
  <bookViews>
    <workbookView xWindow="-108" yWindow="-108" windowWidth="23256" windowHeight="12456" activeTab="2" xr2:uid="{2414C574-989B-4FB9-8B1C-4363605AD0F0}"/>
  </bookViews>
  <sheets>
    <sheet name="Sheet1" sheetId="1" r:id="rId1"/>
    <sheet name="Linear Regression" sheetId="2" r:id="rId2"/>
    <sheet name="K-Nearest Neighbor" sheetId="3" r:id="rId3"/>
    <sheet name="Support Vector Machin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1" i="4" l="1"/>
  <c r="Q11" i="4"/>
  <c r="O11" i="4"/>
  <c r="N11" i="4"/>
  <c r="L11" i="4"/>
  <c r="K11" i="4"/>
  <c r="I11" i="4"/>
  <c r="H11" i="4"/>
  <c r="F11" i="4"/>
  <c r="R10" i="4"/>
  <c r="Q10" i="4"/>
  <c r="O10" i="4"/>
  <c r="N10" i="4"/>
  <c r="L10" i="4"/>
  <c r="K10" i="4"/>
  <c r="I10" i="4"/>
  <c r="H10" i="4"/>
  <c r="F10" i="4"/>
  <c r="R9" i="4"/>
  <c r="Q9" i="4"/>
  <c r="O9" i="4"/>
  <c r="N9" i="4"/>
  <c r="L9" i="4"/>
  <c r="K9" i="4"/>
  <c r="I9" i="4"/>
  <c r="H9" i="4"/>
  <c r="F9" i="4"/>
  <c r="R8" i="4"/>
  <c r="Q8" i="4"/>
  <c r="O8" i="4"/>
  <c r="N8" i="4"/>
  <c r="L8" i="4"/>
  <c r="K8" i="4"/>
  <c r="I8" i="4"/>
  <c r="H8" i="4"/>
  <c r="F8" i="4"/>
  <c r="R7" i="4"/>
  <c r="Q7" i="4"/>
  <c r="O7" i="4"/>
  <c r="N7" i="4"/>
  <c r="L7" i="4"/>
  <c r="K7" i="4"/>
  <c r="I7" i="4"/>
  <c r="H7" i="4"/>
  <c r="F7" i="4"/>
  <c r="R11" i="3"/>
  <c r="R12" i="3"/>
  <c r="Q11" i="3"/>
  <c r="Q12" i="3"/>
  <c r="O11" i="3"/>
  <c r="O12" i="3"/>
  <c r="N11" i="3"/>
  <c r="N12" i="3"/>
  <c r="L11" i="3"/>
  <c r="L12" i="3"/>
  <c r="K11" i="3"/>
  <c r="K12" i="3"/>
  <c r="I11" i="3"/>
  <c r="I12" i="3"/>
  <c r="H11" i="3"/>
  <c r="H12" i="3"/>
  <c r="F8" i="3"/>
  <c r="F9" i="3"/>
  <c r="F10" i="3"/>
  <c r="F11" i="3"/>
  <c r="F12" i="3"/>
  <c r="R10" i="3"/>
  <c r="Q10" i="3"/>
  <c r="O10" i="3"/>
  <c r="N10" i="3"/>
  <c r="L10" i="3"/>
  <c r="K10" i="3"/>
  <c r="I10" i="3"/>
  <c r="H10" i="3"/>
  <c r="R9" i="3"/>
  <c r="Q9" i="3"/>
  <c r="O9" i="3"/>
  <c r="N9" i="3"/>
  <c r="L9" i="3"/>
  <c r="K9" i="3"/>
  <c r="I9" i="3"/>
  <c r="H9" i="3"/>
  <c r="R8" i="3"/>
  <c r="Q8" i="3"/>
  <c r="O8" i="3"/>
  <c r="N8" i="3"/>
  <c r="L8" i="3"/>
  <c r="K8" i="3"/>
  <c r="I8" i="3"/>
  <c r="H8" i="3"/>
  <c r="R7" i="3"/>
  <c r="Q7" i="3"/>
  <c r="O7" i="3"/>
  <c r="N7" i="3"/>
  <c r="L7" i="3"/>
  <c r="K7" i="3"/>
  <c r="I7" i="3"/>
  <c r="H7" i="3"/>
  <c r="F7" i="3"/>
  <c r="R10" i="2"/>
  <c r="R8" i="2"/>
  <c r="R9" i="2"/>
  <c r="R7" i="2"/>
  <c r="Q10" i="2"/>
  <c r="Q8" i="2"/>
  <c r="Q9" i="2"/>
  <c r="Q7" i="2"/>
  <c r="O8" i="2"/>
  <c r="O9" i="2"/>
  <c r="O10" i="2"/>
  <c r="O7" i="2"/>
  <c r="N8" i="2"/>
  <c r="N9" i="2"/>
  <c r="N10" i="2"/>
  <c r="N7" i="2"/>
  <c r="L8" i="2"/>
  <c r="L9" i="2"/>
  <c r="L10" i="2"/>
  <c r="L7" i="2"/>
  <c r="K8" i="2"/>
  <c r="K9" i="2"/>
  <c r="K10" i="2"/>
  <c r="K7" i="2"/>
  <c r="I8" i="2"/>
  <c r="I9" i="2"/>
  <c r="I10" i="2"/>
  <c r="I7" i="2"/>
  <c r="H8" i="2"/>
  <c r="H9" i="2"/>
  <c r="H10" i="2"/>
  <c r="H7" i="2"/>
  <c r="E4" i="1"/>
  <c r="E16" i="1"/>
  <c r="F8" i="2"/>
  <c r="F9" i="2"/>
  <c r="F10" i="2"/>
  <c r="F7" i="2"/>
  <c r="C16" i="1"/>
  <c r="C17" i="1"/>
  <c r="K29" i="1" l="1"/>
  <c r="K28" i="1"/>
  <c r="I29" i="1"/>
  <c r="I28" i="1"/>
  <c r="G29" i="1"/>
  <c r="G28" i="1"/>
  <c r="E29" i="1"/>
  <c r="E28" i="1"/>
  <c r="C29" i="1"/>
  <c r="C28" i="1"/>
  <c r="K23" i="1"/>
  <c r="I23" i="1"/>
  <c r="G23" i="1"/>
  <c r="E23" i="1"/>
  <c r="C23" i="1"/>
  <c r="K22" i="1"/>
  <c r="I22" i="1"/>
  <c r="G22" i="1"/>
  <c r="E22" i="1"/>
  <c r="C22" i="1"/>
  <c r="G11" i="1"/>
  <c r="K17" i="1"/>
  <c r="I17" i="1"/>
  <c r="G17" i="1"/>
  <c r="E17" i="1"/>
  <c r="K16" i="1"/>
  <c r="I16" i="1"/>
  <c r="G16" i="1"/>
  <c r="C10" i="1"/>
  <c r="K11" i="1"/>
  <c r="I11" i="1"/>
  <c r="E11" i="1"/>
  <c r="C11" i="1"/>
  <c r="K10" i="1"/>
  <c r="I10" i="1"/>
  <c r="G10" i="1"/>
  <c r="E10" i="1"/>
  <c r="K5" i="1"/>
  <c r="K4" i="1"/>
  <c r="I5" i="1"/>
  <c r="I4" i="1"/>
  <c r="G5" i="1"/>
  <c r="G4" i="1"/>
  <c r="E5" i="1"/>
  <c r="C5" i="1"/>
</calcChain>
</file>

<file path=xl/sharedStrings.xml><?xml version="1.0" encoding="utf-8"?>
<sst xmlns="http://schemas.openxmlformats.org/spreadsheetml/2006/main" count="173" uniqueCount="45">
  <si>
    <t>Average</t>
  </si>
  <si>
    <t>Standard Deviation</t>
  </si>
  <si>
    <t>F1</t>
  </si>
  <si>
    <t>Precision</t>
  </si>
  <si>
    <t>Recall</t>
  </si>
  <si>
    <t>ROC AUC</t>
  </si>
  <si>
    <t>CROSS-VALIDATION</t>
  </si>
  <si>
    <t>Accuracy</t>
  </si>
  <si>
    <t>solver = "liblinear", penalty="l1"</t>
  </si>
  <si>
    <t>solver = "saga", penalty="l2"</t>
  </si>
  <si>
    <t>solver = "lbfgs", penalty="l2"</t>
  </si>
  <si>
    <t>solver = "newton-cg", penalty="l2"</t>
  </si>
  <si>
    <t>solver = "liblinear", penalty="l2"</t>
  </si>
  <si>
    <t>Model</t>
  </si>
  <si>
    <t>LR</t>
  </si>
  <si>
    <t>ALL</t>
  </si>
  <si>
    <t>default solver = "ibfgs"</t>
  </si>
  <si>
    <t>default solver = "newton-cg"</t>
  </si>
  <si>
    <t>default solver = "saga"</t>
  </si>
  <si>
    <t>default solver = "liblinear"</t>
  </si>
  <si>
    <t>Features</t>
  </si>
  <si>
    <t>Setting</t>
  </si>
  <si>
    <t>Mean</t>
  </si>
  <si>
    <t>Deviation</t>
  </si>
  <si>
    <t>F-1 Score</t>
  </si>
  <si>
    <t>KNN</t>
  </si>
  <si>
    <t>n_neighbors = 5</t>
  </si>
  <si>
    <t>n_neighbors = 1</t>
  </si>
  <si>
    <t>n_neighbors = 7</t>
  </si>
  <si>
    <t>n_neighbors = 15</t>
  </si>
  <si>
    <t>n_neighbors = 21</t>
  </si>
  <si>
    <t>n_neighbors = 23</t>
  </si>
  <si>
    <t>HOLD OUT VALIDATION</t>
  </si>
  <si>
    <t>Classification Accuracy</t>
  </si>
  <si>
    <t>Classification Error</t>
  </si>
  <si>
    <t>Sensitivity</t>
  </si>
  <si>
    <t>SVM</t>
  </si>
  <si>
    <t>kernel = "rbf"</t>
  </si>
  <si>
    <t>kernel = "linear"</t>
  </si>
  <si>
    <t>kernel = "poly"</t>
  </si>
  <si>
    <t>kernel = "sigmoid"</t>
  </si>
  <si>
    <t>kernel = "precomputed</t>
  </si>
  <si>
    <t>Specifity</t>
  </si>
  <si>
    <t>False Negative Rate</t>
  </si>
  <si>
    <t>False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</si>
</sst>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0000"/>
      <name val="Aptos Narrow"/>
      <scheme val="minor"/>
    </font>
    <font>
      <b/>
      <sz val="11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6" xfId="0" applyBorder="1"/>
    <xf numFmtId="0" fontId="2" fillId="2" borderId="7" xfId="0" applyFont="1" applyFill="1" applyBorder="1"/>
    <xf numFmtId="0" fontId="2" fillId="3" borderId="8" xfId="0" applyFont="1" applyFill="1" applyBorder="1"/>
    <xf numFmtId="0" fontId="0" fillId="2" borderId="7" xfId="0" applyFill="1" applyBorder="1"/>
    <xf numFmtId="0" fontId="2" fillId="0" borderId="9" xfId="0" applyFont="1" applyBorder="1"/>
    <xf numFmtId="0" fontId="0" fillId="2" borderId="10" xfId="0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5" borderId="0" xfId="0" applyFill="1" applyBorder="1"/>
    <xf numFmtId="0" fontId="0" fillId="4" borderId="0" xfId="0" applyFill="1" applyBorder="1"/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0" fillId="4" borderId="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/>
    <xf numFmtId="0" fontId="0" fillId="0" borderId="21" xfId="0" applyBorder="1"/>
    <xf numFmtId="0" fontId="3" fillId="0" borderId="19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4" fillId="5" borderId="25" xfId="0" applyFont="1" applyFill="1" applyBorder="1"/>
    <xf numFmtId="0" fontId="3" fillId="0" borderId="2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5" borderId="25" xfId="0" applyFill="1" applyBorder="1"/>
    <xf numFmtId="0" fontId="0" fillId="6" borderId="1" xfId="0" applyFill="1" applyBorder="1"/>
    <xf numFmtId="0" fontId="0" fillId="5" borderId="18" xfId="0" applyFill="1" applyBorder="1"/>
    <xf numFmtId="0" fontId="3" fillId="5" borderId="25" xfId="0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0" xfId="0" applyFill="1" applyBorder="1" applyAlignment="1">
      <alignment horizontal="center" vertical="center"/>
    </xf>
    <xf numFmtId="0" fontId="0" fillId="6" borderId="2" xfId="0" applyFill="1" applyBorder="1"/>
    <xf numFmtId="0" fontId="0" fillId="6" borderId="0" xfId="0" applyFill="1" applyBorder="1"/>
    <xf numFmtId="0" fontId="0" fillId="5" borderId="24" xfId="0" applyFill="1" applyBorder="1"/>
    <xf numFmtId="0" fontId="3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3" fillId="5" borderId="0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DCA3-0B2C-4E5A-834F-414F87E3B615}">
  <dimension ref="B1:L30"/>
  <sheetViews>
    <sheetView topLeftCell="A13" zoomScale="144" workbookViewId="0">
      <selection activeCell="K29" sqref="K29"/>
    </sheetView>
  </sheetViews>
  <sheetFormatPr defaultRowHeight="13.8"/>
  <cols>
    <col min="2" max="2" width="18.8984375" customWidth="1"/>
    <col min="3" max="3" width="9.8984375" bestFit="1" customWidth="1"/>
    <col min="4" max="4" width="3.59765625" customWidth="1"/>
    <col min="6" max="6" width="3.59765625" customWidth="1"/>
    <col min="8" max="8" width="3.59765625" customWidth="1"/>
    <col min="10" max="10" width="3.59765625" customWidth="1"/>
    <col min="12" max="12" width="3.59765625" customWidth="1"/>
  </cols>
  <sheetData>
    <row r="1" spans="2:12" ht="14.4" thickBot="1"/>
    <row r="2" spans="2:12">
      <c r="B2" s="16" t="s">
        <v>6</v>
      </c>
      <c r="C2" s="17"/>
      <c r="D2" s="17"/>
      <c r="E2" s="17"/>
      <c r="F2" s="17"/>
      <c r="G2" s="17"/>
      <c r="H2" s="17"/>
      <c r="I2" s="17"/>
      <c r="J2" s="17"/>
      <c r="K2" s="17"/>
      <c r="L2" s="18"/>
    </row>
    <row r="3" spans="2:12">
      <c r="B3" s="7"/>
      <c r="C3" s="1" t="s">
        <v>7</v>
      </c>
      <c r="D3" s="2"/>
      <c r="E3" s="1" t="s">
        <v>2</v>
      </c>
      <c r="F3" s="2"/>
      <c r="G3" s="1" t="s">
        <v>3</v>
      </c>
      <c r="H3" s="2"/>
      <c r="I3" s="1" t="s">
        <v>4</v>
      </c>
      <c r="J3" s="2"/>
      <c r="K3" s="1" t="s">
        <v>5</v>
      </c>
      <c r="L3" s="8"/>
    </row>
    <row r="4" spans="2:12">
      <c r="B4" s="9" t="s">
        <v>0</v>
      </c>
      <c r="C4" s="4">
        <v>0.84250000000000003</v>
      </c>
      <c r="D4" s="3"/>
      <c r="E4" s="4">
        <f>ROUND(0.755046559803681, 4)</f>
        <v>0.755</v>
      </c>
      <c r="F4" s="3"/>
      <c r="G4" s="4">
        <f>ROUND(0.833149189991295, 4)</f>
        <v>0.83309999999999995</v>
      </c>
      <c r="H4" s="3"/>
      <c r="I4" s="4">
        <f>ROUND(0.707619047619047, 4)</f>
        <v>0.70760000000000001</v>
      </c>
      <c r="J4" s="3"/>
      <c r="K4" s="4">
        <f>ROUND(0.922452747252747, 4)</f>
        <v>0.92249999999999999</v>
      </c>
      <c r="L4" s="10"/>
    </row>
    <row r="5" spans="2:12">
      <c r="B5" s="11" t="s">
        <v>1</v>
      </c>
      <c r="C5" s="5">
        <f>ROUND(0.0671286079104877, 4)</f>
        <v>6.7100000000000007E-2</v>
      </c>
      <c r="D5" s="6"/>
      <c r="E5" s="5">
        <f>ROUND(0.114512593493975, 4)</f>
        <v>0.1145</v>
      </c>
      <c r="F5" s="6"/>
      <c r="G5" s="5">
        <f>ROUND(0.104413859443907,4)</f>
        <v>0.10440000000000001</v>
      </c>
      <c r="H5" s="6"/>
      <c r="I5" s="5">
        <f>ROUND(0.169529159894166, 4)</f>
        <v>0.16950000000000001</v>
      </c>
      <c r="J5" s="6"/>
      <c r="K5" s="5">
        <f>ROUND(0.0344492664289539, 4)</f>
        <v>3.44E-2</v>
      </c>
      <c r="L5" s="12"/>
    </row>
    <row r="6" spans="2:12" ht="14.4" thickBot="1">
      <c r="B6" s="13" t="s">
        <v>10</v>
      </c>
      <c r="C6" s="14"/>
      <c r="D6" s="14"/>
      <c r="E6" s="14"/>
      <c r="F6" s="14"/>
      <c r="G6" s="14"/>
      <c r="H6" s="14"/>
      <c r="I6" s="14"/>
      <c r="J6" s="14"/>
      <c r="K6" s="14"/>
      <c r="L6" s="15"/>
    </row>
    <row r="7" spans="2:12" ht="14.4" thickBot="1"/>
    <row r="8" spans="2:12">
      <c r="B8" s="16" t="s">
        <v>6</v>
      </c>
      <c r="C8" s="17"/>
      <c r="D8" s="17"/>
      <c r="E8" s="17"/>
      <c r="F8" s="17"/>
      <c r="G8" s="17"/>
      <c r="H8" s="17"/>
      <c r="I8" s="17"/>
      <c r="J8" s="17"/>
      <c r="K8" s="17"/>
      <c r="L8" s="18"/>
    </row>
    <row r="9" spans="2:12">
      <c r="B9" s="7"/>
      <c r="C9" s="1" t="s">
        <v>7</v>
      </c>
      <c r="D9" s="2"/>
      <c r="E9" s="1" t="s">
        <v>2</v>
      </c>
      <c r="F9" s="2"/>
      <c r="G9" s="1" t="s">
        <v>3</v>
      </c>
      <c r="H9" s="2"/>
      <c r="I9" s="1" t="s">
        <v>4</v>
      </c>
      <c r="J9" s="2"/>
      <c r="K9" s="1" t="s">
        <v>5</v>
      </c>
      <c r="L9" s="8"/>
    </row>
    <row r="10" spans="2:12">
      <c r="B10" s="9" t="s">
        <v>0</v>
      </c>
      <c r="C10" s="4">
        <f>ROUND(0.8425, 4)</f>
        <v>0.84250000000000003</v>
      </c>
      <c r="D10" s="3"/>
      <c r="E10" s="4">
        <f>ROUND(0.755046559803681, 4)</f>
        <v>0.755</v>
      </c>
      <c r="F10" s="3"/>
      <c r="G10" s="4">
        <f>ROUND(0.833149189991295, 4)</f>
        <v>0.83309999999999995</v>
      </c>
      <c r="H10" s="3"/>
      <c r="I10" s="4">
        <f>ROUND(0.707619047619047, 4)</f>
        <v>0.70760000000000001</v>
      </c>
      <c r="J10" s="3"/>
      <c r="K10" s="4">
        <f>ROUND(0.922452747252747, 4)</f>
        <v>0.92249999999999999</v>
      </c>
      <c r="L10" s="10"/>
    </row>
    <row r="11" spans="2:12">
      <c r="B11" s="11" t="s">
        <v>1</v>
      </c>
      <c r="C11" s="5">
        <f>ROUND(0.0671286079104877, 4)</f>
        <v>6.7100000000000007E-2</v>
      </c>
      <c r="D11" s="6"/>
      <c r="E11" s="5">
        <f>ROUND(0.114512593493975, 4)</f>
        <v>0.1145</v>
      </c>
      <c r="F11" s="6"/>
      <c r="G11" s="5">
        <f>ROUND(0.104413859443907,4)</f>
        <v>0.10440000000000001</v>
      </c>
      <c r="H11" s="6"/>
      <c r="I11" s="5">
        <f>ROUND(0.169529159894166, 4)</f>
        <v>0.16950000000000001</v>
      </c>
      <c r="J11" s="6"/>
      <c r="K11" s="5">
        <f>ROUND(0.0344492664289539, 4)</f>
        <v>3.44E-2</v>
      </c>
      <c r="L11" s="12"/>
    </row>
    <row r="12" spans="2:12" ht="14.4" thickBot="1">
      <c r="B12" s="13" t="s">
        <v>11</v>
      </c>
      <c r="C12" s="14"/>
      <c r="D12" s="14"/>
      <c r="E12" s="14"/>
      <c r="F12" s="14"/>
      <c r="G12" s="14"/>
      <c r="H12" s="14"/>
      <c r="I12" s="14"/>
      <c r="J12" s="14"/>
      <c r="K12" s="14"/>
      <c r="L12" s="15"/>
    </row>
    <row r="13" spans="2:12" ht="14.4" thickBot="1"/>
    <row r="14" spans="2:12">
      <c r="B14" s="16" t="s">
        <v>6</v>
      </c>
      <c r="C14" s="17"/>
      <c r="D14" s="17"/>
      <c r="E14" s="17"/>
      <c r="F14" s="17"/>
      <c r="G14" s="17"/>
      <c r="H14" s="17"/>
      <c r="I14" s="17"/>
      <c r="J14" s="17"/>
      <c r="K14" s="17"/>
      <c r="L14" s="18"/>
    </row>
    <row r="15" spans="2:12">
      <c r="B15" s="7"/>
      <c r="C15" s="1" t="s">
        <v>7</v>
      </c>
      <c r="D15" s="2"/>
      <c r="E15" s="1" t="s">
        <v>2</v>
      </c>
      <c r="F15" s="2"/>
      <c r="G15" s="1" t="s">
        <v>3</v>
      </c>
      <c r="H15" s="2"/>
      <c r="I15" s="1" t="s">
        <v>4</v>
      </c>
      <c r="J15" s="2"/>
      <c r="K15" s="1" t="s">
        <v>5</v>
      </c>
      <c r="L15" s="8"/>
    </row>
    <row r="16" spans="2:12">
      <c r="B16" s="9" t="s">
        <v>0</v>
      </c>
      <c r="C16" s="4">
        <f>ROUND(0.8425, 4)</f>
        <v>0.84250000000000003</v>
      </c>
      <c r="D16" s="3"/>
      <c r="E16" s="4">
        <f>ROUND(0.755046559803681, 4)</f>
        <v>0.755</v>
      </c>
      <c r="F16" s="3"/>
      <c r="G16" s="4">
        <f>ROUND(0.833149189991295, 4)</f>
        <v>0.83309999999999995</v>
      </c>
      <c r="H16" s="3"/>
      <c r="I16" s="4">
        <f>ROUND(0.707619047619047, 4)</f>
        <v>0.70760000000000001</v>
      </c>
      <c r="J16" s="3"/>
      <c r="K16" s="4">
        <f>ROUND(0.922452747252747, 4)</f>
        <v>0.92249999999999999</v>
      </c>
      <c r="L16" s="10"/>
    </row>
    <row r="17" spans="2:12">
      <c r="B17" s="11" t="s">
        <v>1</v>
      </c>
      <c r="C17" s="5">
        <f>ROUND(0.0671286079104877, 4)</f>
        <v>6.7100000000000007E-2</v>
      </c>
      <c r="D17" s="6"/>
      <c r="E17" s="5">
        <f>ROUND(0.114512593493975, 4)</f>
        <v>0.1145</v>
      </c>
      <c r="F17" s="6"/>
      <c r="G17" s="5">
        <f>ROUND(0.104413859443907,4)</f>
        <v>0.10440000000000001</v>
      </c>
      <c r="H17" s="6"/>
      <c r="I17" s="5">
        <f>ROUND(0.169529159894166, 4)</f>
        <v>0.16950000000000001</v>
      </c>
      <c r="J17" s="6"/>
      <c r="K17" s="5">
        <f>ROUND(0.0344492664289539, 4)</f>
        <v>3.44E-2</v>
      </c>
      <c r="L17" s="12"/>
    </row>
    <row r="18" spans="2:12" ht="14.4" thickBot="1">
      <c r="B18" s="13" t="s">
        <v>9</v>
      </c>
      <c r="C18" s="14"/>
      <c r="D18" s="14"/>
      <c r="E18" s="14"/>
      <c r="F18" s="14"/>
      <c r="G18" s="14"/>
      <c r="H18" s="14"/>
      <c r="I18" s="14"/>
      <c r="J18" s="14"/>
      <c r="K18" s="14"/>
      <c r="L18" s="15"/>
    </row>
    <row r="19" spans="2:12" ht="14.4" thickBot="1"/>
    <row r="20" spans="2:12">
      <c r="B20" s="16" t="s">
        <v>6</v>
      </c>
      <c r="C20" s="17"/>
      <c r="D20" s="17"/>
      <c r="E20" s="17"/>
      <c r="F20" s="17"/>
      <c r="G20" s="17"/>
      <c r="H20" s="17"/>
      <c r="I20" s="17"/>
      <c r="J20" s="17"/>
      <c r="K20" s="17"/>
      <c r="L20" s="18"/>
    </row>
    <row r="21" spans="2:12">
      <c r="B21" s="7"/>
      <c r="C21" s="1" t="s">
        <v>7</v>
      </c>
      <c r="D21" s="2"/>
      <c r="E21" s="1" t="s">
        <v>2</v>
      </c>
      <c r="F21" s="2"/>
      <c r="G21" s="1" t="s">
        <v>3</v>
      </c>
      <c r="H21" s="2"/>
      <c r="I21" s="1" t="s">
        <v>4</v>
      </c>
      <c r="J21" s="2"/>
      <c r="K21" s="1" t="s">
        <v>5</v>
      </c>
      <c r="L21" s="8"/>
    </row>
    <row r="22" spans="2:12">
      <c r="B22" s="9" t="s">
        <v>0</v>
      </c>
      <c r="C22" s="4">
        <f>ROUND(0.8425, 4)</f>
        <v>0.84250000000000003</v>
      </c>
      <c r="D22" s="3"/>
      <c r="E22" s="4">
        <f>ROUND(0.755046559803681, 4)</f>
        <v>0.755</v>
      </c>
      <c r="F22" s="3"/>
      <c r="G22" s="4">
        <f>ROUND(0.833149189991295, 4)</f>
        <v>0.83309999999999995</v>
      </c>
      <c r="H22" s="3"/>
      <c r="I22" s="4">
        <f>ROUND(0.707619047619047, 4)</f>
        <v>0.70760000000000001</v>
      </c>
      <c r="J22" s="3"/>
      <c r="K22" s="4">
        <f>ROUND(0.922452747252747, 4)</f>
        <v>0.92249999999999999</v>
      </c>
      <c r="L22" s="10"/>
    </row>
    <row r="23" spans="2:12">
      <c r="B23" s="11" t="s">
        <v>1</v>
      </c>
      <c r="C23" s="5">
        <f>ROUND(0.0671286079104877, 4)</f>
        <v>6.7100000000000007E-2</v>
      </c>
      <c r="D23" s="6"/>
      <c r="E23" s="5">
        <f>ROUND(0.114512593493975, 4)</f>
        <v>0.1145</v>
      </c>
      <c r="F23" s="6"/>
      <c r="G23" s="5">
        <f>ROUND(0.104413859443907,4)</f>
        <v>0.10440000000000001</v>
      </c>
      <c r="H23" s="6"/>
      <c r="I23" s="5">
        <f>ROUND(0.169529159894166, 4)</f>
        <v>0.16950000000000001</v>
      </c>
      <c r="J23" s="6"/>
      <c r="K23" s="5">
        <f>ROUND(0.0344492664289539, 4)</f>
        <v>3.44E-2</v>
      </c>
      <c r="L23" s="12"/>
    </row>
    <row r="24" spans="2:12" ht="14.4" thickBot="1">
      <c r="B24" s="13" t="s">
        <v>12</v>
      </c>
      <c r="C24" s="14"/>
      <c r="D24" s="14"/>
      <c r="E24" s="14"/>
      <c r="F24" s="14"/>
      <c r="G24" s="14"/>
      <c r="H24" s="14"/>
      <c r="I24" s="14"/>
      <c r="J24" s="14"/>
      <c r="K24" s="14"/>
      <c r="L24" s="15"/>
    </row>
    <row r="25" spans="2:12" ht="14.4" thickBot="1"/>
    <row r="26" spans="2:12">
      <c r="B26" s="16" t="s">
        <v>6</v>
      </c>
      <c r="C26" s="17"/>
      <c r="D26" s="17"/>
      <c r="E26" s="17"/>
      <c r="F26" s="17"/>
      <c r="G26" s="17"/>
      <c r="H26" s="17"/>
      <c r="I26" s="17"/>
      <c r="J26" s="17"/>
      <c r="K26" s="17"/>
      <c r="L26" s="18"/>
    </row>
    <row r="27" spans="2:12">
      <c r="B27" s="7"/>
      <c r="C27" s="1" t="s">
        <v>7</v>
      </c>
      <c r="D27" s="2"/>
      <c r="E27" s="1" t="s">
        <v>2</v>
      </c>
      <c r="F27" s="2"/>
      <c r="G27" s="1" t="s">
        <v>3</v>
      </c>
      <c r="H27" s="2"/>
      <c r="I27" s="1" t="s">
        <v>4</v>
      </c>
      <c r="J27" s="2"/>
      <c r="K27" s="1" t="s">
        <v>5</v>
      </c>
      <c r="L27" s="8"/>
    </row>
    <row r="28" spans="2:12">
      <c r="B28" s="9" t="s">
        <v>0</v>
      </c>
      <c r="C28" s="4">
        <f>ROUND(0.8425, 4)</f>
        <v>0.84250000000000003</v>
      </c>
      <c r="D28" s="3"/>
      <c r="E28" s="4">
        <f>ROUND(0.755046559803681, 4)</f>
        <v>0.755</v>
      </c>
      <c r="F28" s="3"/>
      <c r="G28" s="4">
        <f>ROUND(0.833149189991295, 4)</f>
        <v>0.83309999999999995</v>
      </c>
      <c r="H28" s="3"/>
      <c r="I28" s="4">
        <f>ROUND(0.707619047619047, 4)</f>
        <v>0.70760000000000001</v>
      </c>
      <c r="J28" s="3"/>
      <c r="K28" s="4">
        <f>ROUND(0.922444688644688, 4)</f>
        <v>0.9224</v>
      </c>
      <c r="L28" s="10"/>
    </row>
    <row r="29" spans="2:12">
      <c r="B29" s="11" t="s">
        <v>1</v>
      </c>
      <c r="C29" s="5">
        <f>ROUND(0.0671286079104877, 4)</f>
        <v>6.7100000000000007E-2</v>
      </c>
      <c r="D29" s="6"/>
      <c r="E29" s="5">
        <f>ROUND(0.114512593493975, 4)</f>
        <v>0.1145</v>
      </c>
      <c r="F29" s="6"/>
      <c r="G29" s="5">
        <f>ROUND(0.104413859443907,4)</f>
        <v>0.10440000000000001</v>
      </c>
      <c r="H29" s="6"/>
      <c r="I29" s="5">
        <f>ROUND(0.169529159894166, 4)</f>
        <v>0.16950000000000001</v>
      </c>
      <c r="J29" s="6"/>
      <c r="K29" s="5">
        <f>ROUND(0.0339607420832426, 4)</f>
        <v>3.4000000000000002E-2</v>
      </c>
      <c r="L29" s="12"/>
    </row>
    <row r="30" spans="2:12" ht="14.4" thickBot="1">
      <c r="B30" s="13" t="s">
        <v>8</v>
      </c>
      <c r="C30" s="14"/>
      <c r="D30" s="14"/>
      <c r="E30" s="14"/>
      <c r="F30" s="14"/>
      <c r="G30" s="14"/>
      <c r="H30" s="14"/>
      <c r="I30" s="14"/>
      <c r="J30" s="14"/>
      <c r="K30" s="14"/>
      <c r="L30" s="15"/>
    </row>
  </sheetData>
  <mergeCells count="10">
    <mergeCell ref="B2:L2"/>
    <mergeCell ref="B6:L6"/>
    <mergeCell ref="B8:L8"/>
    <mergeCell ref="B12:L12"/>
    <mergeCell ref="B14:L14"/>
    <mergeCell ref="B18:L18"/>
    <mergeCell ref="B20:L20"/>
    <mergeCell ref="B24:L24"/>
    <mergeCell ref="B26:L26"/>
    <mergeCell ref="B30:L3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F6D5-7C17-4713-8505-3B0C1E15D02E}">
  <dimension ref="B2:AC10"/>
  <sheetViews>
    <sheetView topLeftCell="F1" workbookViewId="0">
      <selection activeCell="N17" sqref="N17"/>
    </sheetView>
  </sheetViews>
  <sheetFormatPr defaultRowHeight="13.8"/>
  <cols>
    <col min="3" max="3" width="12.59765625" customWidth="1"/>
    <col min="4" max="4" width="26.3984375" customWidth="1"/>
    <col min="7" max="7" width="2.19921875" customWidth="1"/>
    <col min="10" max="10" width="2.19921875" customWidth="1"/>
    <col min="13" max="13" width="2.19921875" customWidth="1"/>
    <col min="16" max="16" width="2.19921875" customWidth="1"/>
    <col min="20" max="20" width="12.296875" customWidth="1"/>
    <col min="21" max="21" width="2.19921875" customWidth="1"/>
    <col min="24" max="24" width="2.19921875" customWidth="1"/>
    <col min="27" max="27" width="2.19921875" customWidth="1"/>
  </cols>
  <sheetData>
    <row r="2" spans="2:29">
      <c r="E2" s="45" t="s">
        <v>6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  <c r="S2" s="45" t="s">
        <v>32</v>
      </c>
      <c r="T2" s="46"/>
      <c r="U2" s="46"/>
      <c r="V2" s="46"/>
      <c r="W2" s="46"/>
      <c r="X2" s="46"/>
      <c r="Y2" s="46"/>
      <c r="Z2" s="46"/>
      <c r="AA2" s="46"/>
      <c r="AB2" s="46"/>
      <c r="AC2" s="47"/>
    </row>
    <row r="3" spans="2:29">
      <c r="E3" s="48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9"/>
      <c r="S3" s="48"/>
      <c r="T3" s="44"/>
      <c r="U3" s="44"/>
      <c r="V3" s="44"/>
      <c r="W3" s="44"/>
      <c r="X3" s="44"/>
      <c r="Y3" s="44"/>
      <c r="Z3" s="44"/>
      <c r="AA3" s="44"/>
      <c r="AB3" s="44"/>
      <c r="AC3" s="49"/>
    </row>
    <row r="4" spans="2:29">
      <c r="E4" s="40" t="s">
        <v>7</v>
      </c>
      <c r="F4" s="41"/>
      <c r="G4" s="42"/>
      <c r="H4" s="41" t="s">
        <v>24</v>
      </c>
      <c r="I4" s="41"/>
      <c r="J4" s="42"/>
      <c r="K4" s="41" t="s">
        <v>3</v>
      </c>
      <c r="L4" s="41"/>
      <c r="M4" s="42"/>
      <c r="N4" s="41" t="s">
        <v>4</v>
      </c>
      <c r="O4" s="41"/>
      <c r="P4" s="42"/>
      <c r="Q4" s="41" t="s">
        <v>4</v>
      </c>
      <c r="R4" s="43"/>
      <c r="S4" s="40" t="s">
        <v>33</v>
      </c>
      <c r="T4" s="41"/>
      <c r="U4" s="53"/>
      <c r="V4" s="41" t="s">
        <v>34</v>
      </c>
      <c r="W4" s="41"/>
      <c r="X4" s="53"/>
      <c r="Y4" s="41" t="s">
        <v>35</v>
      </c>
      <c r="Z4" s="41"/>
      <c r="AA4" s="53"/>
      <c r="AB4" s="41" t="b">
        <v>0</v>
      </c>
      <c r="AC4" s="43"/>
    </row>
    <row r="5" spans="2:29">
      <c r="B5" s="20" t="s">
        <v>13</v>
      </c>
      <c r="C5" s="30" t="s">
        <v>20</v>
      </c>
      <c r="D5" s="20" t="s">
        <v>21</v>
      </c>
      <c r="E5" s="35" t="s">
        <v>22</v>
      </c>
      <c r="F5" s="36" t="s">
        <v>23</v>
      </c>
      <c r="G5" s="28"/>
      <c r="H5" s="37" t="s">
        <v>22</v>
      </c>
      <c r="I5" s="36" t="s">
        <v>23</v>
      </c>
      <c r="J5" s="28"/>
      <c r="K5" s="37" t="s">
        <v>22</v>
      </c>
      <c r="L5" s="36" t="s">
        <v>23</v>
      </c>
      <c r="M5" s="28"/>
      <c r="N5" s="37" t="s">
        <v>22</v>
      </c>
      <c r="O5" s="36" t="s">
        <v>23</v>
      </c>
      <c r="P5" s="28"/>
      <c r="Q5" s="38"/>
      <c r="R5" s="39"/>
      <c r="S5" s="37" t="s">
        <v>22</v>
      </c>
      <c r="T5" s="36" t="s">
        <v>23</v>
      </c>
      <c r="U5" s="22"/>
      <c r="V5" s="37" t="s">
        <v>22</v>
      </c>
      <c r="W5" s="36" t="s">
        <v>23</v>
      </c>
      <c r="X5" s="22"/>
      <c r="Y5" s="37" t="s">
        <v>22</v>
      </c>
      <c r="Z5" s="36" t="s">
        <v>23</v>
      </c>
      <c r="AA5" s="22"/>
      <c r="AB5" s="37" t="s">
        <v>22</v>
      </c>
      <c r="AC5" s="36" t="s">
        <v>23</v>
      </c>
    </row>
    <row r="6" spans="2:29" ht="19.95" customHeight="1">
      <c r="B6" s="34"/>
      <c r="C6" s="34"/>
      <c r="D6" s="34"/>
      <c r="E6" s="34"/>
      <c r="F6" s="34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 spans="2:29">
      <c r="B7" s="31" t="s">
        <v>14</v>
      </c>
      <c r="C7" s="31" t="s">
        <v>15</v>
      </c>
      <c r="D7" s="31" t="s">
        <v>16</v>
      </c>
      <c r="E7" s="31">
        <v>0.84250000000000003</v>
      </c>
      <c r="F7" s="32">
        <f>ROUND(0.0671286079104877, 4)</f>
        <v>6.7100000000000007E-2</v>
      </c>
      <c r="G7" s="28"/>
      <c r="H7" s="33">
        <f>ROUND(0.755046559803681, 4)</f>
        <v>0.755</v>
      </c>
      <c r="I7" s="5">
        <f>ROUND(0.114512593493975, 4)</f>
        <v>0.1145</v>
      </c>
      <c r="J7" s="28"/>
      <c r="K7" s="51">
        <f>ROUND(0.833149189991295, 4)</f>
        <v>0.83309999999999995</v>
      </c>
      <c r="L7" s="5">
        <f>ROUND(0.104413859443907,4)</f>
        <v>0.10440000000000001</v>
      </c>
      <c r="M7" s="28"/>
      <c r="N7" s="51">
        <f>ROUND(0.707619047619047, 4)</f>
        <v>0.70760000000000001</v>
      </c>
      <c r="O7" s="5">
        <f>ROUND(0.169529159894166, 4)</f>
        <v>0.16950000000000001</v>
      </c>
      <c r="P7" s="28"/>
      <c r="Q7" s="51">
        <f>ROUND(0.922452747252747, 4)</f>
        <v>0.92249999999999999</v>
      </c>
      <c r="R7" s="5">
        <f>ROUND(0.0344492664289539, 4)</f>
        <v>3.44E-2</v>
      </c>
      <c r="S7" s="24"/>
      <c r="T7" s="24"/>
      <c r="U7" s="22"/>
      <c r="V7" s="24"/>
      <c r="W7" s="24"/>
      <c r="X7" s="22"/>
      <c r="Y7" s="24"/>
      <c r="Z7" s="24"/>
      <c r="AA7" s="22"/>
      <c r="AB7" s="24"/>
      <c r="AC7" s="24"/>
    </row>
    <row r="8" spans="2:29">
      <c r="B8" s="23" t="s">
        <v>14</v>
      </c>
      <c r="C8" s="23" t="s">
        <v>15</v>
      </c>
      <c r="D8" s="23" t="s">
        <v>17</v>
      </c>
      <c r="E8" s="23">
        <v>0.84250000000000003</v>
      </c>
      <c r="F8" s="26">
        <f t="shared" ref="F8:F10" si="0">ROUND(0.0671286079104877, 4)</f>
        <v>6.7100000000000007E-2</v>
      </c>
      <c r="G8" s="28"/>
      <c r="H8" s="33">
        <f t="shared" ref="H8:H10" si="1">ROUND(0.755046559803681, 4)</f>
        <v>0.755</v>
      </c>
      <c r="I8" s="5">
        <f t="shared" ref="I8:I10" si="2">ROUND(0.114512593493975, 4)</f>
        <v>0.1145</v>
      </c>
      <c r="J8" s="28"/>
      <c r="K8" s="51">
        <f t="shared" ref="K8:K10" si="3">ROUND(0.833149189991295, 4)</f>
        <v>0.83309999999999995</v>
      </c>
      <c r="L8" s="5">
        <f t="shared" ref="L8:L10" si="4">ROUND(0.104413859443907,4)</f>
        <v>0.10440000000000001</v>
      </c>
      <c r="M8" s="28"/>
      <c r="N8" s="51">
        <f t="shared" ref="N8:N10" si="5">ROUND(0.707619047619047, 4)</f>
        <v>0.70760000000000001</v>
      </c>
      <c r="O8" s="5">
        <f t="shared" ref="O8:O10" si="6">ROUND(0.169529159894166, 4)</f>
        <v>0.16950000000000001</v>
      </c>
      <c r="P8" s="28"/>
      <c r="Q8" s="51">
        <f t="shared" ref="Q8:Q9" si="7">ROUND(0.922452747252747, 4)</f>
        <v>0.92249999999999999</v>
      </c>
      <c r="R8" s="5">
        <f t="shared" ref="R8:R9" si="8">ROUND(0.0344492664289539, 4)</f>
        <v>3.44E-2</v>
      </c>
      <c r="S8" s="24"/>
      <c r="T8" s="24"/>
      <c r="U8" s="22"/>
      <c r="V8" s="24"/>
      <c r="W8" s="24"/>
      <c r="X8" s="22"/>
      <c r="Y8" s="24"/>
      <c r="Z8" s="24"/>
      <c r="AA8" s="22"/>
      <c r="AB8" s="24"/>
      <c r="AC8" s="24"/>
    </row>
    <row r="9" spans="2:29">
      <c r="B9" s="23" t="s">
        <v>14</v>
      </c>
      <c r="C9" s="23" t="s">
        <v>15</v>
      </c>
      <c r="D9" s="23" t="s">
        <v>18</v>
      </c>
      <c r="E9" s="23">
        <v>0.84250000000000003</v>
      </c>
      <c r="F9" s="26">
        <f t="shared" si="0"/>
        <v>6.7100000000000007E-2</v>
      </c>
      <c r="G9" s="28"/>
      <c r="H9" s="33">
        <f t="shared" si="1"/>
        <v>0.755</v>
      </c>
      <c r="I9" s="5">
        <f t="shared" si="2"/>
        <v>0.1145</v>
      </c>
      <c r="J9" s="28"/>
      <c r="K9" s="51">
        <f t="shared" si="3"/>
        <v>0.83309999999999995</v>
      </c>
      <c r="L9" s="5">
        <f t="shared" si="4"/>
        <v>0.10440000000000001</v>
      </c>
      <c r="M9" s="28"/>
      <c r="N9" s="51">
        <f t="shared" si="5"/>
        <v>0.70760000000000001</v>
      </c>
      <c r="O9" s="5">
        <f t="shared" si="6"/>
        <v>0.16950000000000001</v>
      </c>
      <c r="P9" s="28"/>
      <c r="Q9" s="51">
        <f t="shared" si="7"/>
        <v>0.92249999999999999</v>
      </c>
      <c r="R9" s="5">
        <f t="shared" si="8"/>
        <v>3.44E-2</v>
      </c>
      <c r="S9" s="24"/>
      <c r="T9" s="24"/>
      <c r="U9" s="22"/>
      <c r="V9" s="24"/>
      <c r="W9" s="24"/>
      <c r="X9" s="22"/>
      <c r="Y9" s="24"/>
      <c r="Z9" s="24"/>
      <c r="AA9" s="22"/>
      <c r="AB9" s="24"/>
      <c r="AC9" s="24"/>
    </row>
    <row r="10" spans="2:29">
      <c r="B10" s="23" t="s">
        <v>14</v>
      </c>
      <c r="C10" s="23" t="s">
        <v>15</v>
      </c>
      <c r="D10" s="23" t="s">
        <v>19</v>
      </c>
      <c r="E10" s="23">
        <v>0.84250000000000003</v>
      </c>
      <c r="F10" s="26">
        <f t="shared" si="0"/>
        <v>6.7100000000000007E-2</v>
      </c>
      <c r="G10" s="50"/>
      <c r="H10" s="33">
        <f t="shared" si="1"/>
        <v>0.755</v>
      </c>
      <c r="I10" s="24">
        <f t="shared" si="2"/>
        <v>0.1145</v>
      </c>
      <c r="J10" s="50"/>
      <c r="K10" s="51">
        <f t="shared" si="3"/>
        <v>0.83309999999999995</v>
      </c>
      <c r="L10" s="24">
        <f t="shared" si="4"/>
        <v>0.10440000000000001</v>
      </c>
      <c r="M10" s="50"/>
      <c r="N10" s="51">
        <f t="shared" si="5"/>
        <v>0.70760000000000001</v>
      </c>
      <c r="O10" s="24">
        <f t="shared" si="6"/>
        <v>0.16950000000000001</v>
      </c>
      <c r="P10" s="50"/>
      <c r="Q10" s="51">
        <f>ROUND(0.922444688644688, 4)</f>
        <v>0.9224</v>
      </c>
      <c r="R10" s="24">
        <f>ROUND(0.0339607420832426, 4)</f>
        <v>3.4000000000000002E-2</v>
      </c>
      <c r="S10" s="24"/>
      <c r="T10" s="24"/>
      <c r="U10" s="52"/>
      <c r="V10" s="24"/>
      <c r="W10" s="24"/>
      <c r="X10" s="52"/>
      <c r="Y10" s="24"/>
      <c r="Z10" s="24"/>
      <c r="AA10" s="52"/>
      <c r="AB10" s="24"/>
      <c r="AC10" s="24"/>
    </row>
  </sheetData>
  <mergeCells count="11">
    <mergeCell ref="E2:R3"/>
    <mergeCell ref="S4:T4"/>
    <mergeCell ref="V4:W4"/>
    <mergeCell ref="Y4:Z4"/>
    <mergeCell ref="AB4:AC4"/>
    <mergeCell ref="S2:AC3"/>
    <mergeCell ref="E4:F4"/>
    <mergeCell ref="H4:I4"/>
    <mergeCell ref="K4:L4"/>
    <mergeCell ref="N4:O4"/>
    <mergeCell ref="Q4:R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41E0-6C99-4F09-999C-1ED2D74C945B}">
  <dimension ref="B2:AE12"/>
  <sheetViews>
    <sheetView tabSelected="1" topLeftCell="L1" workbookViewId="0">
      <selection activeCell="AB22" activeCellId="1" sqref="T6 AB22"/>
    </sheetView>
  </sheetViews>
  <sheetFormatPr defaultRowHeight="13.8"/>
  <cols>
    <col min="3" max="3" width="11.19921875" customWidth="1"/>
    <col min="4" max="4" width="26.296875" customWidth="1"/>
    <col min="7" max="7" width="2.19921875" customWidth="1"/>
    <col min="10" max="10" width="2.19921875" customWidth="1"/>
    <col min="13" max="13" width="2.19921875" customWidth="1"/>
    <col min="16" max="16" width="2.19921875" customWidth="1"/>
    <col min="20" max="20" width="21.69921875" customWidth="1"/>
    <col min="21" max="21" width="12.796875" customWidth="1"/>
    <col min="22" max="22" width="10.19921875" customWidth="1"/>
    <col min="23" max="23" width="2.19921875" customWidth="1"/>
    <col min="25" max="25" width="11.19921875" customWidth="1"/>
    <col min="26" max="26" width="2.19921875" customWidth="1"/>
    <col min="28" max="28" width="11.69921875" customWidth="1"/>
    <col min="29" max="29" width="2.19921875" customWidth="1"/>
    <col min="31" max="31" width="10.296875" customWidth="1"/>
  </cols>
  <sheetData>
    <row r="2" spans="2:31">
      <c r="E2" s="45" t="s">
        <v>6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  <c r="S2" s="54"/>
      <c r="U2" s="45" t="s">
        <v>32</v>
      </c>
      <c r="V2" s="46"/>
      <c r="W2" s="46"/>
      <c r="X2" s="46"/>
      <c r="Y2" s="46"/>
      <c r="Z2" s="46"/>
      <c r="AA2" s="46"/>
      <c r="AB2" s="46"/>
      <c r="AC2" s="46"/>
      <c r="AD2" s="46"/>
      <c r="AE2" s="47"/>
    </row>
    <row r="3" spans="2:31">
      <c r="E3" s="48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9"/>
      <c r="S3" s="54"/>
      <c r="U3" s="48"/>
      <c r="V3" s="44"/>
      <c r="W3" s="44"/>
      <c r="X3" s="44"/>
      <c r="Y3" s="44"/>
      <c r="Z3" s="44"/>
      <c r="AA3" s="44"/>
      <c r="AB3" s="44"/>
      <c r="AC3" s="44"/>
      <c r="AD3" s="44"/>
      <c r="AE3" s="49"/>
    </row>
    <row r="4" spans="2:31">
      <c r="E4" s="40" t="s">
        <v>7</v>
      </c>
      <c r="F4" s="41"/>
      <c r="G4" s="42"/>
      <c r="H4" s="41" t="s">
        <v>24</v>
      </c>
      <c r="I4" s="41"/>
      <c r="J4" s="42"/>
      <c r="K4" s="41" t="s">
        <v>3</v>
      </c>
      <c r="L4" s="41"/>
      <c r="M4" s="42"/>
      <c r="N4" s="41" t="s">
        <v>4</v>
      </c>
      <c r="O4" s="41"/>
      <c r="P4" s="42"/>
      <c r="Q4" s="41" t="s">
        <v>4</v>
      </c>
      <c r="R4" s="43"/>
      <c r="S4" s="56"/>
      <c r="U4" s="40" t="s">
        <v>33</v>
      </c>
      <c r="V4" s="41"/>
      <c r="W4" s="53"/>
      <c r="X4" s="41" t="s">
        <v>34</v>
      </c>
      <c r="Y4" s="41"/>
      <c r="Z4" s="53"/>
      <c r="AA4" s="41" t="s">
        <v>35</v>
      </c>
      <c r="AB4" s="41"/>
      <c r="AC4" s="53"/>
      <c r="AD4" s="41" t="b">
        <v>0</v>
      </c>
      <c r="AE4" s="43"/>
    </row>
    <row r="5" spans="2:31">
      <c r="B5" s="20" t="s">
        <v>13</v>
      </c>
      <c r="C5" s="30" t="s">
        <v>20</v>
      </c>
      <c r="D5" s="20" t="s">
        <v>21</v>
      </c>
      <c r="E5" s="35" t="s">
        <v>22</v>
      </c>
      <c r="F5" s="36" t="s">
        <v>23</v>
      </c>
      <c r="G5" s="28"/>
      <c r="H5" s="37" t="s">
        <v>22</v>
      </c>
      <c r="I5" s="36" t="s">
        <v>23</v>
      </c>
      <c r="J5" s="28"/>
      <c r="K5" s="37" t="s">
        <v>22</v>
      </c>
      <c r="L5" s="36" t="s">
        <v>23</v>
      </c>
      <c r="M5" s="28"/>
      <c r="N5" s="37" t="s">
        <v>22</v>
      </c>
      <c r="O5" s="36" t="s">
        <v>23</v>
      </c>
      <c r="P5" s="28"/>
      <c r="Q5" s="38"/>
      <c r="R5" s="39"/>
      <c r="S5" s="55"/>
      <c r="T5" s="19" t="s">
        <v>21</v>
      </c>
      <c r="U5" s="37" t="s">
        <v>22</v>
      </c>
      <c r="V5" s="36" t="s">
        <v>23</v>
      </c>
      <c r="W5" s="22"/>
      <c r="X5" s="37" t="s">
        <v>22</v>
      </c>
      <c r="Y5" s="36" t="s">
        <v>23</v>
      </c>
      <c r="Z5" s="22"/>
      <c r="AA5" s="37" t="s">
        <v>22</v>
      </c>
      <c r="AB5" s="36" t="s">
        <v>23</v>
      </c>
      <c r="AC5" s="22"/>
      <c r="AD5" s="37" t="s">
        <v>22</v>
      </c>
      <c r="AE5" s="36" t="s">
        <v>23</v>
      </c>
    </row>
    <row r="6" spans="2:31" ht="19.95" customHeight="1">
      <c r="B6" s="34"/>
      <c r="C6" s="34"/>
      <c r="D6" s="34"/>
      <c r="E6" s="34"/>
      <c r="F6" s="34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57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2:31">
      <c r="B7" s="31" t="s">
        <v>25</v>
      </c>
      <c r="C7" s="31" t="s">
        <v>15</v>
      </c>
      <c r="D7" s="31" t="s">
        <v>27</v>
      </c>
      <c r="E7" s="31">
        <v>0.84250000000000003</v>
      </c>
      <c r="F7" s="32">
        <f>ROUND(0.0671286079104877, 4)</f>
        <v>6.7100000000000007E-2</v>
      </c>
      <c r="G7" s="28"/>
      <c r="H7" s="33">
        <f>ROUND(0.755046559803681, 4)</f>
        <v>0.755</v>
      </c>
      <c r="I7" s="5">
        <f>ROUND(0.114512593493975, 4)</f>
        <v>0.1145</v>
      </c>
      <c r="J7" s="28"/>
      <c r="K7" s="51">
        <f>ROUND(0.833149189991295, 4)</f>
        <v>0.83309999999999995</v>
      </c>
      <c r="L7" s="5">
        <f>ROUND(0.104413859443907,4)</f>
        <v>0.10440000000000001</v>
      </c>
      <c r="M7" s="28"/>
      <c r="N7" s="51">
        <f>ROUND(0.707619047619047, 4)</f>
        <v>0.70760000000000001</v>
      </c>
      <c r="O7" s="5">
        <f>ROUND(0.169529159894166, 4)</f>
        <v>0.16950000000000001</v>
      </c>
      <c r="P7" s="28"/>
      <c r="Q7" s="51">
        <f>ROUND(0.922452747252747, 4)</f>
        <v>0.92249999999999999</v>
      </c>
      <c r="R7" s="5">
        <f>ROUND(0.0344492664289539, 4)</f>
        <v>3.44E-2</v>
      </c>
      <c r="S7" s="55"/>
      <c r="U7" s="24"/>
      <c r="V7" s="24"/>
      <c r="W7" s="22"/>
      <c r="X7" s="24"/>
      <c r="Y7" s="24"/>
      <c r="Z7" s="22"/>
      <c r="AA7" s="24"/>
      <c r="AB7" s="24"/>
      <c r="AC7" s="22"/>
      <c r="AD7" s="24"/>
      <c r="AE7" s="24"/>
    </row>
    <row r="8" spans="2:31">
      <c r="B8" s="23" t="s">
        <v>25</v>
      </c>
      <c r="C8" s="23" t="s">
        <v>15</v>
      </c>
      <c r="D8" s="31" t="s">
        <v>26</v>
      </c>
      <c r="E8" s="31">
        <v>0.84250000000000003</v>
      </c>
      <c r="F8" s="32">
        <f t="shared" ref="F8:F12" si="0">ROUND(0.0671286079104877, 4)</f>
        <v>6.7100000000000007E-2</v>
      </c>
      <c r="G8" s="28"/>
      <c r="H8" s="33">
        <f t="shared" ref="H8:H12" si="1">ROUND(0.755046559803681, 4)</f>
        <v>0.755</v>
      </c>
      <c r="I8" s="5">
        <f t="shared" ref="I8:I12" si="2">ROUND(0.114512593493975, 4)</f>
        <v>0.1145</v>
      </c>
      <c r="J8" s="28"/>
      <c r="K8" s="51">
        <f t="shared" ref="K8:K12" si="3">ROUND(0.833149189991295, 4)</f>
        <v>0.83309999999999995</v>
      </c>
      <c r="L8" s="5">
        <f t="shared" ref="L8:L12" si="4">ROUND(0.104413859443907,4)</f>
        <v>0.10440000000000001</v>
      </c>
      <c r="M8" s="28"/>
      <c r="N8" s="51">
        <f t="shared" ref="N8:N12" si="5">ROUND(0.707619047619047, 4)</f>
        <v>0.70760000000000001</v>
      </c>
      <c r="O8" s="5">
        <f t="shared" ref="O8:O12" si="6">ROUND(0.169529159894166, 4)</f>
        <v>0.16950000000000001</v>
      </c>
      <c r="P8" s="28"/>
      <c r="Q8" s="51">
        <f t="shared" ref="Q8:Q9" si="7">ROUND(0.922452747252747, 4)</f>
        <v>0.92249999999999999</v>
      </c>
      <c r="R8" s="5">
        <f t="shared" ref="R8:R9" si="8">ROUND(0.0344492664289539, 4)</f>
        <v>3.44E-2</v>
      </c>
      <c r="S8" s="55"/>
      <c r="U8" s="24"/>
      <c r="V8" s="24"/>
      <c r="W8" s="22"/>
      <c r="X8" s="24"/>
      <c r="Y8" s="24"/>
      <c r="Z8" s="22"/>
      <c r="AA8" s="24"/>
      <c r="AB8" s="24"/>
      <c r="AC8" s="22"/>
      <c r="AD8" s="24"/>
      <c r="AE8" s="24"/>
    </row>
    <row r="9" spans="2:31">
      <c r="B9" s="23" t="s">
        <v>25</v>
      </c>
      <c r="C9" s="23" t="s">
        <v>15</v>
      </c>
      <c r="D9" s="31" t="s">
        <v>28</v>
      </c>
      <c r="E9" s="31">
        <v>0.84250000000000003</v>
      </c>
      <c r="F9" s="32">
        <f t="shared" si="0"/>
        <v>6.7100000000000007E-2</v>
      </c>
      <c r="G9" s="28"/>
      <c r="H9" s="33">
        <f t="shared" si="1"/>
        <v>0.755</v>
      </c>
      <c r="I9" s="5">
        <f t="shared" si="2"/>
        <v>0.1145</v>
      </c>
      <c r="J9" s="28"/>
      <c r="K9" s="51">
        <f t="shared" si="3"/>
        <v>0.83309999999999995</v>
      </c>
      <c r="L9" s="5">
        <f t="shared" si="4"/>
        <v>0.10440000000000001</v>
      </c>
      <c r="M9" s="28"/>
      <c r="N9" s="51">
        <f t="shared" si="5"/>
        <v>0.70760000000000001</v>
      </c>
      <c r="O9" s="5">
        <f t="shared" si="6"/>
        <v>0.16950000000000001</v>
      </c>
      <c r="P9" s="28"/>
      <c r="Q9" s="51">
        <f t="shared" si="7"/>
        <v>0.92249999999999999</v>
      </c>
      <c r="R9" s="5">
        <f t="shared" si="8"/>
        <v>3.44E-2</v>
      </c>
      <c r="S9" s="55"/>
      <c r="U9" s="24"/>
      <c r="V9" s="24"/>
      <c r="W9" s="22"/>
      <c r="X9" s="24"/>
      <c r="Y9" s="24"/>
      <c r="Z9" s="22"/>
      <c r="AA9" s="24"/>
      <c r="AB9" s="24"/>
      <c r="AC9" s="22"/>
      <c r="AD9" s="24"/>
      <c r="AE9" s="24"/>
    </row>
    <row r="10" spans="2:31">
      <c r="B10" s="23" t="s">
        <v>25</v>
      </c>
      <c r="C10" s="23" t="s">
        <v>15</v>
      </c>
      <c r="D10" s="31" t="s">
        <v>29</v>
      </c>
      <c r="E10" s="31">
        <v>0.84250000000000003</v>
      </c>
      <c r="F10" s="32">
        <f t="shared" si="0"/>
        <v>6.7100000000000007E-2</v>
      </c>
      <c r="G10" s="28"/>
      <c r="H10" s="33">
        <f t="shared" si="1"/>
        <v>0.755</v>
      </c>
      <c r="I10" s="24">
        <f t="shared" si="2"/>
        <v>0.1145</v>
      </c>
      <c r="J10" s="28"/>
      <c r="K10" s="51">
        <f t="shared" si="3"/>
        <v>0.83309999999999995</v>
      </c>
      <c r="L10" s="24">
        <f t="shared" si="4"/>
        <v>0.10440000000000001</v>
      </c>
      <c r="M10" s="28"/>
      <c r="N10" s="51">
        <f t="shared" si="5"/>
        <v>0.70760000000000001</v>
      </c>
      <c r="O10" s="24">
        <f t="shared" si="6"/>
        <v>0.16950000000000001</v>
      </c>
      <c r="P10" s="28"/>
      <c r="Q10" s="51">
        <f>ROUND(0.922444688644688, 4)</f>
        <v>0.9224</v>
      </c>
      <c r="R10" s="24">
        <f>ROUND(0.0339607420832426, 4)</f>
        <v>3.4000000000000002E-2</v>
      </c>
      <c r="S10" s="55"/>
      <c r="U10" s="24"/>
      <c r="V10" s="24"/>
      <c r="W10" s="22"/>
      <c r="X10" s="24"/>
      <c r="Y10" s="24"/>
      <c r="Z10" s="22"/>
      <c r="AA10" s="24"/>
      <c r="AB10" s="24"/>
      <c r="AC10" s="22"/>
      <c r="AD10" s="24"/>
      <c r="AE10" s="24"/>
    </row>
    <row r="11" spans="2:31">
      <c r="B11" s="23" t="s">
        <v>25</v>
      </c>
      <c r="C11" s="23" t="s">
        <v>15</v>
      </c>
      <c r="D11" s="31" t="s">
        <v>30</v>
      </c>
      <c r="E11" s="31">
        <v>0.84250000000000003</v>
      </c>
      <c r="F11" s="32">
        <f t="shared" si="0"/>
        <v>6.7100000000000007E-2</v>
      </c>
      <c r="G11" s="28"/>
      <c r="H11" s="33">
        <f t="shared" si="1"/>
        <v>0.755</v>
      </c>
      <c r="I11" s="24">
        <f t="shared" si="2"/>
        <v>0.1145</v>
      </c>
      <c r="J11" s="28"/>
      <c r="K11" s="51">
        <f t="shared" si="3"/>
        <v>0.83309999999999995</v>
      </c>
      <c r="L11" s="24">
        <f t="shared" si="4"/>
        <v>0.10440000000000001</v>
      </c>
      <c r="M11" s="28"/>
      <c r="N11" s="51">
        <f t="shared" si="5"/>
        <v>0.70760000000000001</v>
      </c>
      <c r="O11" s="24">
        <f t="shared" si="6"/>
        <v>0.16950000000000001</v>
      </c>
      <c r="P11" s="28"/>
      <c r="Q11" s="51">
        <f t="shared" ref="Q11:Q12" si="9">ROUND(0.922444688644688, 4)</f>
        <v>0.9224</v>
      </c>
      <c r="R11" s="24">
        <f t="shared" ref="R11:R12" si="10">ROUND(0.0339607420832426, 4)</f>
        <v>3.4000000000000002E-2</v>
      </c>
      <c r="S11" s="55"/>
      <c r="U11" s="24"/>
      <c r="V11" s="24"/>
      <c r="W11" s="22"/>
      <c r="X11" s="24"/>
      <c r="Y11" s="24"/>
      <c r="Z11" s="22"/>
      <c r="AA11" s="24"/>
      <c r="AB11" s="24"/>
      <c r="AC11" s="22"/>
      <c r="AD11" s="24"/>
      <c r="AE11" s="24"/>
    </row>
    <row r="12" spans="2:31">
      <c r="B12" s="23" t="s">
        <v>25</v>
      </c>
      <c r="C12" s="23" t="s">
        <v>15</v>
      </c>
      <c r="D12" s="31" t="s">
        <v>31</v>
      </c>
      <c r="E12" s="31">
        <v>0.84250000000000003</v>
      </c>
      <c r="F12" s="32">
        <f t="shared" si="0"/>
        <v>6.7100000000000007E-2</v>
      </c>
      <c r="G12" s="50"/>
      <c r="H12" s="33">
        <f t="shared" si="1"/>
        <v>0.755</v>
      </c>
      <c r="I12" s="24">
        <f t="shared" si="2"/>
        <v>0.1145</v>
      </c>
      <c r="J12" s="52"/>
      <c r="K12" s="51">
        <f t="shared" si="3"/>
        <v>0.83309999999999995</v>
      </c>
      <c r="L12" s="24">
        <f t="shared" si="4"/>
        <v>0.10440000000000001</v>
      </c>
      <c r="M12" s="52"/>
      <c r="N12" s="51">
        <f t="shared" si="5"/>
        <v>0.70760000000000001</v>
      </c>
      <c r="O12" s="24">
        <f t="shared" si="6"/>
        <v>0.16950000000000001</v>
      </c>
      <c r="P12" s="52"/>
      <c r="Q12" s="51">
        <f t="shared" si="9"/>
        <v>0.9224</v>
      </c>
      <c r="R12" s="24">
        <f t="shared" si="10"/>
        <v>3.4000000000000002E-2</v>
      </c>
      <c r="S12" s="55"/>
      <c r="U12" s="24"/>
      <c r="V12" s="24"/>
      <c r="W12" s="52"/>
      <c r="X12" s="24"/>
      <c r="Y12" s="24"/>
      <c r="Z12" s="52"/>
      <c r="AA12" s="24"/>
      <c r="AB12" s="24"/>
      <c r="AC12" s="52"/>
      <c r="AD12" s="24"/>
      <c r="AE12" s="24"/>
    </row>
  </sheetData>
  <mergeCells count="11">
    <mergeCell ref="U2:AE3"/>
    <mergeCell ref="U4:V4"/>
    <mergeCell ref="X4:Y4"/>
    <mergeCell ref="AA4:AB4"/>
    <mergeCell ref="AD4:AE4"/>
    <mergeCell ref="E2:R3"/>
    <mergeCell ref="E4:F4"/>
    <mergeCell ref="H4:I4"/>
    <mergeCell ref="K4:L4"/>
    <mergeCell ref="N4:O4"/>
    <mergeCell ref="Q4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22B3C-9491-4D50-BA8E-35B219C15C00}">
  <dimension ref="A2:AG12"/>
  <sheetViews>
    <sheetView workbookViewId="0">
      <selection activeCell="E7" sqref="E7"/>
    </sheetView>
  </sheetViews>
  <sheetFormatPr defaultRowHeight="13.8"/>
  <cols>
    <col min="3" max="3" width="11.19921875" customWidth="1"/>
    <col min="4" max="4" width="26.296875" customWidth="1"/>
    <col min="7" max="7" width="2.19921875" customWidth="1"/>
    <col min="10" max="10" width="2.19921875" customWidth="1"/>
    <col min="13" max="13" width="2.19921875" customWidth="1"/>
    <col min="16" max="16" width="2.19921875" customWidth="1"/>
    <col min="19" max="19" width="3.19921875" customWidth="1"/>
    <col min="20" max="20" width="2.19921875" customWidth="1"/>
    <col min="21" max="21" width="25.296875" customWidth="1"/>
    <col min="22" max="22" width="2.69921875" customWidth="1"/>
    <col min="23" max="23" width="19.796875" customWidth="1"/>
    <col min="24" max="24" width="2.69921875" customWidth="1"/>
    <col min="25" max="25" width="13.19921875" customWidth="1"/>
    <col min="26" max="26" width="2.69921875" customWidth="1"/>
    <col min="27" max="27" width="10.69921875" customWidth="1"/>
    <col min="28" max="28" width="2.69921875" customWidth="1"/>
    <col min="29" max="29" width="19" customWidth="1"/>
    <col min="30" max="30" width="2.69921875" customWidth="1"/>
    <col min="31" max="31" width="20.796875" customWidth="1"/>
  </cols>
  <sheetData>
    <row r="2" spans="1:33">
      <c r="E2" s="45" t="s">
        <v>6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  <c r="S2" s="54"/>
      <c r="U2" s="69" t="s">
        <v>32</v>
      </c>
      <c r="V2" s="69"/>
      <c r="W2" s="69"/>
      <c r="X2" s="69"/>
      <c r="Y2" s="69"/>
      <c r="Z2" s="69"/>
      <c r="AA2" s="69"/>
      <c r="AB2" s="69"/>
      <c r="AC2" s="69"/>
      <c r="AD2" s="69"/>
      <c r="AE2" s="69"/>
    </row>
    <row r="3" spans="1:33">
      <c r="E3" s="48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9"/>
      <c r="S3" s="54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</row>
    <row r="4" spans="1:33">
      <c r="E4" s="40" t="s">
        <v>7</v>
      </c>
      <c r="F4" s="41"/>
      <c r="G4" s="42"/>
      <c r="H4" s="41" t="s">
        <v>24</v>
      </c>
      <c r="I4" s="41"/>
      <c r="J4" s="42"/>
      <c r="K4" s="41" t="s">
        <v>3</v>
      </c>
      <c r="L4" s="41"/>
      <c r="M4" s="42"/>
      <c r="N4" s="41" t="s">
        <v>4</v>
      </c>
      <c r="O4" s="41"/>
      <c r="P4" s="42"/>
      <c r="Q4" s="41" t="s">
        <v>4</v>
      </c>
      <c r="R4" s="43"/>
      <c r="S4" s="56"/>
      <c r="U4" s="68" t="s">
        <v>33</v>
      </c>
      <c r="V4" s="64"/>
      <c r="W4" s="68" t="s">
        <v>34</v>
      </c>
      <c r="X4" s="64"/>
      <c r="Y4" s="68" t="s">
        <v>35</v>
      </c>
      <c r="Z4" s="66"/>
      <c r="AA4" s="68" t="s">
        <v>42</v>
      </c>
      <c r="AB4" s="64"/>
      <c r="AC4" s="68" t="s">
        <v>44</v>
      </c>
      <c r="AD4" s="64"/>
      <c r="AE4" s="68" t="s">
        <v>43</v>
      </c>
    </row>
    <row r="5" spans="1:33">
      <c r="B5" s="20" t="s">
        <v>13</v>
      </c>
      <c r="C5" s="30" t="s">
        <v>20</v>
      </c>
      <c r="D5" s="20" t="s">
        <v>21</v>
      </c>
      <c r="E5" s="35" t="s">
        <v>22</v>
      </c>
      <c r="F5" s="36" t="s">
        <v>23</v>
      </c>
      <c r="G5" s="28"/>
      <c r="H5" s="37" t="s">
        <v>22</v>
      </c>
      <c r="I5" s="36" t="s">
        <v>23</v>
      </c>
      <c r="J5" s="28"/>
      <c r="K5" s="37" t="s">
        <v>22</v>
      </c>
      <c r="L5" s="36" t="s">
        <v>23</v>
      </c>
      <c r="M5" s="28"/>
      <c r="N5" s="37" t="s">
        <v>22</v>
      </c>
      <c r="O5" s="36" t="s">
        <v>23</v>
      </c>
      <c r="P5" s="28"/>
      <c r="Q5" s="38"/>
      <c r="R5" s="39"/>
      <c r="S5" s="55"/>
      <c r="T5" s="19"/>
      <c r="U5" s="67"/>
      <c r="V5" s="65"/>
      <c r="W5" s="67"/>
      <c r="X5" s="65"/>
      <c r="Y5" s="67"/>
      <c r="Z5" s="28"/>
      <c r="AA5" s="67"/>
      <c r="AB5" s="65"/>
      <c r="AC5" s="67"/>
      <c r="AD5" s="65"/>
      <c r="AE5" s="67"/>
    </row>
    <row r="6" spans="1:33" ht="19.95" customHeight="1">
      <c r="B6" s="34"/>
      <c r="C6" s="34"/>
      <c r="D6" s="34"/>
      <c r="E6" s="34"/>
      <c r="F6" s="34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57"/>
      <c r="U6" s="25"/>
      <c r="V6" s="29"/>
      <c r="W6" s="25"/>
      <c r="X6" s="29"/>
      <c r="Y6" s="25"/>
      <c r="Z6" s="29"/>
      <c r="AA6" s="25"/>
      <c r="AB6" s="29"/>
      <c r="AC6" s="25"/>
      <c r="AD6" s="29"/>
      <c r="AE6" s="25"/>
    </row>
    <row r="7" spans="1:33">
      <c r="B7" s="31" t="s">
        <v>36</v>
      </c>
      <c r="C7" s="31" t="s">
        <v>15</v>
      </c>
      <c r="D7" s="31" t="s">
        <v>37</v>
      </c>
      <c r="E7" s="31">
        <v>0.90749999999999997</v>
      </c>
      <c r="F7" s="32">
        <f>ROUND(0.0671286079104877, 4)</f>
        <v>6.7100000000000007E-2</v>
      </c>
      <c r="G7" s="28"/>
      <c r="H7" s="33">
        <f>ROUND(0.755046559803681, 4)</f>
        <v>0.755</v>
      </c>
      <c r="I7" s="5">
        <f>ROUND(0.114512593493975, 4)</f>
        <v>0.1145</v>
      </c>
      <c r="J7" s="28"/>
      <c r="K7" s="51">
        <f>ROUND(0.833149189991295, 4)</f>
        <v>0.83309999999999995</v>
      </c>
      <c r="L7" s="5">
        <f>ROUND(0.104413859443907,4)</f>
        <v>0.10440000000000001</v>
      </c>
      <c r="M7" s="28"/>
      <c r="N7" s="51">
        <f>ROUND(0.707619047619047, 4)</f>
        <v>0.70760000000000001</v>
      </c>
      <c r="O7" s="5">
        <f>ROUND(0.169529159894166, 4)</f>
        <v>0.16950000000000001</v>
      </c>
      <c r="P7" s="28"/>
      <c r="Q7" s="51">
        <f>ROUND(0.922452747252747, 4)</f>
        <v>0.92249999999999999</v>
      </c>
      <c r="R7" s="5">
        <f>ROUND(0.0344492664289539, 4)</f>
        <v>3.44E-2</v>
      </c>
      <c r="S7" s="55"/>
      <c r="U7" s="59"/>
      <c r="V7" s="28"/>
      <c r="W7" s="59"/>
      <c r="X7" s="28"/>
      <c r="Y7" s="59"/>
      <c r="Z7" s="28"/>
      <c r="AA7" s="59"/>
      <c r="AB7" s="28"/>
      <c r="AC7" s="59"/>
      <c r="AD7" s="28"/>
      <c r="AE7" s="59"/>
    </row>
    <row r="8" spans="1:33">
      <c r="B8" s="31" t="s">
        <v>36</v>
      </c>
      <c r="C8" s="23" t="s">
        <v>15</v>
      </c>
      <c r="D8" s="31" t="s">
        <v>38</v>
      </c>
      <c r="E8" s="31">
        <v>0.84250000000000003</v>
      </c>
      <c r="F8" s="32">
        <f t="shared" ref="F8:F12" si="0">ROUND(0.0671286079104877, 4)</f>
        <v>6.7100000000000007E-2</v>
      </c>
      <c r="G8" s="28"/>
      <c r="H8" s="33">
        <f t="shared" ref="H8:H12" si="1">ROUND(0.755046559803681, 4)</f>
        <v>0.755</v>
      </c>
      <c r="I8" s="5">
        <f t="shared" ref="I8:I12" si="2">ROUND(0.114512593493975, 4)</f>
        <v>0.1145</v>
      </c>
      <c r="J8" s="28"/>
      <c r="K8" s="51">
        <f t="shared" ref="K8:K12" si="3">ROUND(0.833149189991295, 4)</f>
        <v>0.83309999999999995</v>
      </c>
      <c r="L8" s="5">
        <f t="shared" ref="L8:L12" si="4">ROUND(0.104413859443907,4)</f>
        <v>0.10440000000000001</v>
      </c>
      <c r="M8" s="28"/>
      <c r="N8" s="51">
        <f t="shared" ref="N8:N12" si="5">ROUND(0.707619047619047, 4)</f>
        <v>0.70760000000000001</v>
      </c>
      <c r="O8" s="5">
        <f t="shared" ref="O8:O12" si="6">ROUND(0.169529159894166, 4)</f>
        <v>0.16950000000000001</v>
      </c>
      <c r="P8" s="28"/>
      <c r="Q8" s="51">
        <f t="shared" ref="Q8:Q9" si="7">ROUND(0.922452747252747, 4)</f>
        <v>0.92249999999999999</v>
      </c>
      <c r="R8" s="5">
        <f t="shared" ref="R8:R9" si="8">ROUND(0.0344492664289539, 4)</f>
        <v>3.44E-2</v>
      </c>
      <c r="S8" s="55"/>
      <c r="U8" s="59"/>
      <c r="V8" s="28"/>
      <c r="W8" s="59"/>
      <c r="X8" s="28"/>
      <c r="Y8" s="59"/>
      <c r="Z8" s="28"/>
      <c r="AA8" s="59"/>
      <c r="AB8" s="28"/>
      <c r="AC8" s="59"/>
      <c r="AD8" s="28"/>
      <c r="AE8" s="59"/>
    </row>
    <row r="9" spans="1:33">
      <c r="B9" s="35" t="s">
        <v>36</v>
      </c>
      <c r="C9" s="20" t="s">
        <v>15</v>
      </c>
      <c r="D9" s="35" t="s">
        <v>39</v>
      </c>
      <c r="E9" s="35">
        <v>0.84250000000000003</v>
      </c>
      <c r="F9" s="36">
        <f t="shared" si="0"/>
        <v>6.7100000000000007E-2</v>
      </c>
      <c r="G9" s="28"/>
      <c r="H9" s="38">
        <f t="shared" si="1"/>
        <v>0.755</v>
      </c>
      <c r="I9" s="5">
        <f t="shared" si="2"/>
        <v>0.1145</v>
      </c>
      <c r="J9" s="28"/>
      <c r="K9" s="61">
        <f t="shared" si="3"/>
        <v>0.83309999999999995</v>
      </c>
      <c r="L9" s="5">
        <f t="shared" si="4"/>
        <v>0.10440000000000001</v>
      </c>
      <c r="M9" s="28"/>
      <c r="N9" s="61">
        <f t="shared" si="5"/>
        <v>0.70760000000000001</v>
      </c>
      <c r="O9" s="5">
        <f t="shared" si="6"/>
        <v>0.16950000000000001</v>
      </c>
      <c r="P9" s="28"/>
      <c r="Q9" s="61">
        <f t="shared" si="7"/>
        <v>0.92249999999999999</v>
      </c>
      <c r="R9" s="5">
        <f t="shared" si="8"/>
        <v>3.44E-2</v>
      </c>
      <c r="S9" s="55"/>
      <c r="U9" s="59"/>
      <c r="V9" s="28"/>
      <c r="W9" s="59"/>
      <c r="X9" s="28"/>
      <c r="Y9" s="59"/>
      <c r="Z9" s="28"/>
      <c r="AA9" s="59"/>
      <c r="AB9" s="28"/>
      <c r="AC9" s="59"/>
      <c r="AD9" s="28"/>
      <c r="AE9" s="59"/>
    </row>
    <row r="10" spans="1:33">
      <c r="B10" s="23" t="s">
        <v>36</v>
      </c>
      <c r="C10" s="23" t="s">
        <v>15</v>
      </c>
      <c r="D10" s="23" t="s">
        <v>40</v>
      </c>
      <c r="E10" s="23">
        <v>0.84250000000000003</v>
      </c>
      <c r="F10" s="26">
        <f t="shared" si="0"/>
        <v>6.7100000000000007E-2</v>
      </c>
      <c r="G10" s="63"/>
      <c r="H10" s="27">
        <f t="shared" si="1"/>
        <v>0.755</v>
      </c>
      <c r="I10" s="24">
        <f t="shared" si="2"/>
        <v>0.1145</v>
      </c>
      <c r="J10" s="63"/>
      <c r="K10" s="51">
        <f t="shared" si="3"/>
        <v>0.83309999999999995</v>
      </c>
      <c r="L10" s="24">
        <f t="shared" si="4"/>
        <v>0.10440000000000001</v>
      </c>
      <c r="M10" s="63"/>
      <c r="N10" s="51">
        <f t="shared" si="5"/>
        <v>0.70760000000000001</v>
      </c>
      <c r="O10" s="24">
        <f t="shared" si="6"/>
        <v>0.16950000000000001</v>
      </c>
      <c r="P10" s="63"/>
      <c r="Q10" s="51">
        <f>ROUND(0.922444688644688, 4)</f>
        <v>0.9224</v>
      </c>
      <c r="R10" s="24">
        <f>ROUND(0.0339607420832426, 4)</f>
        <v>3.4000000000000002E-2</v>
      </c>
      <c r="S10" s="55"/>
      <c r="U10" s="59"/>
      <c r="V10" s="28"/>
      <c r="W10" s="59"/>
      <c r="X10" s="28"/>
      <c r="Y10" s="59"/>
      <c r="Z10" s="28"/>
      <c r="AA10" s="59"/>
      <c r="AB10" s="28"/>
      <c r="AC10" s="59"/>
      <c r="AD10" s="28"/>
      <c r="AE10" s="59"/>
    </row>
    <row r="11" spans="1:33">
      <c r="B11" s="31" t="s">
        <v>36</v>
      </c>
      <c r="C11" s="23" t="s">
        <v>15</v>
      </c>
      <c r="D11" s="31" t="s">
        <v>41</v>
      </c>
      <c r="E11" s="31">
        <v>0.84250000000000003</v>
      </c>
      <c r="F11" s="32">
        <f t="shared" si="0"/>
        <v>6.7100000000000007E-2</v>
      </c>
      <c r="G11" s="50"/>
      <c r="H11" s="33">
        <f t="shared" si="1"/>
        <v>0.755</v>
      </c>
      <c r="I11" s="24">
        <f t="shared" si="2"/>
        <v>0.1145</v>
      </c>
      <c r="J11" s="50"/>
      <c r="K11" s="51">
        <f t="shared" si="3"/>
        <v>0.83309999999999995</v>
      </c>
      <c r="L11" s="24">
        <f t="shared" si="4"/>
        <v>0.10440000000000001</v>
      </c>
      <c r="M11" s="50"/>
      <c r="N11" s="51">
        <f t="shared" si="5"/>
        <v>0.70760000000000001</v>
      </c>
      <c r="O11" s="24">
        <f t="shared" si="6"/>
        <v>0.16950000000000001</v>
      </c>
      <c r="P11" s="50"/>
      <c r="Q11" s="51">
        <f t="shared" ref="Q11:Q12" si="9">ROUND(0.922444688644688, 4)</f>
        <v>0.9224</v>
      </c>
      <c r="R11" s="24">
        <f t="shared" ref="R11:R12" si="10">ROUND(0.0339607420832426, 4)</f>
        <v>3.4000000000000002E-2</v>
      </c>
      <c r="S11" s="55"/>
      <c r="U11" s="59"/>
      <c r="V11" s="50"/>
      <c r="W11" s="59"/>
      <c r="X11" s="50"/>
      <c r="Y11" s="59"/>
      <c r="Z11" s="50"/>
      <c r="AA11" s="59"/>
      <c r="AB11" s="50"/>
      <c r="AC11" s="59"/>
      <c r="AD11" s="50"/>
      <c r="AE11" s="59"/>
    </row>
    <row r="12" spans="1:33">
      <c r="A12" s="58"/>
      <c r="B12" s="60"/>
      <c r="C12" s="60"/>
      <c r="D12" s="60"/>
      <c r="E12" s="60"/>
      <c r="F12" s="60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62"/>
      <c r="R12" s="55"/>
      <c r="S12" s="55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5"/>
      <c r="AG12" s="55"/>
    </row>
  </sheetData>
  <mergeCells count="13">
    <mergeCell ref="W4:W5"/>
    <mergeCell ref="U4:U5"/>
    <mergeCell ref="Y4:Y5"/>
    <mergeCell ref="AA4:AA5"/>
    <mergeCell ref="AC4:AC5"/>
    <mergeCell ref="AE4:AE5"/>
    <mergeCell ref="E2:R3"/>
    <mergeCell ref="U2:AE3"/>
    <mergeCell ref="E4:F4"/>
    <mergeCell ref="H4:I4"/>
    <mergeCell ref="K4:L4"/>
    <mergeCell ref="N4:O4"/>
    <mergeCell ref="Q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Linear Regression</vt:lpstr>
      <vt:lpstr>K-Nearest Neighbor</vt:lpstr>
      <vt:lpstr>Support Vector 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 Justine L. Villegas</dc:creator>
  <cp:lastModifiedBy>user</cp:lastModifiedBy>
  <dcterms:created xsi:type="dcterms:W3CDTF">2024-01-11T07:31:40Z</dcterms:created>
  <dcterms:modified xsi:type="dcterms:W3CDTF">2024-01-18T13:58:39Z</dcterms:modified>
</cp:coreProperties>
</file>