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cademico\Facultad\Teoria de la Informacion\teoria-informacion\entrega\"/>
    </mc:Choice>
  </mc:AlternateContent>
  <xr:revisionPtr revIDLastSave="0" documentId="13_ncr:1_{9E5E56FC-6FFC-4C2B-AD87-73B879B8611A}" xr6:coauthVersionLast="47" xr6:coauthVersionMax="47" xr10:uidLastSave="{00000000-0000-0000-0000-000000000000}"/>
  <bookViews>
    <workbookView xWindow="-21720" yWindow="-75" windowWidth="21840" windowHeight="13140" activeTab="2" xr2:uid="{00000000-000D-0000-FFFF-FFFF00000000}"/>
  </bookViews>
  <sheets>
    <sheet name="Canal 1" sheetId="4" r:id="rId1"/>
    <sheet name="Canal 2" sheetId="3" r:id="rId2"/>
    <sheet name="Canal 3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4" i="6" l="1"/>
  <c r="I88" i="3"/>
  <c r="C111" i="6"/>
  <c r="P109" i="6"/>
  <c r="S106" i="6"/>
  <c r="S105" i="6"/>
  <c r="S104" i="6"/>
  <c r="S103" i="6"/>
  <c r="S102" i="6"/>
  <c r="S101" i="6"/>
  <c r="R106" i="6"/>
  <c r="Q106" i="6"/>
  <c r="P106" i="6"/>
  <c r="L99" i="6"/>
  <c r="F106" i="6"/>
  <c r="F105" i="6"/>
  <c r="F104" i="6"/>
  <c r="F103" i="6"/>
  <c r="F102" i="6"/>
  <c r="F101" i="6"/>
  <c r="E106" i="6"/>
  <c r="D106" i="6"/>
  <c r="C106" i="6"/>
  <c r="N89" i="6"/>
  <c r="G89" i="6"/>
  <c r="C87" i="6"/>
  <c r="Q84" i="6"/>
  <c r="Q83" i="6"/>
  <c r="Q82" i="6"/>
  <c r="Q81" i="6"/>
  <c r="Q80" i="6"/>
  <c r="Q79" i="6"/>
  <c r="P84" i="6"/>
  <c r="O84" i="6"/>
  <c r="N84" i="6"/>
  <c r="G80" i="6"/>
  <c r="G81" i="6"/>
  <c r="G82" i="6"/>
  <c r="G83" i="6"/>
  <c r="G84" i="6"/>
  <c r="J84" i="6"/>
  <c r="J83" i="6"/>
  <c r="J82" i="6"/>
  <c r="J81" i="6"/>
  <c r="J80" i="6"/>
  <c r="J79" i="6"/>
  <c r="I84" i="6"/>
  <c r="H84" i="6"/>
  <c r="F58" i="6"/>
  <c r="E58" i="6"/>
  <c r="D58" i="6"/>
  <c r="C58" i="6"/>
  <c r="C62" i="3"/>
  <c r="L67" i="6"/>
  <c r="F63" i="6"/>
  <c r="O51" i="6"/>
  <c r="O52" i="6"/>
  <c r="O53" i="6"/>
  <c r="O54" i="6"/>
  <c r="O55" i="6"/>
  <c r="O50" i="6"/>
  <c r="F51" i="6"/>
  <c r="F52" i="6"/>
  <c r="F53" i="6"/>
  <c r="F54" i="6"/>
  <c r="F55" i="6"/>
  <c r="F50" i="6"/>
  <c r="N51" i="6"/>
  <c r="N52" i="6"/>
  <c r="N53" i="6"/>
  <c r="N54" i="6"/>
  <c r="N55" i="6"/>
  <c r="M51" i="6"/>
  <c r="M52" i="6"/>
  <c r="M53" i="6"/>
  <c r="M54" i="6"/>
  <c r="M55" i="6"/>
  <c r="L51" i="6"/>
  <c r="L52" i="6"/>
  <c r="L53" i="6"/>
  <c r="L54" i="6"/>
  <c r="L55" i="6"/>
  <c r="E51" i="6"/>
  <c r="E52" i="6"/>
  <c r="E53" i="6"/>
  <c r="E54" i="6"/>
  <c r="E55" i="6"/>
  <c r="D51" i="6"/>
  <c r="D52" i="6"/>
  <c r="D53" i="6"/>
  <c r="D54" i="6"/>
  <c r="D55" i="6"/>
  <c r="C51" i="6"/>
  <c r="C52" i="6"/>
  <c r="C53" i="6"/>
  <c r="C54" i="6"/>
  <c r="C55" i="6"/>
  <c r="B83" i="6"/>
  <c r="E35" i="6"/>
  <c r="E39" i="6"/>
  <c r="D36" i="6"/>
  <c r="D37" i="6"/>
  <c r="C38" i="6"/>
  <c r="P105" i="6" s="1"/>
  <c r="G8" i="6"/>
  <c r="E22" i="6" s="1"/>
  <c r="E34" i="6" s="1"/>
  <c r="G9" i="6"/>
  <c r="E24" i="6" s="1"/>
  <c r="E36" i="6" s="1"/>
  <c r="G7" i="6"/>
  <c r="D23" i="6" s="1"/>
  <c r="D35" i="6" s="1"/>
  <c r="C13" i="6"/>
  <c r="B82" i="6"/>
  <c r="B81" i="6"/>
  <c r="B80" i="6"/>
  <c r="B79" i="6"/>
  <c r="B78" i="6"/>
  <c r="Q104" i="6"/>
  <c r="C34" i="6"/>
  <c r="B80" i="4"/>
  <c r="C13" i="4"/>
  <c r="D35" i="4"/>
  <c r="C36" i="4"/>
  <c r="D37" i="4"/>
  <c r="C38" i="4"/>
  <c r="P102" i="4" s="1"/>
  <c r="C34" i="4"/>
  <c r="P98" i="4" s="1"/>
  <c r="G8" i="4"/>
  <c r="C23" i="4" s="1"/>
  <c r="C35" i="4" s="1"/>
  <c r="G7" i="4"/>
  <c r="B79" i="4"/>
  <c r="B78" i="4"/>
  <c r="B77" i="4"/>
  <c r="B76" i="4"/>
  <c r="G7" i="3"/>
  <c r="D21" i="3" s="1"/>
  <c r="D33" i="3" s="1"/>
  <c r="D95" i="3" s="1"/>
  <c r="B74" i="3"/>
  <c r="B75" i="3"/>
  <c r="B76" i="3"/>
  <c r="B73" i="3"/>
  <c r="D34" i="3"/>
  <c r="D96" i="3" s="1"/>
  <c r="E35" i="3"/>
  <c r="R97" i="3" s="1"/>
  <c r="D36" i="3"/>
  <c r="D98" i="3" s="1"/>
  <c r="C33" i="3"/>
  <c r="P95" i="3" s="1"/>
  <c r="G9" i="3"/>
  <c r="C23" i="3" s="1"/>
  <c r="G8" i="3"/>
  <c r="E21" i="3" s="1"/>
  <c r="E33" i="3" s="1"/>
  <c r="R95" i="3" s="1"/>
  <c r="C12" i="3"/>
  <c r="C82" i="4" l="1"/>
  <c r="C102" i="4"/>
  <c r="Q102" i="6"/>
  <c r="D102" i="6"/>
  <c r="C23" i="6"/>
  <c r="E26" i="6"/>
  <c r="E38" i="6" s="1"/>
  <c r="C24" i="6"/>
  <c r="C36" i="6" s="1"/>
  <c r="C25" i="6"/>
  <c r="C37" i="6" s="1"/>
  <c r="C27" i="6"/>
  <c r="C39" i="6" s="1"/>
  <c r="D22" i="6"/>
  <c r="D34" i="6" s="1"/>
  <c r="E25" i="6"/>
  <c r="E37" i="6" s="1"/>
  <c r="D27" i="6"/>
  <c r="D39" i="6" s="1"/>
  <c r="D26" i="6"/>
  <c r="C105" i="6"/>
  <c r="D103" i="6"/>
  <c r="Q103" i="6"/>
  <c r="D104" i="6"/>
  <c r="P101" i="6"/>
  <c r="C101" i="6"/>
  <c r="D24" i="4"/>
  <c r="C25" i="4"/>
  <c r="C37" i="4" s="1"/>
  <c r="C40" i="4" s="1"/>
  <c r="D22" i="4"/>
  <c r="D34" i="4" s="1"/>
  <c r="D26" i="4"/>
  <c r="D101" i="4"/>
  <c r="E23" i="4"/>
  <c r="E35" i="4" s="1"/>
  <c r="D99" i="4"/>
  <c r="Q99" i="4"/>
  <c r="Q101" i="4"/>
  <c r="C98" i="4"/>
  <c r="Q98" i="3"/>
  <c r="C95" i="3"/>
  <c r="Q96" i="3"/>
  <c r="E97" i="3"/>
  <c r="Q95" i="3"/>
  <c r="E95" i="3"/>
  <c r="C79" i="3"/>
  <c r="E24" i="3"/>
  <c r="E36" i="3" s="1"/>
  <c r="C22" i="3"/>
  <c r="C34" i="3" s="1"/>
  <c r="D23" i="3"/>
  <c r="D35" i="3" s="1"/>
  <c r="E22" i="3"/>
  <c r="C35" i="3"/>
  <c r="C24" i="3"/>
  <c r="F21" i="3"/>
  <c r="F33" i="3" s="1"/>
  <c r="L23" i="4" l="1"/>
  <c r="L22" i="4"/>
  <c r="L35" i="4"/>
  <c r="C50" i="4"/>
  <c r="L50" i="4"/>
  <c r="L25" i="4"/>
  <c r="L52" i="4" s="1"/>
  <c r="C101" i="4"/>
  <c r="N81" i="4"/>
  <c r="E25" i="4"/>
  <c r="E37" i="4" s="1"/>
  <c r="R101" i="4" s="1"/>
  <c r="P101" i="4"/>
  <c r="L24" i="4"/>
  <c r="L26" i="4"/>
  <c r="F23" i="6"/>
  <c r="F35" i="6" s="1"/>
  <c r="C35" i="6"/>
  <c r="F26" i="6"/>
  <c r="F38" i="6" s="1"/>
  <c r="D38" i="6"/>
  <c r="E41" i="6"/>
  <c r="F27" i="6"/>
  <c r="F39" i="6" s="1"/>
  <c r="F25" i="6"/>
  <c r="F37" i="6" s="1"/>
  <c r="F24" i="6"/>
  <c r="F36" i="6" s="1"/>
  <c r="R103" i="6"/>
  <c r="E103" i="6"/>
  <c r="P104" i="6"/>
  <c r="C104" i="6"/>
  <c r="R104" i="6"/>
  <c r="E104" i="6"/>
  <c r="E102" i="6"/>
  <c r="R102" i="6"/>
  <c r="E26" i="4"/>
  <c r="E38" i="4" s="1"/>
  <c r="D38" i="4"/>
  <c r="D36" i="4"/>
  <c r="E24" i="4"/>
  <c r="E22" i="4"/>
  <c r="E34" i="4" s="1"/>
  <c r="R98" i="4" s="1"/>
  <c r="R99" i="4"/>
  <c r="E99" i="4"/>
  <c r="D98" i="4"/>
  <c r="Q98" i="4"/>
  <c r="C100" i="4"/>
  <c r="P100" i="4"/>
  <c r="C97" i="3"/>
  <c r="P97" i="3"/>
  <c r="Q97" i="3"/>
  <c r="D97" i="3"/>
  <c r="R98" i="3"/>
  <c r="E98" i="3"/>
  <c r="S95" i="3"/>
  <c r="F95" i="3"/>
  <c r="C96" i="3"/>
  <c r="P96" i="3"/>
  <c r="F23" i="3"/>
  <c r="F35" i="3" s="1"/>
  <c r="D38" i="3"/>
  <c r="J93" i="3" s="1"/>
  <c r="F24" i="3"/>
  <c r="F36" i="3" s="1"/>
  <c r="C36" i="3"/>
  <c r="F22" i="3"/>
  <c r="F34" i="3" s="1"/>
  <c r="E34" i="3"/>
  <c r="L38" i="4" l="1"/>
  <c r="C53" i="4"/>
  <c r="L53" i="4"/>
  <c r="G81" i="4"/>
  <c r="L36" i="4"/>
  <c r="C51" i="4"/>
  <c r="L51" i="4"/>
  <c r="Q102" i="4"/>
  <c r="D102" i="4"/>
  <c r="E101" i="4"/>
  <c r="R102" i="4"/>
  <c r="E102" i="4"/>
  <c r="L37" i="4"/>
  <c r="C52" i="4"/>
  <c r="N27" i="6"/>
  <c r="N39" i="6" s="1"/>
  <c r="N22" i="6"/>
  <c r="N24" i="6"/>
  <c r="N23" i="6"/>
  <c r="C41" i="6"/>
  <c r="L23" i="6" s="1"/>
  <c r="P102" i="6"/>
  <c r="C102" i="6"/>
  <c r="N26" i="6"/>
  <c r="N25" i="6"/>
  <c r="D41" i="6"/>
  <c r="M26" i="6" s="1"/>
  <c r="P103" i="6"/>
  <c r="C103" i="6"/>
  <c r="F22" i="6"/>
  <c r="F34" i="6" s="1"/>
  <c r="D105" i="6"/>
  <c r="Q105" i="6"/>
  <c r="E101" i="6"/>
  <c r="R101" i="6"/>
  <c r="D101" i="6"/>
  <c r="Q101" i="6"/>
  <c r="R105" i="6"/>
  <c r="E105" i="6"/>
  <c r="E98" i="4"/>
  <c r="E36" i="4"/>
  <c r="D100" i="4"/>
  <c r="Q100" i="4"/>
  <c r="D40" i="4"/>
  <c r="O77" i="4" s="1"/>
  <c r="P99" i="4"/>
  <c r="C99" i="4"/>
  <c r="J96" i="4"/>
  <c r="O78" i="4"/>
  <c r="O80" i="4"/>
  <c r="O79" i="4"/>
  <c r="M22" i="4"/>
  <c r="S97" i="3"/>
  <c r="F97" i="3"/>
  <c r="S98" i="3"/>
  <c r="F98" i="3"/>
  <c r="S96" i="3"/>
  <c r="F96" i="3"/>
  <c r="C98" i="3"/>
  <c r="P98" i="3"/>
  <c r="E96" i="3"/>
  <c r="R96" i="3"/>
  <c r="M23" i="3"/>
  <c r="D49" i="3" s="1"/>
  <c r="O74" i="3"/>
  <c r="O77" i="3"/>
  <c r="O75" i="3"/>
  <c r="O76" i="3"/>
  <c r="E38" i="3"/>
  <c r="K93" i="3" s="1"/>
  <c r="F38" i="3"/>
  <c r="M21" i="3"/>
  <c r="M22" i="3"/>
  <c r="M24" i="3"/>
  <c r="C38" i="3"/>
  <c r="O81" i="4" l="1"/>
  <c r="E100" i="4"/>
  <c r="C108" i="4" s="1"/>
  <c r="F41" i="6"/>
  <c r="C42" i="6"/>
  <c r="L26" i="6"/>
  <c r="L22" i="6"/>
  <c r="L24" i="6"/>
  <c r="L25" i="6"/>
  <c r="L27" i="6"/>
  <c r="L39" i="6" s="1"/>
  <c r="M24" i="6"/>
  <c r="M25" i="6"/>
  <c r="M23" i="6"/>
  <c r="M22" i="6"/>
  <c r="M27" i="6"/>
  <c r="M39" i="6" s="1"/>
  <c r="N79" i="6"/>
  <c r="I99" i="6"/>
  <c r="N80" i="6"/>
  <c r="N81" i="6"/>
  <c r="N82" i="6"/>
  <c r="N83" i="6"/>
  <c r="P83" i="6"/>
  <c r="P111" i="6"/>
  <c r="P79" i="6"/>
  <c r="N50" i="6"/>
  <c r="I79" i="6"/>
  <c r="M38" i="6"/>
  <c r="H83" i="6"/>
  <c r="O79" i="6"/>
  <c r="O80" i="6"/>
  <c r="J99" i="6"/>
  <c r="O82" i="6"/>
  <c r="O81" i="6"/>
  <c r="I41" i="6"/>
  <c r="O83" i="6"/>
  <c r="E50" i="6"/>
  <c r="N34" i="6"/>
  <c r="K99" i="6"/>
  <c r="P82" i="6"/>
  <c r="P80" i="6"/>
  <c r="P81" i="6"/>
  <c r="M23" i="4"/>
  <c r="H78" i="4" s="1"/>
  <c r="M25" i="4"/>
  <c r="H80" i="4" s="1"/>
  <c r="M26" i="4"/>
  <c r="M24" i="4"/>
  <c r="R100" i="4"/>
  <c r="P103" i="4" s="1"/>
  <c r="P108" i="4" s="1"/>
  <c r="E40" i="4"/>
  <c r="P81" i="4" s="1"/>
  <c r="G78" i="4"/>
  <c r="N78" i="4"/>
  <c r="I96" i="4"/>
  <c r="N77" i="4"/>
  <c r="N80" i="4"/>
  <c r="N79" i="4"/>
  <c r="M34" i="4"/>
  <c r="D49" i="4"/>
  <c r="H77" i="4"/>
  <c r="M49" i="4"/>
  <c r="P100" i="3"/>
  <c r="P105" i="3" s="1"/>
  <c r="C105" i="3"/>
  <c r="I93" i="3"/>
  <c r="C39" i="3"/>
  <c r="Q75" i="3"/>
  <c r="L93" i="3"/>
  <c r="Q77" i="3"/>
  <c r="M35" i="3"/>
  <c r="Q76" i="3"/>
  <c r="H75" i="3"/>
  <c r="M48" i="3"/>
  <c r="N22" i="3"/>
  <c r="P76" i="3"/>
  <c r="P74" i="3"/>
  <c r="P77" i="3"/>
  <c r="M50" i="3"/>
  <c r="H77" i="3"/>
  <c r="H76" i="3"/>
  <c r="M49" i="3"/>
  <c r="M47" i="3"/>
  <c r="H74" i="3"/>
  <c r="L24" i="3"/>
  <c r="C50" i="3" s="1"/>
  <c r="N74" i="3"/>
  <c r="N76" i="3"/>
  <c r="N75" i="3"/>
  <c r="O24" i="3"/>
  <c r="F50" i="3" s="1"/>
  <c r="Q74" i="3"/>
  <c r="P75" i="3"/>
  <c r="N77" i="3"/>
  <c r="O22" i="3"/>
  <c r="D50" i="3"/>
  <c r="M36" i="3"/>
  <c r="D47" i="3"/>
  <c r="M33" i="3"/>
  <c r="L21" i="3"/>
  <c r="L22" i="3"/>
  <c r="L23" i="3"/>
  <c r="O21" i="3"/>
  <c r="O23" i="3"/>
  <c r="I38" i="3"/>
  <c r="D48" i="3"/>
  <c r="M34" i="3"/>
  <c r="N23" i="3"/>
  <c r="N21" i="3"/>
  <c r="N24" i="3"/>
  <c r="C41" i="4" l="1"/>
  <c r="M37" i="4"/>
  <c r="D52" i="4"/>
  <c r="M52" i="4"/>
  <c r="M38" i="4"/>
  <c r="D53" i="4"/>
  <c r="H81" i="4"/>
  <c r="M53" i="4"/>
  <c r="I40" i="4"/>
  <c r="M36" i="4"/>
  <c r="D51" i="4"/>
  <c r="M51" i="4"/>
  <c r="M35" i="4"/>
  <c r="M40" i="4" s="1"/>
  <c r="D50" i="4"/>
  <c r="M50" i="4"/>
  <c r="O25" i="6"/>
  <c r="O37" i="6" s="1"/>
  <c r="O23" i="6"/>
  <c r="O35" i="6" s="1"/>
  <c r="O24" i="6"/>
  <c r="O36" i="6" s="1"/>
  <c r="O26" i="6"/>
  <c r="O38" i="6" s="1"/>
  <c r="O27" i="6"/>
  <c r="O39" i="6" s="1"/>
  <c r="O22" i="6"/>
  <c r="O34" i="6" s="1"/>
  <c r="O41" i="6" s="1"/>
  <c r="L38" i="6"/>
  <c r="G79" i="6"/>
  <c r="C50" i="6"/>
  <c r="L34" i="6"/>
  <c r="L50" i="6"/>
  <c r="L36" i="6"/>
  <c r="L35" i="6"/>
  <c r="L37" i="6"/>
  <c r="N38" i="6"/>
  <c r="I83" i="6"/>
  <c r="J101" i="6"/>
  <c r="M37" i="6"/>
  <c r="H82" i="6"/>
  <c r="N35" i="6"/>
  <c r="I80" i="6"/>
  <c r="N36" i="6"/>
  <c r="I81" i="6"/>
  <c r="M36" i="6"/>
  <c r="H81" i="6"/>
  <c r="N37" i="6"/>
  <c r="I82" i="6"/>
  <c r="M35" i="6"/>
  <c r="H80" i="6"/>
  <c r="D50" i="6"/>
  <c r="M34" i="6"/>
  <c r="H79" i="6"/>
  <c r="M50" i="6"/>
  <c r="N25" i="4"/>
  <c r="N23" i="4"/>
  <c r="K96" i="4"/>
  <c r="N22" i="4"/>
  <c r="P78" i="4"/>
  <c r="N26" i="4"/>
  <c r="P77" i="4"/>
  <c r="P79" i="4"/>
  <c r="P80" i="4"/>
  <c r="H79" i="4"/>
  <c r="N24" i="4"/>
  <c r="J98" i="4"/>
  <c r="I91" i="4" s="1"/>
  <c r="L34" i="4"/>
  <c r="L40" i="4" s="1"/>
  <c r="C49" i="4"/>
  <c r="C56" i="4" s="1"/>
  <c r="C61" i="4" s="1"/>
  <c r="G77" i="4"/>
  <c r="L49" i="4"/>
  <c r="G80" i="4"/>
  <c r="G79" i="4"/>
  <c r="O36" i="3"/>
  <c r="J95" i="3"/>
  <c r="L36" i="3"/>
  <c r="N83" i="3"/>
  <c r="I75" i="3"/>
  <c r="N48" i="3"/>
  <c r="I74" i="3"/>
  <c r="N47" i="3"/>
  <c r="N34" i="3"/>
  <c r="O47" i="3"/>
  <c r="J74" i="3"/>
  <c r="G75" i="3"/>
  <c r="L48" i="3"/>
  <c r="O48" i="3"/>
  <c r="J75" i="3"/>
  <c r="I77" i="3"/>
  <c r="N50" i="3"/>
  <c r="G74" i="3"/>
  <c r="L47" i="3"/>
  <c r="O50" i="3"/>
  <c r="J77" i="3"/>
  <c r="O34" i="3"/>
  <c r="L50" i="3"/>
  <c r="G77" i="3"/>
  <c r="I76" i="3"/>
  <c r="N49" i="3"/>
  <c r="J76" i="3"/>
  <c r="O49" i="3"/>
  <c r="L49" i="3"/>
  <c r="G76" i="3"/>
  <c r="E48" i="3"/>
  <c r="F48" i="3"/>
  <c r="C48" i="3"/>
  <c r="L34" i="3"/>
  <c r="E50" i="3"/>
  <c r="N36" i="3"/>
  <c r="E47" i="3"/>
  <c r="N33" i="3"/>
  <c r="F47" i="3"/>
  <c r="O33" i="3"/>
  <c r="L33" i="3"/>
  <c r="C47" i="3"/>
  <c r="M38" i="3"/>
  <c r="E49" i="3"/>
  <c r="N35" i="3"/>
  <c r="F49" i="3"/>
  <c r="O35" i="3"/>
  <c r="C49" i="3"/>
  <c r="L35" i="3"/>
  <c r="D53" i="3"/>
  <c r="D58" i="3" s="1"/>
  <c r="D56" i="4" l="1"/>
  <c r="D61" i="4" s="1"/>
  <c r="N86" i="4"/>
  <c r="N38" i="4"/>
  <c r="E53" i="4"/>
  <c r="N53" i="4"/>
  <c r="I81" i="4"/>
  <c r="E51" i="4"/>
  <c r="N51" i="4"/>
  <c r="E50" i="4"/>
  <c r="N50" i="4"/>
  <c r="E52" i="4"/>
  <c r="N52" i="4"/>
  <c r="M41" i="6"/>
  <c r="N41" i="6"/>
  <c r="L41" i="6"/>
  <c r="C63" i="6"/>
  <c r="E63" i="6"/>
  <c r="D63" i="6"/>
  <c r="N36" i="4"/>
  <c r="I79" i="4"/>
  <c r="N35" i="4"/>
  <c r="I78" i="4"/>
  <c r="N34" i="4"/>
  <c r="I77" i="4"/>
  <c r="N49" i="4"/>
  <c r="E49" i="4"/>
  <c r="N37" i="4"/>
  <c r="I80" i="4"/>
  <c r="G86" i="4" s="1"/>
  <c r="L62" i="3"/>
  <c r="G83" i="3"/>
  <c r="C53" i="3"/>
  <c r="C58" i="3" s="1"/>
  <c r="N38" i="3"/>
  <c r="O38" i="3"/>
  <c r="L38" i="3"/>
  <c r="F53" i="3"/>
  <c r="F58" i="3" s="1"/>
  <c r="E53" i="3"/>
  <c r="E58" i="3" s="1"/>
  <c r="L65" i="4" l="1"/>
  <c r="E56" i="4"/>
  <c r="E61" i="4" s="1"/>
  <c r="C65" i="4" s="1"/>
  <c r="C86" i="4" s="1"/>
  <c r="C67" i="6"/>
  <c r="C89" i="6" s="1"/>
  <c r="L42" i="6"/>
  <c r="N40" i="4"/>
  <c r="L41" i="4" s="1"/>
  <c r="L39" i="3"/>
  <c r="J105" i="3"/>
  <c r="I103" i="6" l="1"/>
  <c r="J111" i="6"/>
  <c r="I100" i="4"/>
  <c r="J108" i="4"/>
  <c r="C83" i="3"/>
  <c r="I97" i="3"/>
</calcChain>
</file>

<file path=xl/sharedStrings.xml><?xml version="1.0" encoding="utf-8"?>
<sst xmlns="http://schemas.openxmlformats.org/spreadsheetml/2006/main" count="454" uniqueCount="55">
  <si>
    <t>Probabilidad</t>
  </si>
  <si>
    <t>S1</t>
  </si>
  <si>
    <t>S2</t>
  </si>
  <si>
    <t>S3</t>
  </si>
  <si>
    <t>S4</t>
  </si>
  <si>
    <t>S5</t>
  </si>
  <si>
    <t>B1</t>
  </si>
  <si>
    <t>B2</t>
  </si>
  <si>
    <t>B3</t>
  </si>
  <si>
    <t>a</t>
  </si>
  <si>
    <t>b</t>
  </si>
  <si>
    <t>Suma</t>
  </si>
  <si>
    <t>Entropia a posteriori</t>
  </si>
  <si>
    <t>H(A/bj)</t>
  </si>
  <si>
    <t>P(b)*H(A/b)</t>
  </si>
  <si>
    <t>P(a)*(LOG(1/P(a)))</t>
  </si>
  <si>
    <t>H(A)</t>
  </si>
  <si>
    <t>Informacion mutua</t>
  </si>
  <si>
    <t>I(A,B)</t>
  </si>
  <si>
    <t>P(a): Probabilidad a priori</t>
  </si>
  <si>
    <t>Simbolo</t>
  </si>
  <si>
    <t>P(bj/ai): Matriz del canal</t>
  </si>
  <si>
    <t>B4</t>
  </si>
  <si>
    <t>c</t>
  </si>
  <si>
    <t>Valores Auxiliares</t>
  </si>
  <si>
    <t>NRO grupo</t>
  </si>
  <si>
    <t>P(ai/bj): Probabilidad a posteriori</t>
  </si>
  <si>
    <t>P(ai,bj): Probabilidad del suceso simultaneo</t>
  </si>
  <si>
    <t>P(bi)</t>
  </si>
  <si>
    <t>P(ai/bj) * log(1/P(ai/bj)): Calculo auxiliar</t>
  </si>
  <si>
    <t>Canal 2</t>
  </si>
  <si>
    <t>Probabilidades condicionales</t>
  </si>
  <si>
    <t>Probabilidades del suceso simultaneo</t>
  </si>
  <si>
    <t>Calculos equivocacion</t>
  </si>
  <si>
    <t>Calculo auxiliar</t>
  </si>
  <si>
    <t>Entropia a priori</t>
  </si>
  <si>
    <t>Equivocacion</t>
  </si>
  <si>
    <t>Calculos informacion mutua</t>
  </si>
  <si>
    <t>H(A/B)</t>
  </si>
  <si>
    <t>P(ai,bi) * log((P(ai/bi)/P(a)): Calculo auxiliar</t>
  </si>
  <si>
    <t>Calculos entropia afin</t>
  </si>
  <si>
    <t>P(ai,bi) * log(1/P(ai,bi)): Calculo auxiliar</t>
  </si>
  <si>
    <t>H(B)</t>
  </si>
  <si>
    <t>P(b)*(LOG(1/P(b)))</t>
  </si>
  <si>
    <t>P(ai,bi) * log(1/P(ai/bi)): Calculo auxiliar</t>
  </si>
  <si>
    <t>P(ai,bi) * log(1/P(bj/ai)): Calculo auxiliar</t>
  </si>
  <si>
    <t>Calculado como:</t>
  </si>
  <si>
    <t>H(A,B)</t>
  </si>
  <si>
    <t>Entropia afin</t>
  </si>
  <si>
    <t>H(B/A)</t>
  </si>
  <si>
    <t>Canal 1</t>
  </si>
  <si>
    <t>S6</t>
  </si>
  <si>
    <t>I(B,A) =</t>
  </si>
  <si>
    <t>Propiedad de simetria de informacion mutua</t>
  </si>
  <si>
    <t>Canal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</si>
</sst>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hair">
        <color auto="1"/>
      </bottom>
      <diagonal/>
    </border>
    <border>
      <left/>
      <right style="thick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/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" xfId="0" applyFill="1" applyBorder="1"/>
    <xf numFmtId="0" fontId="0" fillId="2" borderId="16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7" xfId="0" applyFill="1" applyBorder="1"/>
    <xf numFmtId="0" fontId="0" fillId="2" borderId="4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7" xfId="0" applyFill="1" applyBorder="1"/>
    <xf numFmtId="0" fontId="0" fillId="3" borderId="26" xfId="0" applyFill="1" applyBorder="1"/>
    <xf numFmtId="0" fontId="0" fillId="3" borderId="25" xfId="0" applyFill="1" applyBorder="1"/>
    <xf numFmtId="0" fontId="0" fillId="0" borderId="27" xfId="0" applyBorder="1"/>
    <xf numFmtId="0" fontId="0" fillId="0" borderId="25" xfId="0" applyBorder="1"/>
    <xf numFmtId="0" fontId="0" fillId="4" borderId="25" xfId="0" applyFill="1" applyBorder="1"/>
    <xf numFmtId="0" fontId="2" fillId="0" borderId="26" xfId="0" applyFont="1" applyBorder="1"/>
    <xf numFmtId="0" fontId="2" fillId="2" borderId="26" xfId="0" applyFont="1" applyFill="1" applyBorder="1"/>
    <xf numFmtId="0" fontId="2" fillId="2" borderId="22" xfId="0" applyFont="1" applyFill="1" applyBorder="1"/>
    <xf numFmtId="0" fontId="2" fillId="4" borderId="26" xfId="0" applyFont="1" applyFill="1" applyBorder="1"/>
    <xf numFmtId="0" fontId="0" fillId="0" borderId="15" xfId="0" applyBorder="1"/>
    <xf numFmtId="0" fontId="0" fillId="0" borderId="3" xfId="0" applyBorder="1"/>
    <xf numFmtId="0" fontId="0" fillId="0" borderId="17" xfId="0" applyBorder="1"/>
    <xf numFmtId="0" fontId="0" fillId="0" borderId="4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6" xfId="0" applyBorder="1"/>
    <xf numFmtId="0" fontId="0" fillId="0" borderId="12" xfId="0" applyBorder="1"/>
    <xf numFmtId="0" fontId="0" fillId="0" borderId="26" xfId="0" applyBorder="1"/>
    <xf numFmtId="0" fontId="2" fillId="0" borderId="0" xfId="0" applyFont="1"/>
    <xf numFmtId="0" fontId="2" fillId="0" borderId="13" xfId="0" applyFont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40" xfId="0" applyFill="1" applyBorder="1"/>
    <xf numFmtId="0" fontId="0" fillId="2" borderId="0" xfId="0" applyFill="1"/>
    <xf numFmtId="0" fontId="0" fillId="2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15" xfId="0" applyFill="1" applyBorder="1"/>
    <xf numFmtId="0" fontId="0" fillId="2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0" fillId="2" borderId="42" xfId="0" applyFill="1" applyBorder="1"/>
    <xf numFmtId="0" fontId="0" fillId="0" borderId="49" xfId="0" applyBorder="1"/>
    <xf numFmtId="0" fontId="0" fillId="0" borderId="46" xfId="0" applyBorder="1"/>
    <xf numFmtId="0" fontId="0" fillId="0" borderId="47" xfId="0" applyBorder="1"/>
    <xf numFmtId="0" fontId="0" fillId="0" borderId="50" xfId="0" applyBorder="1"/>
    <xf numFmtId="0" fontId="0" fillId="0" borderId="43" xfId="0" applyBorder="1"/>
    <xf numFmtId="0" fontId="0" fillId="0" borderId="30" xfId="0" applyBorder="1"/>
    <xf numFmtId="0" fontId="0" fillId="0" borderId="53" xfId="0" applyBorder="1"/>
    <xf numFmtId="0" fontId="0" fillId="0" borderId="54" xfId="0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3" xfId="0" applyFill="1" applyBorder="1"/>
    <xf numFmtId="0" fontId="0" fillId="0" borderId="45" xfId="0" applyBorder="1"/>
    <xf numFmtId="0" fontId="0" fillId="0" borderId="44" xfId="0" applyBorder="1"/>
    <xf numFmtId="0" fontId="0" fillId="0" borderId="51" xfId="0" applyBorder="1"/>
    <xf numFmtId="0" fontId="0" fillId="0" borderId="58" xfId="0" applyBorder="1"/>
    <xf numFmtId="0" fontId="0" fillId="0" borderId="39" xfId="0" applyBorder="1"/>
    <xf numFmtId="0" fontId="0" fillId="0" borderId="57" xfId="0" applyBorder="1"/>
    <xf numFmtId="0" fontId="0" fillId="0" borderId="40" xfId="0" applyBorder="1"/>
    <xf numFmtId="0" fontId="0" fillId="0" borderId="37" xfId="0" applyBorder="1"/>
    <xf numFmtId="0" fontId="0" fillId="0" borderId="64" xfId="0" applyBorder="1"/>
    <xf numFmtId="0" fontId="0" fillId="2" borderId="63" xfId="0" applyFill="1" applyBorder="1"/>
    <xf numFmtId="0" fontId="0" fillId="2" borderId="62" xfId="0" applyFill="1" applyBorder="1"/>
    <xf numFmtId="0" fontId="3" fillId="0" borderId="0" xfId="0" applyFont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0" fillId="2" borderId="61" xfId="0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676275</xdr:colOff>
      <xdr:row>55</xdr:row>
      <xdr:rowOff>138112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F11A0A0-B1CA-47BD-8769-082C11824C43}"/>
            </a:ext>
          </a:extLst>
        </xdr:cNvPr>
        <xdr:cNvSpPr txBox="1"/>
      </xdr:nvSpPr>
      <xdr:spPr>
        <a:xfrm>
          <a:off x="8515350" y="10120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10</xdr:col>
      <xdr:colOff>676275</xdr:colOff>
      <xdr:row>53</xdr:row>
      <xdr:rowOff>138112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00FDD1A-8E84-4BC0-9C42-D8F8E905C1C9}"/>
            </a:ext>
          </a:extLst>
        </xdr:cNvPr>
        <xdr:cNvSpPr txBox="1"/>
      </xdr:nvSpPr>
      <xdr:spPr>
        <a:xfrm>
          <a:off x="8515350" y="10120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</xdr:col>
      <xdr:colOff>284861</xdr:colOff>
      <xdr:row>65</xdr:row>
      <xdr:rowOff>33051</xdr:rowOff>
    </xdr:from>
    <xdr:ext cx="1199496" cy="489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14EE238-EE9E-4525-BC38-A69FC8043373}"/>
                </a:ext>
              </a:extLst>
            </xdr:cNvPr>
            <xdr:cNvSpPr txBox="1"/>
          </xdr:nvSpPr>
          <xdr:spPr>
            <a:xfrm>
              <a:off x="1046861" y="1246317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14EE238-EE9E-4525-BC38-A69FC8043373}"/>
                </a:ext>
              </a:extLst>
            </xdr:cNvPr>
            <xdr:cNvSpPr txBox="1"/>
          </xdr:nvSpPr>
          <xdr:spPr>
            <a:xfrm>
              <a:off x="1046861" y="1246317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_𝐵▒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𝐵)∗𝐻(𝐴∕〖𝑏𝑗)〗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751586</xdr:colOff>
      <xdr:row>65</xdr:row>
      <xdr:rowOff>33051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64EDFD5-6778-40B6-A63C-6E2679CAE89A}"/>
                </a:ext>
              </a:extLst>
            </xdr:cNvPr>
            <xdr:cNvSpPr txBox="1"/>
          </xdr:nvSpPr>
          <xdr:spPr>
            <a:xfrm>
              <a:off x="7828661" y="12463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den>
                            </m:f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64EDFD5-6778-40B6-A63C-6E2679CAE89A}"/>
                </a:ext>
              </a:extLst>
            </xdr:cNvPr>
            <xdr:cNvSpPr txBox="1"/>
          </xdr:nvSpPr>
          <xdr:spPr>
            <a:xfrm>
              <a:off x="7828661" y="12463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𝑎𝑖,𝑏𝑗)∗log⁡(1/(𝑃(𝑎𝑖∕〖𝑏𝑗)〗))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393668</xdr:colOff>
      <xdr:row>86</xdr:row>
      <xdr:rowOff>79851</xdr:rowOff>
    </xdr:from>
    <xdr:ext cx="10036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8BEDC98-91A4-4749-8B34-798CEAF23452}"/>
                </a:ext>
              </a:extLst>
            </xdr:cNvPr>
            <xdr:cNvSpPr txBox="1"/>
          </xdr:nvSpPr>
          <xdr:spPr>
            <a:xfrm>
              <a:off x="1155668" y="16700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8BEDC98-91A4-4749-8B34-798CEAF23452}"/>
                </a:ext>
              </a:extLst>
            </xdr:cNvPr>
            <xdr:cNvSpPr txBox="1"/>
          </xdr:nvSpPr>
          <xdr:spPr>
            <a:xfrm>
              <a:off x="1155668" y="16700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𝐻(𝐴)−𝐻(𝐴∕〖𝐵)〗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713486</xdr:colOff>
      <xdr:row>86</xdr:row>
      <xdr:rowOff>80676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6DF89D2F-8B4D-43AF-B888-FAB7736189C9}"/>
                </a:ext>
              </a:extLst>
            </xdr:cNvPr>
            <xdr:cNvSpPr txBox="1"/>
          </xdr:nvSpPr>
          <xdr:spPr>
            <a:xfrm>
              <a:off x="3923411" y="16701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den>
                            </m:f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6DF89D2F-8B4D-43AF-B888-FAB7736189C9}"/>
                </a:ext>
              </a:extLst>
            </xdr:cNvPr>
            <xdr:cNvSpPr txBox="1"/>
          </xdr:nvSpPr>
          <xdr:spPr>
            <a:xfrm>
              <a:off x="3923411" y="16701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𝑃(𝑎𝑖∕〖𝑏𝑗)〗)/(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608711</xdr:colOff>
      <xdr:row>86</xdr:row>
      <xdr:rowOff>90201</xdr:rowOff>
    </xdr:from>
    <xdr:ext cx="1935915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9ED4A34F-0EC0-456F-9741-A2727748FBDD}"/>
                </a:ext>
              </a:extLst>
            </xdr:cNvPr>
            <xdr:cNvSpPr txBox="1"/>
          </xdr:nvSpPr>
          <xdr:spPr>
            <a:xfrm>
              <a:off x="9285986" y="16711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9ED4A34F-0EC0-456F-9741-A2727748FBDD}"/>
                </a:ext>
              </a:extLst>
            </xdr:cNvPr>
            <xdr:cNvSpPr txBox="1"/>
          </xdr:nvSpPr>
          <xdr:spPr>
            <a:xfrm>
              <a:off x="9285986" y="16711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𝑃(𝑎𝑖,𝑏𝑗))/(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𝑃(𝑎𝑖)∗𝑃(𝑏𝑗)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28575</xdr:colOff>
      <xdr:row>34</xdr:row>
      <xdr:rowOff>19050</xdr:rowOff>
    </xdr:from>
    <xdr:ext cx="10415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099D504-FAA8-48CE-858D-3ABF7DAF01D4}"/>
                </a:ext>
              </a:extLst>
            </xdr:cNvPr>
            <xdr:cNvSpPr txBox="1"/>
          </xdr:nvSpPr>
          <xdr:spPr>
            <a:xfrm>
              <a:off x="4762500" y="66008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099D504-FAA8-48CE-858D-3ABF7DAF01D4}"/>
                </a:ext>
              </a:extLst>
            </xdr:cNvPr>
            <xdr:cNvSpPr txBox="1"/>
          </xdr:nvSpPr>
          <xdr:spPr>
            <a:xfrm>
              <a:off x="4762500" y="66008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𝑃(𝑏𝑗∕𝑎𝑖)∗𝑃(𝑎𝑖)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34</xdr:row>
      <xdr:rowOff>19050</xdr:rowOff>
    </xdr:from>
    <xdr:ext cx="1042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5951F3D0-5900-4168-8FD3-E3EE5942BD6D}"/>
                </a:ext>
              </a:extLst>
            </xdr:cNvPr>
            <xdr:cNvSpPr txBox="1"/>
          </xdr:nvSpPr>
          <xdr:spPr>
            <a:xfrm>
              <a:off x="11744325" y="66008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5951F3D0-5900-4168-8FD3-E3EE5942BD6D}"/>
                </a:ext>
              </a:extLst>
            </xdr:cNvPr>
            <xdr:cNvSpPr txBox="1"/>
          </xdr:nvSpPr>
          <xdr:spPr>
            <a:xfrm>
              <a:off x="11744325" y="66008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𝑃(𝑎𝑖∕𝑏𝑗)∗𝑃(𝑏𝑗)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27686</xdr:colOff>
      <xdr:row>108</xdr:row>
      <xdr:rowOff>90201</xdr:rowOff>
    </xdr:from>
    <xdr:ext cx="1708096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786647FF-F839-45EB-A492-558AD4CD3620}"/>
                </a:ext>
              </a:extLst>
            </xdr:cNvPr>
            <xdr:cNvSpPr txBox="1"/>
          </xdr:nvSpPr>
          <xdr:spPr>
            <a:xfrm>
              <a:off x="789686" y="211214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786647FF-F839-45EB-A492-558AD4CD3620}"/>
                </a:ext>
              </a:extLst>
            </xdr:cNvPr>
            <xdr:cNvSpPr txBox="1"/>
          </xdr:nvSpPr>
          <xdr:spPr>
            <a:xfrm>
              <a:off x="789686" y="211214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𝑎𝑖,𝑏𝑗)∗log⁡(1/(𝑃(𝑎𝑖,𝑏𝑗))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304800</xdr:colOff>
      <xdr:row>108</xdr:row>
      <xdr:rowOff>47625</xdr:rowOff>
    </xdr:from>
    <xdr:ext cx="1009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32A4A4F-BFB9-4C9A-BD6A-4800ABD9F061}"/>
                </a:ext>
              </a:extLst>
            </xdr:cNvPr>
            <xdr:cNvSpPr txBox="1"/>
          </xdr:nvSpPr>
          <xdr:spPr>
            <a:xfrm>
              <a:off x="6591300" y="210788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32A4A4F-BFB9-4C9A-BD6A-4800ABD9F061}"/>
                </a:ext>
              </a:extLst>
            </xdr:cNvPr>
            <xdr:cNvSpPr txBox="1"/>
          </xdr:nvSpPr>
          <xdr:spPr>
            <a:xfrm>
              <a:off x="6591300" y="210788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𝐻(𝐵)+𝐻(𝐴∕𝐵)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304800</xdr:colOff>
      <xdr:row>108</xdr:row>
      <xdr:rowOff>38100</xdr:rowOff>
    </xdr:from>
    <xdr:ext cx="10425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B119012C-5CF4-45B5-8EF3-2B8821B63EFC}"/>
                </a:ext>
              </a:extLst>
            </xdr:cNvPr>
            <xdr:cNvSpPr txBox="1"/>
          </xdr:nvSpPr>
          <xdr:spPr>
            <a:xfrm>
              <a:off x="11268075" y="210693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B119012C-5CF4-45B5-8EF3-2B8821B63EFC}"/>
                </a:ext>
              </a:extLst>
            </xdr:cNvPr>
            <xdr:cNvSpPr txBox="1"/>
          </xdr:nvSpPr>
          <xdr:spPr>
            <a:xfrm>
              <a:off x="11268075" y="210693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𝐻(𝐴)+𝐻(𝐵∕𝐴)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676275</xdr:colOff>
      <xdr:row>50</xdr:row>
      <xdr:rowOff>138112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8E2617C-27B6-DA59-4257-4F15F7289276}"/>
            </a:ext>
          </a:extLst>
        </xdr:cNvPr>
        <xdr:cNvSpPr txBox="1"/>
      </xdr:nvSpPr>
      <xdr:spPr>
        <a:xfrm>
          <a:off x="8458200" y="8396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</xdr:col>
      <xdr:colOff>284861</xdr:colOff>
      <xdr:row>62</xdr:row>
      <xdr:rowOff>33051</xdr:rowOff>
    </xdr:from>
    <xdr:ext cx="1199496" cy="489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82B458-8C54-242D-989C-8F3B98302C9F}"/>
                </a:ext>
              </a:extLst>
            </xdr:cNvPr>
            <xdr:cNvSpPr txBox="1"/>
          </xdr:nvSpPr>
          <xdr:spPr>
            <a:xfrm>
              <a:off x="1046861" y="11215401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682B458-8C54-242D-989C-8F3B98302C9F}"/>
                </a:ext>
              </a:extLst>
            </xdr:cNvPr>
            <xdr:cNvSpPr txBox="1"/>
          </xdr:nvSpPr>
          <xdr:spPr>
            <a:xfrm>
              <a:off x="1046861" y="11215401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</a:t>
              </a:r>
              <a:r>
                <a:rPr lang="en-US" sz="1100" b="0" i="0">
                  <a:latin typeface="Cambria Math" panose="02040503050406030204" pitchFamily="18" charset="0"/>
                </a:rPr>
                <a:t>𝐵</a:t>
              </a:r>
              <a:r>
                <a:rPr lang="es-AR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∗𝐻(𝐴∕〖𝑏𝑗)〗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751586</xdr:colOff>
      <xdr:row>62</xdr:row>
      <xdr:rowOff>33051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C751291-3745-4866-BEF3-E48EC0CE1437}"/>
                </a:ext>
              </a:extLst>
            </xdr:cNvPr>
            <xdr:cNvSpPr txBox="1"/>
          </xdr:nvSpPr>
          <xdr:spPr>
            <a:xfrm>
              <a:off x="7828661" y="11701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den>
                            </m:f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C751291-3745-4866-BEF3-E48EC0CE1437}"/>
                </a:ext>
              </a:extLst>
            </xdr:cNvPr>
            <xdr:cNvSpPr txBox="1"/>
          </xdr:nvSpPr>
          <xdr:spPr>
            <a:xfrm>
              <a:off x="7828661" y="1170117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∗log⁡(1/(𝑃(𝑎𝑖∕〖𝑏𝑗)〗))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393668</xdr:colOff>
      <xdr:row>83</xdr:row>
      <xdr:rowOff>79851</xdr:rowOff>
    </xdr:from>
    <xdr:ext cx="10036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B752710-F67E-94FB-08C3-F5F038A3D913}"/>
                </a:ext>
              </a:extLst>
            </xdr:cNvPr>
            <xdr:cNvSpPr txBox="1"/>
          </xdr:nvSpPr>
          <xdr:spPr>
            <a:xfrm>
              <a:off x="1155668" y="157103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B752710-F67E-94FB-08C3-F5F038A3D913}"/>
                </a:ext>
              </a:extLst>
            </xdr:cNvPr>
            <xdr:cNvSpPr txBox="1"/>
          </xdr:nvSpPr>
          <xdr:spPr>
            <a:xfrm>
              <a:off x="1155668" y="157103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𝐻(𝐴)−𝐻(𝐴∕〖𝐵)〗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713486</xdr:colOff>
      <xdr:row>83</xdr:row>
      <xdr:rowOff>80676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51A9A10-71A6-458D-9223-FC17BA5E616B}"/>
                </a:ext>
              </a:extLst>
            </xdr:cNvPr>
            <xdr:cNvSpPr txBox="1"/>
          </xdr:nvSpPr>
          <xdr:spPr>
            <a:xfrm>
              <a:off x="3923411" y="157493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den>
                            </m:f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51A9A10-71A6-458D-9223-FC17BA5E616B}"/>
                </a:ext>
              </a:extLst>
            </xdr:cNvPr>
            <xdr:cNvSpPr txBox="1"/>
          </xdr:nvSpPr>
          <xdr:spPr>
            <a:xfrm>
              <a:off x="3923411" y="157493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∕〖𝑏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608711</xdr:colOff>
      <xdr:row>83</xdr:row>
      <xdr:rowOff>90201</xdr:rowOff>
    </xdr:from>
    <xdr:ext cx="1935915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3D8BE3CF-86E0-47A2-B3F0-880938DFC6E0}"/>
                </a:ext>
              </a:extLst>
            </xdr:cNvPr>
            <xdr:cNvSpPr txBox="1"/>
          </xdr:nvSpPr>
          <xdr:spPr>
            <a:xfrm>
              <a:off x="9285986" y="157588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3D8BE3CF-86E0-47A2-B3F0-880938DFC6E0}"/>
                </a:ext>
              </a:extLst>
            </xdr:cNvPr>
            <xdr:cNvSpPr txBox="1"/>
          </xdr:nvSpPr>
          <xdr:spPr>
            <a:xfrm>
              <a:off x="9285986" y="157588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𝑎𝑖,𝑏𝑗))/(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𝑃(𝑎𝑖)∗𝑃(𝑏𝑗)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28575</xdr:colOff>
      <xdr:row>33</xdr:row>
      <xdr:rowOff>19050</xdr:rowOff>
    </xdr:from>
    <xdr:ext cx="10415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DB71BFD-90A3-46D0-A8EE-D46E37C46FD5}"/>
                </a:ext>
              </a:extLst>
            </xdr:cNvPr>
            <xdr:cNvSpPr txBox="1"/>
          </xdr:nvSpPr>
          <xdr:spPr>
            <a:xfrm>
              <a:off x="4762500" y="60293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DB71BFD-90A3-46D0-A8EE-D46E37C46FD5}"/>
                </a:ext>
              </a:extLst>
            </xdr:cNvPr>
            <xdr:cNvSpPr txBox="1"/>
          </xdr:nvSpPr>
          <xdr:spPr>
            <a:xfrm>
              <a:off x="4762500" y="6029325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𝑃(𝑏𝑗∕𝑎𝑖)∗𝑃(𝑎𝑖)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33</xdr:row>
      <xdr:rowOff>19050</xdr:rowOff>
    </xdr:from>
    <xdr:ext cx="1042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F9D8ED2-86B3-4EDA-9AA8-D4272BF2330A}"/>
                </a:ext>
              </a:extLst>
            </xdr:cNvPr>
            <xdr:cNvSpPr txBox="1"/>
          </xdr:nvSpPr>
          <xdr:spPr>
            <a:xfrm>
              <a:off x="11744325" y="60293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EF9D8ED2-86B3-4EDA-9AA8-D4272BF2330A}"/>
                </a:ext>
              </a:extLst>
            </xdr:cNvPr>
            <xdr:cNvSpPr txBox="1"/>
          </xdr:nvSpPr>
          <xdr:spPr>
            <a:xfrm>
              <a:off x="11744325" y="6029325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𝑃(𝑎𝑖∕𝑏𝑗)∗𝑃(𝑏𝑗)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27686</xdr:colOff>
      <xdr:row>105</xdr:row>
      <xdr:rowOff>90201</xdr:rowOff>
    </xdr:from>
    <xdr:ext cx="1708096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7655F1D8-7F3F-47D4-A544-75F87D5F2155}"/>
                </a:ext>
              </a:extLst>
            </xdr:cNvPr>
            <xdr:cNvSpPr txBox="1"/>
          </xdr:nvSpPr>
          <xdr:spPr>
            <a:xfrm>
              <a:off x="789686" y="192926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7655F1D8-7F3F-47D4-A544-75F87D5F2155}"/>
                </a:ext>
              </a:extLst>
            </xdr:cNvPr>
            <xdr:cNvSpPr txBox="1"/>
          </xdr:nvSpPr>
          <xdr:spPr>
            <a:xfrm>
              <a:off x="789686" y="19292601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∗log⁡(1/(𝑃(𝑎𝑖,𝑏𝑗))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304800</xdr:colOff>
      <xdr:row>105</xdr:row>
      <xdr:rowOff>47625</xdr:rowOff>
    </xdr:from>
    <xdr:ext cx="1009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5E25F199-7791-4B4C-9F56-D9B52CAB6689}"/>
                </a:ext>
              </a:extLst>
            </xdr:cNvPr>
            <xdr:cNvSpPr txBox="1"/>
          </xdr:nvSpPr>
          <xdr:spPr>
            <a:xfrm>
              <a:off x="6591300" y="193262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5E25F199-7791-4B4C-9F56-D9B52CAB6689}"/>
                </a:ext>
              </a:extLst>
            </xdr:cNvPr>
            <xdr:cNvSpPr txBox="1"/>
          </xdr:nvSpPr>
          <xdr:spPr>
            <a:xfrm>
              <a:off x="6591300" y="19326225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𝐻(𝐵)+𝐻(𝐴∕𝐵)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304800</xdr:colOff>
      <xdr:row>105</xdr:row>
      <xdr:rowOff>38100</xdr:rowOff>
    </xdr:from>
    <xdr:ext cx="10425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B9E4B97-7E1D-4584-8DE1-A9413BD7CC26}"/>
                </a:ext>
              </a:extLst>
            </xdr:cNvPr>
            <xdr:cNvSpPr txBox="1"/>
          </xdr:nvSpPr>
          <xdr:spPr>
            <a:xfrm>
              <a:off x="11268075" y="198882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B9E4B97-7E1D-4584-8DE1-A9413BD7CC26}"/>
                </a:ext>
              </a:extLst>
            </xdr:cNvPr>
            <xdr:cNvSpPr txBox="1"/>
          </xdr:nvSpPr>
          <xdr:spPr>
            <a:xfrm>
              <a:off x="11268075" y="19888200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𝐻(𝐴)+𝐻(𝐵∕𝐴)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676275</xdr:colOff>
      <xdr:row>57</xdr:row>
      <xdr:rowOff>138112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398857A-9A1E-4706-AB28-4BE94A50631C}"/>
            </a:ext>
          </a:extLst>
        </xdr:cNvPr>
        <xdr:cNvSpPr txBox="1"/>
      </xdr:nvSpPr>
      <xdr:spPr>
        <a:xfrm>
          <a:off x="9058275" y="10977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10</xdr:col>
      <xdr:colOff>676275</xdr:colOff>
      <xdr:row>55</xdr:row>
      <xdr:rowOff>138112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A2442FD1-E750-4BE4-94F3-EDF079CBEF32}"/>
            </a:ext>
          </a:extLst>
        </xdr:cNvPr>
        <xdr:cNvSpPr txBox="1"/>
      </xdr:nvSpPr>
      <xdr:spPr>
        <a:xfrm>
          <a:off x="8296275" y="105489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</xdr:col>
      <xdr:colOff>284861</xdr:colOff>
      <xdr:row>67</xdr:row>
      <xdr:rowOff>33051</xdr:rowOff>
    </xdr:from>
    <xdr:ext cx="1199496" cy="489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70A045A-6B6B-43C0-B70C-6E55A0811DCD}"/>
                </a:ext>
              </a:extLst>
            </xdr:cNvPr>
            <xdr:cNvSpPr txBox="1"/>
          </xdr:nvSpPr>
          <xdr:spPr>
            <a:xfrm>
              <a:off x="1046861" y="1290132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70A045A-6B6B-43C0-B70C-6E55A0811DCD}"/>
                </a:ext>
              </a:extLst>
            </xdr:cNvPr>
            <xdr:cNvSpPr txBox="1"/>
          </xdr:nvSpPr>
          <xdr:spPr>
            <a:xfrm>
              <a:off x="1046861" y="12901326"/>
              <a:ext cx="1199496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_𝐵▒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𝐵)∗𝐻(𝐴∕〖𝑏𝑗)〗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751586</xdr:colOff>
      <xdr:row>67</xdr:row>
      <xdr:rowOff>33051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BD23E83-1B35-4513-85E1-B23270EFCB31}"/>
                </a:ext>
              </a:extLst>
            </xdr:cNvPr>
            <xdr:cNvSpPr txBox="1"/>
          </xdr:nvSpPr>
          <xdr:spPr>
            <a:xfrm>
              <a:off x="7609586" y="1290132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den>
                            </m:f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BD23E83-1B35-4513-85E1-B23270EFCB31}"/>
                </a:ext>
              </a:extLst>
            </xdr:cNvPr>
            <xdr:cNvSpPr txBox="1"/>
          </xdr:nvSpPr>
          <xdr:spPr>
            <a:xfrm>
              <a:off x="7609586" y="12901326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𝑎𝑖,𝑏𝑗)∗log⁡(1/(𝑃(𝑎𝑖∕〖𝑏𝑗)〗))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393668</xdr:colOff>
      <xdr:row>89</xdr:row>
      <xdr:rowOff>79851</xdr:rowOff>
    </xdr:from>
    <xdr:ext cx="10036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43D00A53-8BEA-4741-987B-2C8CB4FC9D17}"/>
                </a:ext>
              </a:extLst>
            </xdr:cNvPr>
            <xdr:cNvSpPr txBox="1"/>
          </xdr:nvSpPr>
          <xdr:spPr>
            <a:xfrm>
              <a:off x="1155668" y="17081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43D00A53-8BEA-4741-987B-2C8CB4FC9D17}"/>
                </a:ext>
              </a:extLst>
            </xdr:cNvPr>
            <xdr:cNvSpPr txBox="1"/>
          </xdr:nvSpPr>
          <xdr:spPr>
            <a:xfrm>
              <a:off x="1155668" y="17081976"/>
              <a:ext cx="10036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𝐻(𝐴)−𝐻(𝐴∕〖𝐵)〗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713486</xdr:colOff>
      <xdr:row>89</xdr:row>
      <xdr:rowOff>80676</xdr:rowOff>
    </xdr:from>
    <xdr:ext cx="1733744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91F53C8C-1888-4DBE-9104-485D53085EFC}"/>
                </a:ext>
              </a:extLst>
            </xdr:cNvPr>
            <xdr:cNvSpPr txBox="1"/>
          </xdr:nvSpPr>
          <xdr:spPr>
            <a:xfrm>
              <a:off x="3761486" y="17082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li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𝑎𝑖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den>
                            </m:f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91F53C8C-1888-4DBE-9104-485D53085EFC}"/>
                </a:ext>
              </a:extLst>
            </xdr:cNvPr>
            <xdr:cNvSpPr txBox="1"/>
          </xdr:nvSpPr>
          <xdr:spPr>
            <a:xfrm>
              <a:off x="3761486" y="17082801"/>
              <a:ext cx="1733744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𝑃(𝑎𝑖∕〖𝑏𝑗)〗)/(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608711</xdr:colOff>
      <xdr:row>89</xdr:row>
      <xdr:rowOff>90201</xdr:rowOff>
    </xdr:from>
    <xdr:ext cx="1935915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38595E6-60A9-49A2-8905-2DEC2CA86823}"/>
                </a:ext>
              </a:extLst>
            </xdr:cNvPr>
            <xdr:cNvSpPr txBox="1"/>
          </xdr:nvSpPr>
          <xdr:spPr>
            <a:xfrm>
              <a:off x="8990711" y="17092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𝑎𝑖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38595E6-60A9-49A2-8905-2DEC2CA86823}"/>
                </a:ext>
              </a:extLst>
            </xdr:cNvPr>
            <xdr:cNvSpPr txBox="1"/>
          </xdr:nvSpPr>
          <xdr:spPr>
            <a:xfrm>
              <a:off x="8990711" y="17092326"/>
              <a:ext cx="1935915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𝑃(𝑎𝑖,𝑏𝑗))/(</a:t>
              </a:r>
              <a:r>
                <a:rPr lang="en-US" sz="1100" b="0" i="0">
                  <a:latin typeface="Cambria Math" panose="02040503050406030204" pitchFamily="18" charset="0"/>
                </a:rPr>
                <a:t>𝑃(𝑎𝑖)∗𝑃(𝑏𝑗)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28575</xdr:colOff>
      <xdr:row>34</xdr:row>
      <xdr:rowOff>19050</xdr:rowOff>
    </xdr:from>
    <xdr:ext cx="10415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70733FE-617F-4D88-A8D9-C95ECFF13B84}"/>
                </a:ext>
              </a:extLst>
            </xdr:cNvPr>
            <xdr:cNvSpPr txBox="1"/>
          </xdr:nvSpPr>
          <xdr:spPr>
            <a:xfrm>
              <a:off x="4600575" y="6686550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70733FE-617F-4D88-A8D9-C95ECFF13B84}"/>
                </a:ext>
              </a:extLst>
            </xdr:cNvPr>
            <xdr:cNvSpPr txBox="1"/>
          </xdr:nvSpPr>
          <xdr:spPr>
            <a:xfrm>
              <a:off x="4600575" y="6686550"/>
              <a:ext cx="10415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𝑃(𝑏𝑗∕𝑎𝑖)∗𝑃(𝑎𝑖)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34</xdr:row>
      <xdr:rowOff>19050</xdr:rowOff>
    </xdr:from>
    <xdr:ext cx="1042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E73D665-B84C-4D06-BD5D-4A2B241E9667}"/>
                </a:ext>
              </a:extLst>
            </xdr:cNvPr>
            <xdr:cNvSpPr txBox="1"/>
          </xdr:nvSpPr>
          <xdr:spPr>
            <a:xfrm>
              <a:off x="11449050" y="6686550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E73D665-B84C-4D06-BD5D-4A2B241E9667}"/>
                </a:ext>
              </a:extLst>
            </xdr:cNvPr>
            <xdr:cNvSpPr txBox="1"/>
          </xdr:nvSpPr>
          <xdr:spPr>
            <a:xfrm>
              <a:off x="11449050" y="6686550"/>
              <a:ext cx="10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𝑃(𝑎𝑖∕𝑏𝑗)∗𝑃(𝑏𝑗)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27686</xdr:colOff>
      <xdr:row>111</xdr:row>
      <xdr:rowOff>90201</xdr:rowOff>
    </xdr:from>
    <xdr:ext cx="1708096" cy="503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DDD95D5-1741-47A6-9CB5-1ADD061D66FD}"/>
                </a:ext>
              </a:extLst>
            </xdr:cNvPr>
            <xdr:cNvSpPr txBox="1"/>
          </xdr:nvSpPr>
          <xdr:spPr>
            <a:xfrm>
              <a:off x="789686" y="21435726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DDD95D5-1741-47A6-9CB5-1ADD061D66FD}"/>
                </a:ext>
              </a:extLst>
            </xdr:cNvPr>
            <xdr:cNvSpPr txBox="1"/>
          </xdr:nvSpPr>
          <xdr:spPr>
            <a:xfrm>
              <a:off x="789686" y="21435726"/>
              <a:ext cx="1708096" cy="503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∑16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𝐴,𝐵</a:t>
              </a:r>
              <a:r>
                <a:rPr lang="es-AR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▒</a:t>
              </a:r>
              <a:r>
                <a:rPr lang="es-AR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s-AR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𝑎𝑖,𝑏𝑗)∗log⁡(1/(𝑃(𝑎𝑖,𝑏𝑗))</a:t>
              </a:r>
              <a:r>
                <a:rPr lang="es-AR" sz="1100" b="0" i="0">
                  <a:latin typeface="Cambria Math" panose="02040503050406030204" pitchFamily="18" charset="0"/>
                </a:rPr>
                <a:t>〗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304800</xdr:colOff>
      <xdr:row>111</xdr:row>
      <xdr:rowOff>47625</xdr:rowOff>
    </xdr:from>
    <xdr:ext cx="1009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286BA3F-22CB-40B1-BF31-DF1AFB3C66C9}"/>
                </a:ext>
              </a:extLst>
            </xdr:cNvPr>
            <xdr:cNvSpPr txBox="1"/>
          </xdr:nvSpPr>
          <xdr:spPr>
            <a:xfrm>
              <a:off x="6400800" y="21393150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286BA3F-22CB-40B1-BF31-DF1AFB3C66C9}"/>
                </a:ext>
              </a:extLst>
            </xdr:cNvPr>
            <xdr:cNvSpPr txBox="1"/>
          </xdr:nvSpPr>
          <xdr:spPr>
            <a:xfrm>
              <a:off x="6400800" y="21393150"/>
              <a:ext cx="1009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𝐻(𝐵)+𝐻(𝐴∕𝐵)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304800</xdr:colOff>
      <xdr:row>111</xdr:row>
      <xdr:rowOff>38100</xdr:rowOff>
    </xdr:from>
    <xdr:ext cx="10425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7EE16DB-6E06-477E-A285-8063CE08BF20}"/>
                </a:ext>
              </a:extLst>
            </xdr:cNvPr>
            <xdr:cNvSpPr txBox="1"/>
          </xdr:nvSpPr>
          <xdr:spPr>
            <a:xfrm>
              <a:off x="10972800" y="21383625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type m:val="li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77EE16DB-6E06-477E-A285-8063CE08BF20}"/>
                </a:ext>
              </a:extLst>
            </xdr:cNvPr>
            <xdr:cNvSpPr txBox="1"/>
          </xdr:nvSpPr>
          <xdr:spPr>
            <a:xfrm>
              <a:off x="10972800" y="21383625"/>
              <a:ext cx="10425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𝐻(𝐴)+𝐻(𝐵∕𝐴)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55A7-6498-4EEB-8A3F-7230C1163FEF}">
  <dimension ref="B1:S109"/>
  <sheetViews>
    <sheetView topLeftCell="A70" workbookViewId="0">
      <selection activeCell="L92" sqref="L92"/>
    </sheetView>
  </sheetViews>
  <sheetFormatPr baseColWidth="10" defaultRowHeight="15" x14ac:dyDescent="0.25"/>
  <sheetData>
    <row r="1" spans="2:10" x14ac:dyDescent="0.25">
      <c r="F1" s="85" t="s">
        <v>50</v>
      </c>
      <c r="G1" s="85"/>
      <c r="H1" s="85"/>
      <c r="I1" s="85"/>
      <c r="J1" s="85"/>
    </row>
    <row r="2" spans="2:10" x14ac:dyDescent="0.25">
      <c r="F2" s="85"/>
      <c r="G2" s="85"/>
      <c r="H2" s="85"/>
      <c r="I2" s="85"/>
      <c r="J2" s="85"/>
    </row>
    <row r="3" spans="2:10" x14ac:dyDescent="0.25">
      <c r="F3" s="85"/>
      <c r="G3" s="85"/>
      <c r="H3" s="85"/>
      <c r="I3" s="85"/>
      <c r="J3" s="85"/>
    </row>
    <row r="4" spans="2:10" ht="15.75" thickBot="1" x14ac:dyDescent="0.3"/>
    <row r="5" spans="2:10" ht="16.5" thickTop="1" thickBot="1" x14ac:dyDescent="0.3">
      <c r="B5" s="105" t="s">
        <v>19</v>
      </c>
      <c r="C5" s="106"/>
    </row>
    <row r="6" spans="2:10" ht="15.75" thickBot="1" x14ac:dyDescent="0.3">
      <c r="B6" s="4" t="s">
        <v>20</v>
      </c>
      <c r="C6" s="61" t="s">
        <v>0</v>
      </c>
      <c r="F6" t="s">
        <v>24</v>
      </c>
    </row>
    <row r="7" spans="2:10" x14ac:dyDescent="0.25">
      <c r="B7" s="6" t="s">
        <v>1</v>
      </c>
      <c r="C7" s="7">
        <v>0.2</v>
      </c>
      <c r="F7" t="s">
        <v>9</v>
      </c>
      <c r="G7">
        <f>IF(OR(0.03*G12&lt;0.1,0.03*G12&gt;0.3),0.3,0.03*G12)</f>
        <v>0.3</v>
      </c>
    </row>
    <row r="8" spans="2:10" x14ac:dyDescent="0.25">
      <c r="B8" s="6" t="s">
        <v>2</v>
      </c>
      <c r="C8" s="7">
        <v>0.1</v>
      </c>
      <c r="F8" t="s">
        <v>10</v>
      </c>
      <c r="G8">
        <f>IF(OR(0.04*G12&lt;0.1,0.04*G12&gt;0.4),0.4,0.04*G12)</f>
        <v>0.4</v>
      </c>
    </row>
    <row r="9" spans="2:10" x14ac:dyDescent="0.25">
      <c r="B9" s="6" t="s">
        <v>3</v>
      </c>
      <c r="C9" s="7">
        <v>0.3</v>
      </c>
    </row>
    <row r="10" spans="2:10" x14ac:dyDescent="0.25">
      <c r="B10" s="6" t="s">
        <v>4</v>
      </c>
      <c r="C10" s="7">
        <v>0.3</v>
      </c>
    </row>
    <row r="11" spans="2:10" ht="15.75" thickBot="1" x14ac:dyDescent="0.3">
      <c r="B11" s="54" t="s">
        <v>5</v>
      </c>
      <c r="C11" s="55">
        <v>0.1</v>
      </c>
    </row>
    <row r="12" spans="2:10" ht="16.5" thickTop="1" thickBot="1" x14ac:dyDescent="0.3">
      <c r="F12" t="s">
        <v>25</v>
      </c>
      <c r="G12">
        <v>2</v>
      </c>
    </row>
    <row r="13" spans="2:10" ht="16.5" thickTop="1" thickBot="1" x14ac:dyDescent="0.3">
      <c r="B13" s="2" t="s">
        <v>11</v>
      </c>
      <c r="C13" s="3">
        <f>+SUM(C7:C11)</f>
        <v>1.0000000000000002</v>
      </c>
    </row>
    <row r="14" spans="2:10" ht="15.75" thickTop="1" x14ac:dyDescent="0.25"/>
    <row r="16" spans="2:10" x14ac:dyDescent="0.25">
      <c r="G16" s="107" t="s">
        <v>31</v>
      </c>
      <c r="H16" s="107"/>
      <c r="I16" s="107"/>
      <c r="J16" s="107"/>
    </row>
    <row r="17" spans="2:15" x14ac:dyDescent="0.25">
      <c r="G17" s="107"/>
      <c r="H17" s="107"/>
      <c r="I17" s="107"/>
      <c r="J17" s="107"/>
    </row>
    <row r="18" spans="2:15" ht="15" customHeight="1" thickBot="1" x14ac:dyDescent="0.3"/>
    <row r="19" spans="2:15" ht="15" customHeight="1" thickTop="1" thickBot="1" x14ac:dyDescent="0.3">
      <c r="B19" s="86" t="s">
        <v>21</v>
      </c>
      <c r="C19" s="87"/>
      <c r="D19" s="87"/>
      <c r="E19" s="87"/>
      <c r="F19" s="88"/>
      <c r="K19" s="108" t="s">
        <v>26</v>
      </c>
      <c r="L19" s="109"/>
      <c r="M19" s="109"/>
      <c r="N19" s="109"/>
      <c r="O19" s="110"/>
    </row>
    <row r="20" spans="2:15" ht="16.5" thickTop="1" thickBot="1" x14ac:dyDescent="0.3"/>
    <row r="21" spans="2:15" ht="16.5" thickTop="1" thickBot="1" x14ac:dyDescent="0.3">
      <c r="B21" s="15"/>
      <c r="C21" s="16" t="s">
        <v>6</v>
      </c>
      <c r="D21" s="16" t="s">
        <v>7</v>
      </c>
      <c r="E21" s="16" t="s">
        <v>8</v>
      </c>
      <c r="K21" s="15"/>
      <c r="L21" s="16" t="s">
        <v>6</v>
      </c>
      <c r="M21" s="16" t="s">
        <v>7</v>
      </c>
      <c r="N21" s="16" t="s">
        <v>8</v>
      </c>
    </row>
    <row r="22" spans="2:15" x14ac:dyDescent="0.25">
      <c r="B22" s="6" t="s">
        <v>1</v>
      </c>
      <c r="C22" s="14">
        <v>0.3</v>
      </c>
      <c r="D22" s="14">
        <f>G7</f>
        <v>0.3</v>
      </c>
      <c r="E22" s="14">
        <f>1-C22-D22</f>
        <v>0.39999999999999997</v>
      </c>
      <c r="K22" s="6" t="s">
        <v>1</v>
      </c>
      <c r="L22" s="14">
        <f>+C34/C$40</f>
        <v>0.19354838709677416</v>
      </c>
      <c r="M22" s="14">
        <f>+D34/D$40</f>
        <v>0.17142857142857143</v>
      </c>
      <c r="N22" s="14">
        <f>+E34/E$40</f>
        <v>0.23529411764705888</v>
      </c>
    </row>
    <row r="23" spans="2:15" x14ac:dyDescent="0.25">
      <c r="B23" s="8" t="s">
        <v>2</v>
      </c>
      <c r="C23" s="12">
        <f>G8</f>
        <v>0.4</v>
      </c>
      <c r="D23" s="12">
        <v>0.4</v>
      </c>
      <c r="E23" s="14">
        <f t="shared" ref="E23:E26" si="0">1-C23-D23</f>
        <v>0.19999999999999996</v>
      </c>
      <c r="K23" s="8" t="s">
        <v>2</v>
      </c>
      <c r="L23" s="14">
        <f t="shared" ref="L23:L26" si="1">+C35/C$40</f>
        <v>0.12903225806451613</v>
      </c>
      <c r="M23" s="14">
        <f t="shared" ref="M23:M26" si="2">+D35/D$40</f>
        <v>0.11428571428571431</v>
      </c>
      <c r="N23" s="14">
        <f t="shared" ref="N23:N26" si="3">+E35/E$40</f>
        <v>5.8823529411764712E-2</v>
      </c>
    </row>
    <row r="24" spans="2:15" x14ac:dyDescent="0.25">
      <c r="B24" s="8" t="s">
        <v>3</v>
      </c>
      <c r="C24" s="12">
        <v>0.3</v>
      </c>
      <c r="D24" s="12">
        <f>G7</f>
        <v>0.3</v>
      </c>
      <c r="E24" s="14">
        <f t="shared" si="0"/>
        <v>0.39999999999999997</v>
      </c>
      <c r="K24" s="8" t="s">
        <v>3</v>
      </c>
      <c r="L24" s="14">
        <f t="shared" si="1"/>
        <v>0.29032258064516125</v>
      </c>
      <c r="M24" s="14">
        <f t="shared" si="2"/>
        <v>0.25714285714285717</v>
      </c>
      <c r="N24" s="14">
        <f t="shared" si="3"/>
        <v>0.35294117647058826</v>
      </c>
    </row>
    <row r="25" spans="2:15" x14ac:dyDescent="0.25">
      <c r="B25" s="8" t="s">
        <v>4</v>
      </c>
      <c r="C25" s="12">
        <f>G7</f>
        <v>0.3</v>
      </c>
      <c r="D25" s="12">
        <v>0.4</v>
      </c>
      <c r="E25" s="14">
        <f t="shared" si="0"/>
        <v>0.29999999999999993</v>
      </c>
      <c r="K25" s="58" t="s">
        <v>4</v>
      </c>
      <c r="L25" s="14">
        <f t="shared" si="1"/>
        <v>0.29032258064516125</v>
      </c>
      <c r="M25" s="14">
        <f t="shared" si="2"/>
        <v>0.34285714285714286</v>
      </c>
      <c r="N25" s="14">
        <f t="shared" si="3"/>
        <v>0.26470588235294118</v>
      </c>
    </row>
    <row r="26" spans="2:15" ht="15.75" thickBot="1" x14ac:dyDescent="0.3">
      <c r="B26" s="54" t="s">
        <v>5</v>
      </c>
      <c r="C26" s="57">
        <v>0.3</v>
      </c>
      <c r="D26" s="13">
        <f>G8</f>
        <v>0.4</v>
      </c>
      <c r="E26" s="56">
        <f t="shared" si="0"/>
        <v>0.29999999999999993</v>
      </c>
      <c r="K26" s="10" t="s">
        <v>5</v>
      </c>
      <c r="L26" s="13">
        <f t="shared" si="1"/>
        <v>9.677419354838708E-2</v>
      </c>
      <c r="M26" s="13">
        <f t="shared" si="2"/>
        <v>0.11428571428571431</v>
      </c>
      <c r="N26" s="13">
        <f t="shared" si="3"/>
        <v>8.8235294117647065E-2</v>
      </c>
    </row>
    <row r="27" spans="2:15" ht="15.75" thickTop="1" x14ac:dyDescent="0.25"/>
    <row r="28" spans="2:15" x14ac:dyDescent="0.25">
      <c r="G28" s="107" t="s">
        <v>32</v>
      </c>
      <c r="H28" s="107"/>
      <c r="I28" s="107"/>
      <c r="J28" s="107"/>
    </row>
    <row r="29" spans="2:15" x14ac:dyDescent="0.25">
      <c r="G29" s="107"/>
      <c r="H29" s="107"/>
      <c r="I29" s="107"/>
      <c r="J29" s="107"/>
    </row>
    <row r="30" spans="2:15" ht="15" customHeight="1" thickBot="1" x14ac:dyDescent="0.3"/>
    <row r="31" spans="2:15" ht="15" customHeight="1" thickTop="1" thickBot="1" x14ac:dyDescent="0.3">
      <c r="B31" s="86" t="s">
        <v>27</v>
      </c>
      <c r="C31" s="87"/>
      <c r="D31" s="87"/>
      <c r="E31" s="87"/>
      <c r="F31" s="88"/>
      <c r="K31" s="86" t="s">
        <v>27</v>
      </c>
      <c r="L31" s="87"/>
      <c r="M31" s="87"/>
      <c r="N31" s="87"/>
      <c r="O31" s="88"/>
    </row>
    <row r="32" spans="2:15" ht="16.5" thickTop="1" thickBot="1" x14ac:dyDescent="0.3"/>
    <row r="33" spans="2:16" ht="16.5" thickTop="1" thickBot="1" x14ac:dyDescent="0.3">
      <c r="B33" s="15"/>
      <c r="C33" s="16" t="s">
        <v>6</v>
      </c>
      <c r="D33" s="16" t="s">
        <v>7</v>
      </c>
      <c r="E33" s="16" t="s">
        <v>8</v>
      </c>
      <c r="K33" s="15"/>
      <c r="L33" s="16" t="s">
        <v>6</v>
      </c>
      <c r="M33" s="16" t="s">
        <v>7</v>
      </c>
      <c r="N33" s="17" t="s">
        <v>8</v>
      </c>
    </row>
    <row r="34" spans="2:16" x14ac:dyDescent="0.25">
      <c r="B34" s="6" t="s">
        <v>1</v>
      </c>
      <c r="C34" s="14">
        <f>+C22*$C7</f>
        <v>0.06</v>
      </c>
      <c r="D34" s="14">
        <f t="shared" ref="D34:E34" si="4">+D22*$C7</f>
        <v>0.06</v>
      </c>
      <c r="E34" s="14">
        <f t="shared" si="4"/>
        <v>0.08</v>
      </c>
      <c r="G34" t="s">
        <v>46</v>
      </c>
      <c r="K34" s="6" t="s">
        <v>1</v>
      </c>
      <c r="L34" s="14">
        <f>+L22*C$40</f>
        <v>0.06</v>
      </c>
      <c r="M34" s="14">
        <f>+M22*D$40</f>
        <v>0.06</v>
      </c>
      <c r="N34" s="7">
        <f>+N22*E$40</f>
        <v>0.08</v>
      </c>
      <c r="P34" t="s">
        <v>46</v>
      </c>
    </row>
    <row r="35" spans="2:16" x14ac:dyDescent="0.25">
      <c r="B35" s="6" t="s">
        <v>2</v>
      </c>
      <c r="C35" s="14">
        <f t="shared" ref="C35:E35" si="5">+C23*$C8</f>
        <v>4.0000000000000008E-2</v>
      </c>
      <c r="D35" s="14">
        <f t="shared" si="5"/>
        <v>4.0000000000000008E-2</v>
      </c>
      <c r="E35" s="14">
        <f t="shared" si="5"/>
        <v>1.9999999999999997E-2</v>
      </c>
      <c r="K35" s="6" t="s">
        <v>2</v>
      </c>
      <c r="L35" s="14">
        <f t="shared" ref="L35:L38" si="6">+L23*C$40</f>
        <v>4.0000000000000008E-2</v>
      </c>
      <c r="M35" s="14">
        <f t="shared" ref="M35:M38" si="7">+M23*D$40</f>
        <v>4.0000000000000008E-2</v>
      </c>
      <c r="N35" s="7">
        <f t="shared" ref="N35:N38" si="8">+N23*E$40</f>
        <v>1.9999999999999997E-2</v>
      </c>
    </row>
    <row r="36" spans="2:16" x14ac:dyDescent="0.25">
      <c r="B36" s="6" t="s">
        <v>3</v>
      </c>
      <c r="C36" s="14">
        <f t="shared" ref="C36:E36" si="9">+C24*$C9</f>
        <v>0.09</v>
      </c>
      <c r="D36" s="14">
        <f t="shared" si="9"/>
        <v>0.09</v>
      </c>
      <c r="E36" s="14">
        <f t="shared" si="9"/>
        <v>0.11999999999999998</v>
      </c>
      <c r="K36" s="6" t="s">
        <v>3</v>
      </c>
      <c r="L36" s="14">
        <f t="shared" si="6"/>
        <v>9.0000000000000011E-2</v>
      </c>
      <c r="M36" s="14">
        <f t="shared" si="7"/>
        <v>9.0000000000000011E-2</v>
      </c>
      <c r="N36" s="7">
        <f t="shared" si="8"/>
        <v>0.11999999999999998</v>
      </c>
    </row>
    <row r="37" spans="2:16" x14ac:dyDescent="0.25">
      <c r="B37" s="6" t="s">
        <v>4</v>
      </c>
      <c r="C37" s="14">
        <f t="shared" ref="C37:E37" si="10">+C25*$C10</f>
        <v>0.09</v>
      </c>
      <c r="D37" s="14">
        <f t="shared" si="10"/>
        <v>0.12</v>
      </c>
      <c r="E37" s="14">
        <f t="shared" si="10"/>
        <v>8.9999999999999983E-2</v>
      </c>
      <c r="K37" s="6" t="s">
        <v>4</v>
      </c>
      <c r="L37" s="14">
        <f t="shared" si="6"/>
        <v>9.0000000000000011E-2</v>
      </c>
      <c r="M37" s="14">
        <f t="shared" si="7"/>
        <v>0.12</v>
      </c>
      <c r="N37" s="7">
        <f t="shared" si="8"/>
        <v>8.9999999999999983E-2</v>
      </c>
    </row>
    <row r="38" spans="2:16" ht="15.75" thickBot="1" x14ac:dyDescent="0.3">
      <c r="B38" s="54" t="s">
        <v>5</v>
      </c>
      <c r="C38" s="13">
        <f t="shared" ref="C38:E38" si="11">+C26*$C11</f>
        <v>0.03</v>
      </c>
      <c r="D38" s="13">
        <f t="shared" si="11"/>
        <v>4.0000000000000008E-2</v>
      </c>
      <c r="E38" s="13">
        <f t="shared" si="11"/>
        <v>2.9999999999999995E-2</v>
      </c>
      <c r="K38" s="10" t="s">
        <v>5</v>
      </c>
      <c r="L38" s="13">
        <f t="shared" si="6"/>
        <v>0.03</v>
      </c>
      <c r="M38" s="13">
        <f t="shared" si="7"/>
        <v>4.0000000000000008E-2</v>
      </c>
      <c r="N38" s="11">
        <f t="shared" si="8"/>
        <v>2.9999999999999995E-2</v>
      </c>
    </row>
    <row r="39" spans="2:16" ht="16.5" thickTop="1" thickBot="1" x14ac:dyDescent="0.3"/>
    <row r="40" spans="2:16" ht="16.5" thickTop="1" thickBot="1" x14ac:dyDescent="0.3">
      <c r="B40" s="31" t="s">
        <v>28</v>
      </c>
      <c r="C40" s="20">
        <f>+SUM(C34:C38)</f>
        <v>0.31000000000000005</v>
      </c>
      <c r="D40" s="18">
        <f>+SUM(D34:D38)</f>
        <v>0.35</v>
      </c>
      <c r="E40" s="18">
        <f>+SUM(E34:E38)</f>
        <v>0.33999999999999991</v>
      </c>
      <c r="H40" t="s">
        <v>11</v>
      </c>
      <c r="I40">
        <f>+SUM(C40:F40)</f>
        <v>1</v>
      </c>
      <c r="K40" s="31" t="s">
        <v>28</v>
      </c>
      <c r="L40" s="20">
        <f>+SUM(L34:L38)</f>
        <v>0.31000000000000005</v>
      </c>
      <c r="M40" s="18">
        <f>+SUM(M34:M38)</f>
        <v>0.35</v>
      </c>
      <c r="N40" s="18">
        <f>+SUM(N34:N38)</f>
        <v>0.33999999999999991</v>
      </c>
    </row>
    <row r="41" spans="2:16" ht="16.5" thickTop="1" thickBot="1" x14ac:dyDescent="0.3">
      <c r="B41" s="21" t="s">
        <v>11</v>
      </c>
      <c r="C41" s="22">
        <f>+SUM(C40:F40)</f>
        <v>1</v>
      </c>
      <c r="K41" s="21" t="s">
        <v>11</v>
      </c>
      <c r="L41" s="22">
        <f>+SUM(L40:O40)</f>
        <v>1</v>
      </c>
    </row>
    <row r="42" spans="2:16" ht="15.75" thickTop="1" x14ac:dyDescent="0.25"/>
    <row r="43" spans="2:16" x14ac:dyDescent="0.25">
      <c r="G43" s="107" t="s">
        <v>33</v>
      </c>
      <c r="H43" s="107"/>
      <c r="I43" s="107"/>
      <c r="J43" s="107"/>
    </row>
    <row r="44" spans="2:16" x14ac:dyDescent="0.25">
      <c r="G44" s="107"/>
      <c r="H44" s="107"/>
      <c r="I44" s="107"/>
      <c r="J44" s="107"/>
    </row>
    <row r="45" spans="2:16" ht="15" customHeight="1" thickBot="1" x14ac:dyDescent="0.3"/>
    <row r="46" spans="2:16" ht="15" customHeight="1" thickTop="1" thickBot="1" x14ac:dyDescent="0.3">
      <c r="B46" s="86" t="s">
        <v>29</v>
      </c>
      <c r="C46" s="87"/>
      <c r="D46" s="87"/>
      <c r="E46" s="87"/>
      <c r="F46" s="88"/>
      <c r="K46" s="86" t="s">
        <v>44</v>
      </c>
      <c r="L46" s="87"/>
      <c r="M46" s="87"/>
      <c r="N46" s="87"/>
      <c r="O46" s="88"/>
    </row>
    <row r="47" spans="2:16" ht="16.5" thickTop="1" thickBot="1" x14ac:dyDescent="0.3">
      <c r="B47" s="1"/>
      <c r="C47" s="1"/>
      <c r="D47" s="1"/>
      <c r="E47" s="1"/>
      <c r="F47" s="1"/>
      <c r="K47" s="1"/>
      <c r="L47" s="1"/>
      <c r="M47" s="1"/>
      <c r="N47" s="1"/>
      <c r="O47" s="1"/>
    </row>
    <row r="48" spans="2:16" ht="16.5" thickTop="1" thickBot="1" x14ac:dyDescent="0.3">
      <c r="B48" s="15"/>
      <c r="C48" s="16" t="s">
        <v>6</v>
      </c>
      <c r="D48" s="16" t="s">
        <v>7</v>
      </c>
      <c r="E48" s="16" t="s">
        <v>8</v>
      </c>
      <c r="K48" s="15"/>
      <c r="L48" s="16" t="s">
        <v>6</v>
      </c>
      <c r="M48" s="16" t="s">
        <v>7</v>
      </c>
      <c r="N48" s="17" t="s">
        <v>8</v>
      </c>
    </row>
    <row r="49" spans="2:14" x14ac:dyDescent="0.25">
      <c r="B49" s="6" t="s">
        <v>1</v>
      </c>
      <c r="C49" s="14">
        <f>-L22*LOG(L22,2)</f>
        <v>0.45856138251594558</v>
      </c>
      <c r="D49" s="14">
        <f>-M22*LOG(M22,2)</f>
        <v>0.43616923135265329</v>
      </c>
      <c r="E49" s="14">
        <f>-N22*LOG(N22,2)</f>
        <v>0.49116772735302106</v>
      </c>
      <c r="K49" s="6" t="s">
        <v>1</v>
      </c>
      <c r="L49" s="14">
        <f>-C34*LOG(L22,2)</f>
        <v>0.14215402857994316</v>
      </c>
      <c r="M49" s="14">
        <f>-D34*LOG(M22,2)</f>
        <v>0.15265923097342865</v>
      </c>
      <c r="N49" s="7">
        <f>-E34*LOG(N22,2)</f>
        <v>0.16699702730002713</v>
      </c>
    </row>
    <row r="50" spans="2:14" x14ac:dyDescent="0.25">
      <c r="B50" s="6" t="s">
        <v>2</v>
      </c>
      <c r="C50" s="14">
        <f t="shared" ref="C50:C53" si="12">-L23*LOG(L23,2)</f>
        <v>0.38118662069508064</v>
      </c>
      <c r="D50" s="14">
        <f t="shared" ref="D50:D53" si="13">-M23*LOG(M23,2)</f>
        <v>0.35763234479371048</v>
      </c>
      <c r="E50" s="14">
        <f t="shared" ref="E50:E53" si="14">-N23*LOG(N23,2)</f>
        <v>0.24043899066178473</v>
      </c>
      <c r="K50" s="6" t="s">
        <v>2</v>
      </c>
      <c r="L50" s="14">
        <f t="shared" ref="L50:L53" si="15">-C35*LOG(L23,2)</f>
        <v>0.11816785241547502</v>
      </c>
      <c r="M50" s="14">
        <f t="shared" ref="M50:M53" si="16">-D35*LOG(M23,2)</f>
        <v>0.12517132067779865</v>
      </c>
      <c r="N50" s="7">
        <f t="shared" ref="N50:N53" si="17">-E35*LOG(N23,2)</f>
        <v>8.1749256825006791E-2</v>
      </c>
    </row>
    <row r="51" spans="2:14" x14ac:dyDescent="0.25">
      <c r="B51" s="6" t="s">
        <v>3</v>
      </c>
      <c r="C51" s="14">
        <f t="shared" si="12"/>
        <v>0.5180142509839053</v>
      </c>
      <c r="D51" s="14">
        <f t="shared" si="13"/>
        <v>0.50383491827211113</v>
      </c>
      <c r="E51" s="14">
        <f t="shared" si="14"/>
        <v>0.53029423783382945</v>
      </c>
      <c r="K51" s="6" t="s">
        <v>3</v>
      </c>
      <c r="L51" s="14">
        <f t="shared" si="15"/>
        <v>0.16058441780501068</v>
      </c>
      <c r="M51" s="14">
        <f t="shared" si="16"/>
        <v>0.17634222139523886</v>
      </c>
      <c r="N51" s="7">
        <f t="shared" si="17"/>
        <v>0.18030004086350196</v>
      </c>
    </row>
    <row r="52" spans="2:14" x14ac:dyDescent="0.25">
      <c r="B52" s="6" t="s">
        <v>4</v>
      </c>
      <c r="C52" s="14">
        <f t="shared" si="12"/>
        <v>0.5180142509839053</v>
      </c>
      <c r="D52" s="14">
        <f t="shared" si="13"/>
        <v>0.52948131984816349</v>
      </c>
      <c r="E52" s="14">
        <f t="shared" si="14"/>
        <v>0.50758354583153664</v>
      </c>
      <c r="K52" s="6" t="s">
        <v>4</v>
      </c>
      <c r="L52" s="14">
        <f t="shared" si="15"/>
        <v>0.16058441780501068</v>
      </c>
      <c r="M52" s="14">
        <f t="shared" si="16"/>
        <v>0.18531846194685722</v>
      </c>
      <c r="N52" s="7">
        <f t="shared" si="17"/>
        <v>0.17257840558272242</v>
      </c>
    </row>
    <row r="53" spans="2:14" ht="15.75" thickBot="1" x14ac:dyDescent="0.3">
      <c r="B53" s="54" t="s">
        <v>5</v>
      </c>
      <c r="C53" s="56">
        <f t="shared" si="12"/>
        <v>0.32605488480635986</v>
      </c>
      <c r="D53" s="56">
        <f t="shared" si="13"/>
        <v>0.35763234479371048</v>
      </c>
      <c r="E53" s="56">
        <f t="shared" si="14"/>
        <v>0.30904414769375144</v>
      </c>
      <c r="K53" s="54" t="s">
        <v>5</v>
      </c>
      <c r="L53" s="56">
        <f t="shared" si="15"/>
        <v>0.10107701428997158</v>
      </c>
      <c r="M53" s="56">
        <f t="shared" si="16"/>
        <v>0.12517132067779865</v>
      </c>
      <c r="N53" s="55">
        <f t="shared" si="17"/>
        <v>0.10507501021587548</v>
      </c>
    </row>
    <row r="54" spans="2:14" ht="16.5" thickTop="1" thickBot="1" x14ac:dyDescent="0.3"/>
    <row r="55" spans="2:14" ht="17.25" thickTop="1" thickBot="1" x14ac:dyDescent="0.3">
      <c r="B55" s="111" t="s">
        <v>12</v>
      </c>
      <c r="C55" s="112"/>
      <c r="D55" s="112"/>
      <c r="E55" s="112"/>
      <c r="F55" s="113"/>
    </row>
    <row r="56" spans="2:14" ht="16.5" thickTop="1" thickBot="1" x14ac:dyDescent="0.3">
      <c r="B56" s="30" t="s">
        <v>13</v>
      </c>
      <c r="C56" s="23">
        <f>+SUM(C49:C53)</f>
        <v>2.2018313899851965</v>
      </c>
      <c r="D56" s="23">
        <f>+SUM(D49:D53)</f>
        <v>2.1847501590603491</v>
      </c>
      <c r="E56" s="22">
        <f>+SUM(E49:E53)</f>
        <v>2.0785286493739235</v>
      </c>
      <c r="F56" s="62"/>
    </row>
    <row r="57" spans="2:14" ht="15.75" thickTop="1" x14ac:dyDescent="0.25"/>
    <row r="59" spans="2:14" ht="15.75" thickBot="1" x14ac:dyDescent="0.3"/>
    <row r="60" spans="2:14" ht="17.25" thickTop="1" thickBot="1" x14ac:dyDescent="0.3">
      <c r="B60" s="114" t="s">
        <v>34</v>
      </c>
      <c r="C60" s="115"/>
      <c r="D60" s="115"/>
      <c r="E60" s="115"/>
      <c r="F60" s="116"/>
    </row>
    <row r="61" spans="2:14" ht="15.75" thickBot="1" x14ac:dyDescent="0.3">
      <c r="B61" s="29" t="s">
        <v>14</v>
      </c>
      <c r="C61" s="26">
        <f>+C40*C56</f>
        <v>0.68256773089541101</v>
      </c>
      <c r="D61" s="26">
        <f>+D40*D56</f>
        <v>0.76466255567112218</v>
      </c>
      <c r="E61" s="26">
        <f>+E40*E56</f>
        <v>0.70669974078713382</v>
      </c>
    </row>
    <row r="62" spans="2:14" ht="15.75" thickTop="1" x14ac:dyDescent="0.25"/>
    <row r="63" spans="2:14" ht="15.75" thickBot="1" x14ac:dyDescent="0.3"/>
    <row r="64" spans="2:14" ht="16.5" thickTop="1" thickBot="1" x14ac:dyDescent="0.3">
      <c r="B64" s="117" t="s">
        <v>36</v>
      </c>
      <c r="C64" s="118"/>
      <c r="K64" s="117" t="s">
        <v>36</v>
      </c>
      <c r="L64" s="118"/>
    </row>
    <row r="65" spans="2:17" ht="15.75" thickBot="1" x14ac:dyDescent="0.3">
      <c r="B65" s="24" t="s">
        <v>38</v>
      </c>
      <c r="C65" s="25">
        <f>+SUM(C61:E61)</f>
        <v>2.1539300273536668</v>
      </c>
      <c r="K65" s="24" t="s">
        <v>38</v>
      </c>
      <c r="L65" s="25">
        <f>+SUM(L49:N53)</f>
        <v>2.1539300273536668</v>
      </c>
    </row>
    <row r="66" spans="2:17" ht="15.75" thickTop="1" x14ac:dyDescent="0.25"/>
    <row r="71" spans="2:17" x14ac:dyDescent="0.25">
      <c r="G71" s="107" t="s">
        <v>37</v>
      </c>
      <c r="H71" s="107"/>
      <c r="I71" s="107"/>
      <c r="J71" s="107"/>
    </row>
    <row r="72" spans="2:17" x14ac:dyDescent="0.25">
      <c r="G72" s="107"/>
      <c r="H72" s="107"/>
      <c r="I72" s="107"/>
      <c r="J72" s="107"/>
    </row>
    <row r="73" spans="2:17" ht="15" customHeight="1" thickBot="1" x14ac:dyDescent="0.3"/>
    <row r="74" spans="2:17" ht="15" customHeight="1" thickTop="1" thickBot="1" x14ac:dyDescent="0.3">
      <c r="B74" s="33"/>
      <c r="C74" s="33"/>
      <c r="F74" s="102" t="s">
        <v>39</v>
      </c>
      <c r="G74" s="103"/>
      <c r="H74" s="103"/>
      <c r="I74" s="103"/>
      <c r="J74" s="104"/>
      <c r="M74" s="102" t="s">
        <v>39</v>
      </c>
      <c r="N74" s="103"/>
      <c r="O74" s="103"/>
      <c r="P74" s="103"/>
      <c r="Q74" s="104"/>
    </row>
    <row r="75" spans="2:17" ht="16.5" thickTop="1" thickBot="1" x14ac:dyDescent="0.3">
      <c r="B75" s="98" t="s">
        <v>15</v>
      </c>
      <c r="C75" s="99"/>
    </row>
    <row r="76" spans="2:17" ht="16.5" thickTop="1" thickBot="1" x14ac:dyDescent="0.3">
      <c r="B76" s="100">
        <f>-C7*LOG(C7,2)</f>
        <v>0.46438561897747244</v>
      </c>
      <c r="C76" s="101"/>
      <c r="F76" s="34"/>
      <c r="G76" s="35" t="s">
        <v>6</v>
      </c>
      <c r="H76" s="35" t="s">
        <v>7</v>
      </c>
      <c r="I76" s="35" t="s">
        <v>8</v>
      </c>
      <c r="M76" s="34"/>
      <c r="N76" s="35" t="s">
        <v>6</v>
      </c>
      <c r="O76" s="35" t="s">
        <v>7</v>
      </c>
      <c r="P76" s="36" t="s">
        <v>8</v>
      </c>
    </row>
    <row r="77" spans="2:17" x14ac:dyDescent="0.25">
      <c r="B77" s="92">
        <f>-C8*LOG(C8,2)</f>
        <v>0.33219280948873625</v>
      </c>
      <c r="C77" s="93"/>
      <c r="F77" s="37" t="s">
        <v>1</v>
      </c>
      <c r="G77" s="38">
        <f t="shared" ref="G77:I81" si="18">+C34*LOG(L22/$C7,2)</f>
        <v>-2.8383428867014178E-3</v>
      </c>
      <c r="H77" s="38">
        <f t="shared" si="18"/>
        <v>-1.3343545280186881E-2</v>
      </c>
      <c r="I77" s="38">
        <f t="shared" si="18"/>
        <v>1.875722029096186E-2</v>
      </c>
      <c r="M77" s="37" t="s">
        <v>1</v>
      </c>
      <c r="N77" s="38">
        <f t="shared" ref="N77:P81" si="19">+C34*LOG(C34/($C7*C$40),2)</f>
        <v>-2.8383428867014178E-3</v>
      </c>
      <c r="O77" s="38">
        <f t="shared" si="19"/>
        <v>-1.3343545280186869E-2</v>
      </c>
      <c r="P77" s="39">
        <f t="shared" si="19"/>
        <v>1.875722029096186E-2</v>
      </c>
    </row>
    <row r="78" spans="2:17" x14ac:dyDescent="0.25">
      <c r="B78" s="92">
        <f>-C9*LOG(C9,2)</f>
        <v>0.52108967824986185</v>
      </c>
      <c r="C78" s="93"/>
      <c r="F78" s="40" t="s">
        <v>2</v>
      </c>
      <c r="G78" s="41">
        <f t="shared" si="18"/>
        <v>1.4709271380019488E-2</v>
      </c>
      <c r="H78" s="41">
        <f t="shared" si="18"/>
        <v>7.7058031176958459E-3</v>
      </c>
      <c r="I78" s="41">
        <f t="shared" si="18"/>
        <v>-1.5310694927259538E-2</v>
      </c>
      <c r="M78" s="40" t="s">
        <v>2</v>
      </c>
      <c r="N78" s="41">
        <f t="shared" si="19"/>
        <v>1.4709271380019488E-2</v>
      </c>
      <c r="O78" s="41">
        <f t="shared" si="19"/>
        <v>7.7058031176958563E-3</v>
      </c>
      <c r="P78" s="42">
        <f t="shared" si="19"/>
        <v>-1.5310694927259538E-2</v>
      </c>
    </row>
    <row r="79" spans="2:17" x14ac:dyDescent="0.25">
      <c r="B79" s="94">
        <f>-C10*LOG(C10,2)</f>
        <v>0.52108967824986185</v>
      </c>
      <c r="C79" s="95"/>
      <c r="F79" s="40" t="s">
        <v>3</v>
      </c>
      <c r="G79" s="41">
        <f t="shared" si="18"/>
        <v>-4.2575143300521128E-3</v>
      </c>
      <c r="H79" s="41">
        <f t="shared" si="18"/>
        <v>-2.0015317920280287E-2</v>
      </c>
      <c r="I79" s="41">
        <f t="shared" si="18"/>
        <v>2.8135830436442754E-2</v>
      </c>
      <c r="M79" s="40" t="s">
        <v>3</v>
      </c>
      <c r="N79" s="41">
        <f t="shared" si="19"/>
        <v>-4.2575143300521267E-3</v>
      </c>
      <c r="O79" s="41">
        <f t="shared" si="19"/>
        <v>-2.0015317920280322E-2</v>
      </c>
      <c r="P79" s="42">
        <f t="shared" si="19"/>
        <v>2.8135830436442785E-2</v>
      </c>
    </row>
    <row r="80" spans="2:17" ht="15.75" thickBot="1" x14ac:dyDescent="0.3">
      <c r="B80" s="119">
        <f>-C11*LOG(C11,2)</f>
        <v>0.33219280948873625</v>
      </c>
      <c r="C80" s="120"/>
      <c r="F80" s="63" t="s">
        <v>4</v>
      </c>
      <c r="G80" s="64">
        <f t="shared" si="18"/>
        <v>-4.2575143300521128E-3</v>
      </c>
      <c r="H80" s="64">
        <f t="shared" si="18"/>
        <v>2.311740935308753E-2</v>
      </c>
      <c r="I80" s="64">
        <f t="shared" si="18"/>
        <v>-1.6251502107763861E-2</v>
      </c>
      <c r="M80" s="63" t="s">
        <v>4</v>
      </c>
      <c r="N80" s="64">
        <f t="shared" si="19"/>
        <v>-4.2575143300521267E-3</v>
      </c>
      <c r="O80" s="64">
        <f t="shared" si="19"/>
        <v>2.3117409353087499E-2</v>
      </c>
      <c r="P80" s="65">
        <f t="shared" si="19"/>
        <v>-1.6251502107763861E-2</v>
      </c>
    </row>
    <row r="81" spans="2:19" ht="16.5" thickTop="1" thickBot="1" x14ac:dyDescent="0.3">
      <c r="B81" s="96" t="s">
        <v>35</v>
      </c>
      <c r="C81" s="97"/>
      <c r="F81" s="43" t="s">
        <v>5</v>
      </c>
      <c r="G81" s="44">
        <f t="shared" si="18"/>
        <v>-1.4191714433507089E-3</v>
      </c>
      <c r="H81" s="44">
        <f t="shared" si="18"/>
        <v>7.7058031176958459E-3</v>
      </c>
      <c r="I81" s="44">
        <f t="shared" si="18"/>
        <v>-5.4171673692546265E-3</v>
      </c>
      <c r="M81" s="43" t="s">
        <v>5</v>
      </c>
      <c r="N81" s="44">
        <f t="shared" si="19"/>
        <v>-1.4191714433507089E-3</v>
      </c>
      <c r="O81" s="44">
        <f t="shared" si="19"/>
        <v>7.7058031176958563E-3</v>
      </c>
      <c r="P81" s="45">
        <f t="shared" si="19"/>
        <v>-5.4171673692546265E-3</v>
      </c>
    </row>
    <row r="82" spans="2:19" ht="15.75" thickBot="1" x14ac:dyDescent="0.3">
      <c r="B82" s="30" t="s">
        <v>16</v>
      </c>
      <c r="C82" s="22">
        <f>+SUM(B76:B80)</f>
        <v>2.1709505944546685</v>
      </c>
    </row>
    <row r="83" spans="2:19" ht="15.75" thickTop="1" x14ac:dyDescent="0.25"/>
    <row r="84" spans="2:19" ht="15.75" thickBot="1" x14ac:dyDescent="0.3"/>
    <row r="85" spans="2:19" ht="16.5" thickTop="1" thickBot="1" x14ac:dyDescent="0.3">
      <c r="B85" s="121" t="s">
        <v>17</v>
      </c>
      <c r="C85" s="122"/>
      <c r="F85" s="121" t="s">
        <v>17</v>
      </c>
      <c r="G85" s="122"/>
      <c r="M85" s="121" t="s">
        <v>17</v>
      </c>
      <c r="N85" s="122"/>
    </row>
    <row r="86" spans="2:19" ht="15.75" thickBot="1" x14ac:dyDescent="0.3">
      <c r="B86" s="32" t="s">
        <v>18</v>
      </c>
      <c r="C86" s="28">
        <f>+C82-C65</f>
        <v>1.7020567101001749E-2</v>
      </c>
      <c r="F86" s="32" t="s">
        <v>18</v>
      </c>
      <c r="G86" s="28">
        <f>+SUM(G77:I81)</f>
        <v>1.7020567101001777E-2</v>
      </c>
      <c r="M86" s="32" t="s">
        <v>18</v>
      </c>
      <c r="N86" s="28">
        <f>+SUM(N77:P81)</f>
        <v>1.7020567101001745E-2</v>
      </c>
    </row>
    <row r="87" spans="2:19" ht="15.75" thickTop="1" x14ac:dyDescent="0.25"/>
    <row r="89" spans="2:19" ht="15.75" thickBot="1" x14ac:dyDescent="0.3"/>
    <row r="90" spans="2:19" ht="15.75" thickBot="1" x14ac:dyDescent="0.3">
      <c r="H90" s="89" t="s">
        <v>53</v>
      </c>
      <c r="I90" s="90"/>
      <c r="J90" s="90"/>
      <c r="K90" s="91"/>
    </row>
    <row r="91" spans="2:19" ht="15.75" thickBot="1" x14ac:dyDescent="0.3">
      <c r="H91" s="84" t="s">
        <v>52</v>
      </c>
      <c r="I91" s="83">
        <f>J98-P103</f>
        <v>1.7020567101001527E-2</v>
      </c>
      <c r="J91" s="82"/>
    </row>
    <row r="92" spans="2:19" x14ac:dyDescent="0.25">
      <c r="G92" s="107" t="s">
        <v>40</v>
      </c>
      <c r="H92" s="107"/>
      <c r="I92" s="107"/>
      <c r="J92" s="107"/>
    </row>
    <row r="93" spans="2:19" x14ac:dyDescent="0.25">
      <c r="G93" s="107"/>
      <c r="H93" s="107"/>
      <c r="I93" s="107"/>
      <c r="J93" s="107"/>
    </row>
    <row r="94" spans="2:19" ht="15" customHeight="1" thickBot="1" x14ac:dyDescent="0.3"/>
    <row r="95" spans="2:19" ht="15" customHeight="1" thickTop="1" thickBot="1" x14ac:dyDescent="0.3">
      <c r="B95" s="123" t="s">
        <v>41</v>
      </c>
      <c r="C95" s="124"/>
      <c r="D95" s="124"/>
      <c r="E95" s="124"/>
      <c r="F95" s="125"/>
      <c r="I95" s="114" t="s">
        <v>43</v>
      </c>
      <c r="J95" s="115"/>
      <c r="K95" s="115"/>
      <c r="L95" s="115"/>
      <c r="O95" s="123" t="s">
        <v>45</v>
      </c>
      <c r="P95" s="124"/>
      <c r="Q95" s="124"/>
      <c r="R95" s="124"/>
      <c r="S95" s="125"/>
    </row>
    <row r="96" spans="2:19" ht="16.5" thickTop="1" thickBot="1" x14ac:dyDescent="0.3">
      <c r="B96" s="1"/>
      <c r="C96" s="1"/>
      <c r="D96" s="1"/>
      <c r="E96" s="1"/>
      <c r="F96" s="1"/>
      <c r="I96" s="46">
        <f>-C40*LOG(C40,2)</f>
        <v>0.52379456261023338</v>
      </c>
      <c r="J96" s="26">
        <f>-D40*LOG(D40,2)</f>
        <v>0.53010061049041546</v>
      </c>
      <c r="K96" s="26">
        <f>-E40*LOG(E40,2)</f>
        <v>0.52917373849829097</v>
      </c>
      <c r="O96" s="1"/>
      <c r="P96" s="1"/>
      <c r="Q96" s="1"/>
      <c r="R96" s="1"/>
      <c r="S96" s="1"/>
    </row>
    <row r="97" spans="2:18" ht="16.5" thickTop="1" thickBot="1" x14ac:dyDescent="0.3">
      <c r="B97" s="34"/>
      <c r="C97" s="35" t="s">
        <v>6</v>
      </c>
      <c r="D97" s="35" t="s">
        <v>7</v>
      </c>
      <c r="E97" s="36" t="s">
        <v>8</v>
      </c>
      <c r="O97" s="34"/>
      <c r="P97" s="35" t="s">
        <v>6</v>
      </c>
      <c r="Q97" s="35" t="s">
        <v>7</v>
      </c>
      <c r="R97" s="35" t="s">
        <v>8</v>
      </c>
    </row>
    <row r="98" spans="2:18" ht="16.5" thickTop="1" thickBot="1" x14ac:dyDescent="0.3">
      <c r="B98" s="37" t="s">
        <v>1</v>
      </c>
      <c r="C98" s="68">
        <f t="shared" ref="C98:E102" si="20">-C34*LOG(C34,2)</f>
        <v>0.2435336213432141</v>
      </c>
      <c r="D98" s="68">
        <f t="shared" si="20"/>
        <v>0.2435336213432141</v>
      </c>
      <c r="E98" s="69">
        <f t="shared" si="20"/>
        <v>0.29150849518197802</v>
      </c>
      <c r="I98" s="48" t="s">
        <v>42</v>
      </c>
      <c r="J98" s="3">
        <f>+SUM(I96:L96)</f>
        <v>1.5830689115989398</v>
      </c>
      <c r="O98" s="37" t="s">
        <v>1</v>
      </c>
      <c r="P98" s="38">
        <f t="shared" ref="P98:R101" si="21">-C34*LOG(C22,2)</f>
        <v>0.10421793564997238</v>
      </c>
      <c r="Q98" s="38">
        <f t="shared" si="21"/>
        <v>0.10421793564997238</v>
      </c>
      <c r="R98" s="38">
        <f t="shared" si="21"/>
        <v>0.10575424759098899</v>
      </c>
    </row>
    <row r="99" spans="2:18" ht="15.75" thickTop="1" x14ac:dyDescent="0.25">
      <c r="B99" s="40" t="s">
        <v>2</v>
      </c>
      <c r="C99" s="41">
        <f t="shared" si="20"/>
        <v>0.18575424759098902</v>
      </c>
      <c r="D99" s="41">
        <f t="shared" si="20"/>
        <v>0.18575424759098902</v>
      </c>
      <c r="E99" s="42">
        <f t="shared" si="20"/>
        <v>0.11287712379549449</v>
      </c>
      <c r="O99" s="40" t="s">
        <v>2</v>
      </c>
      <c r="P99" s="41">
        <f t="shared" si="21"/>
        <v>5.2877123795494495E-2</v>
      </c>
      <c r="Q99" s="41">
        <f t="shared" si="21"/>
        <v>5.2877123795494495E-2</v>
      </c>
      <c r="R99" s="41">
        <f t="shared" si="21"/>
        <v>4.6438561897747248E-2</v>
      </c>
    </row>
    <row r="100" spans="2:18" x14ac:dyDescent="0.25">
      <c r="B100" s="40" t="s">
        <v>3</v>
      </c>
      <c r="C100" s="41">
        <f t="shared" si="20"/>
        <v>0.31265380694991712</v>
      </c>
      <c r="D100" s="41">
        <f t="shared" si="20"/>
        <v>0.31265380694991712</v>
      </c>
      <c r="E100" s="42">
        <f t="shared" si="20"/>
        <v>0.36706724268642821</v>
      </c>
      <c r="I100">
        <f>+J98+C65</f>
        <v>3.7369989389526066</v>
      </c>
      <c r="O100" s="40" t="s">
        <v>3</v>
      </c>
      <c r="P100" s="41">
        <f t="shared" si="21"/>
        <v>0.15632690347495856</v>
      </c>
      <c r="Q100" s="41">
        <f t="shared" si="21"/>
        <v>0.15632690347495856</v>
      </c>
      <c r="R100" s="41">
        <f t="shared" si="21"/>
        <v>0.15863137138648348</v>
      </c>
    </row>
    <row r="101" spans="2:18" x14ac:dyDescent="0.25">
      <c r="B101" s="63" t="s">
        <v>4</v>
      </c>
      <c r="C101" s="64">
        <f t="shared" si="20"/>
        <v>0.31265380694991712</v>
      </c>
      <c r="D101" s="64">
        <f t="shared" si="20"/>
        <v>0.36706724268642821</v>
      </c>
      <c r="E101" s="65">
        <f t="shared" si="20"/>
        <v>0.31265380694991707</v>
      </c>
      <c r="O101" s="63" t="s">
        <v>4</v>
      </c>
      <c r="P101" s="64">
        <f t="shared" si="21"/>
        <v>0.15632690347495856</v>
      </c>
      <c r="Q101" s="64">
        <f t="shared" si="21"/>
        <v>0.15863137138648345</v>
      </c>
      <c r="R101" s="64">
        <f t="shared" si="21"/>
        <v>0.15632690347495853</v>
      </c>
    </row>
    <row r="102" spans="2:18" ht="15.75" thickBot="1" x14ac:dyDescent="0.3">
      <c r="B102" s="67" t="s">
        <v>5</v>
      </c>
      <c r="C102" s="44">
        <f t="shared" si="20"/>
        <v>0.15176681067160708</v>
      </c>
      <c r="D102" s="44">
        <f t="shared" si="20"/>
        <v>0.18575424759098902</v>
      </c>
      <c r="E102" s="45">
        <f t="shared" si="20"/>
        <v>0.15176681067160705</v>
      </c>
      <c r="O102" s="43" t="s">
        <v>5</v>
      </c>
      <c r="P102" s="44">
        <f t="shared" ref="P102" si="22">-C38*LOG(C26,2)</f>
        <v>5.210896782498619E-2</v>
      </c>
      <c r="Q102" s="44">
        <f t="shared" ref="Q102" si="23">-D38*LOG(D26,2)</f>
        <v>5.2877123795494495E-2</v>
      </c>
      <c r="R102" s="44">
        <f t="shared" ref="R102" si="24">-E38*LOG(E26,2)</f>
        <v>5.2108967824986183E-2</v>
      </c>
    </row>
    <row r="103" spans="2:18" ht="16.5" thickTop="1" thickBot="1" x14ac:dyDescent="0.3">
      <c r="O103" s="48" t="s">
        <v>49</v>
      </c>
      <c r="P103" s="3">
        <f>+SUM(P98:R102)</f>
        <v>1.5660483444979383</v>
      </c>
    </row>
    <row r="104" spans="2:18" ht="15.75" thickTop="1" x14ac:dyDescent="0.25">
      <c r="I104" s="47"/>
      <c r="J104" s="47"/>
      <c r="K104" s="47"/>
      <c r="L104" s="47"/>
      <c r="M104" s="47"/>
      <c r="N104" s="47"/>
    </row>
    <row r="106" spans="2:18" ht="15.75" thickBot="1" x14ac:dyDescent="0.3"/>
    <row r="107" spans="2:18" ht="16.5" thickTop="1" thickBot="1" x14ac:dyDescent="0.3">
      <c r="B107" s="96" t="s">
        <v>48</v>
      </c>
      <c r="C107" s="97"/>
      <c r="I107" s="96" t="s">
        <v>48</v>
      </c>
      <c r="J107" s="97"/>
      <c r="O107" s="96" t="s">
        <v>48</v>
      </c>
      <c r="P107" s="97"/>
    </row>
    <row r="108" spans="2:18" ht="15.75" thickBot="1" x14ac:dyDescent="0.3">
      <c r="B108" s="30" t="s">
        <v>47</v>
      </c>
      <c r="C108" s="22">
        <f>+SUM(C98:E102)</f>
        <v>3.7369989389526066</v>
      </c>
      <c r="I108" s="30" t="s">
        <v>47</v>
      </c>
      <c r="J108" s="22">
        <f>+J98+C65</f>
        <v>3.7369989389526066</v>
      </c>
      <c r="O108" s="30" t="s">
        <v>47</v>
      </c>
      <c r="P108" s="22">
        <f>+P103+C82</f>
        <v>3.736998938952607</v>
      </c>
    </row>
    <row r="109" spans="2:18" ht="15.75" thickTop="1" x14ac:dyDescent="0.25"/>
  </sheetData>
  <mergeCells count="36">
    <mergeCell ref="O107:P107"/>
    <mergeCell ref="B80:C80"/>
    <mergeCell ref="B85:C85"/>
    <mergeCell ref="F85:G85"/>
    <mergeCell ref="M85:N85"/>
    <mergeCell ref="G92:J93"/>
    <mergeCell ref="B95:F95"/>
    <mergeCell ref="I95:L95"/>
    <mergeCell ref="O95:S95"/>
    <mergeCell ref="B64:C64"/>
    <mergeCell ref="K64:L64"/>
    <mergeCell ref="G71:J72"/>
    <mergeCell ref="F74:J74"/>
    <mergeCell ref="B107:C107"/>
    <mergeCell ref="I107:J107"/>
    <mergeCell ref="G43:J44"/>
    <mergeCell ref="B46:F46"/>
    <mergeCell ref="K46:O46"/>
    <mergeCell ref="B55:F55"/>
    <mergeCell ref="B60:F60"/>
    <mergeCell ref="F1:J3"/>
    <mergeCell ref="K31:O31"/>
    <mergeCell ref="H90:K90"/>
    <mergeCell ref="B77:C77"/>
    <mergeCell ref="B78:C78"/>
    <mergeCell ref="B79:C79"/>
    <mergeCell ref="B81:C81"/>
    <mergeCell ref="B75:C75"/>
    <mergeCell ref="B76:C76"/>
    <mergeCell ref="M74:Q74"/>
    <mergeCell ref="B5:C5"/>
    <mergeCell ref="G16:J17"/>
    <mergeCell ref="B19:F19"/>
    <mergeCell ref="K19:O19"/>
    <mergeCell ref="G28:J29"/>
    <mergeCell ref="B31:F3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FF4C-86CD-4A5B-AD25-94E64184D5A5}">
  <dimension ref="B1:X106"/>
  <sheetViews>
    <sheetView topLeftCell="B1" zoomScaleNormal="100" workbookViewId="0">
      <selection activeCell="L90" sqref="L90"/>
    </sheetView>
  </sheetViews>
  <sheetFormatPr baseColWidth="10" defaultRowHeight="15" x14ac:dyDescent="0.25"/>
  <cols>
    <col min="2" max="2" width="12.5703125" bestFit="1" customWidth="1"/>
    <col min="3" max="3" width="12.7109375" customWidth="1"/>
    <col min="7" max="7" width="11.85546875" bestFit="1" customWidth="1"/>
    <col min="9" max="9" width="11.85546875" bestFit="1" customWidth="1"/>
    <col min="11" max="11" width="12.5703125" bestFit="1" customWidth="1"/>
  </cols>
  <sheetData>
    <row r="1" spans="2:10" ht="15" customHeight="1" x14ac:dyDescent="0.25">
      <c r="F1" s="85" t="s">
        <v>30</v>
      </c>
      <c r="G1" s="85"/>
      <c r="H1" s="85"/>
      <c r="I1" s="85"/>
      <c r="J1" s="85"/>
    </row>
    <row r="2" spans="2:10" x14ac:dyDescent="0.25">
      <c r="F2" s="85"/>
      <c r="G2" s="85"/>
      <c r="H2" s="85"/>
      <c r="I2" s="85"/>
      <c r="J2" s="85"/>
    </row>
    <row r="3" spans="2:10" x14ac:dyDescent="0.25">
      <c r="F3" s="85"/>
      <c r="G3" s="85"/>
      <c r="H3" s="85"/>
      <c r="I3" s="85"/>
      <c r="J3" s="85"/>
    </row>
    <row r="4" spans="2:10" ht="15.75" thickBot="1" x14ac:dyDescent="0.3"/>
    <row r="5" spans="2:10" ht="18.75" customHeight="1" thickTop="1" thickBot="1" x14ac:dyDescent="0.3">
      <c r="B5" s="105" t="s">
        <v>19</v>
      </c>
      <c r="C5" s="106"/>
    </row>
    <row r="6" spans="2:10" ht="15.75" thickBot="1" x14ac:dyDescent="0.3">
      <c r="B6" s="4" t="s">
        <v>20</v>
      </c>
      <c r="C6" s="5" t="s">
        <v>0</v>
      </c>
      <c r="F6" t="s">
        <v>24</v>
      </c>
    </row>
    <row r="7" spans="2:10" x14ac:dyDescent="0.25">
      <c r="B7" s="6" t="s">
        <v>1</v>
      </c>
      <c r="C7" s="7">
        <v>0.25</v>
      </c>
      <c r="F7" t="s">
        <v>9</v>
      </c>
      <c r="G7">
        <f>IF(OR(0.03*$G$11&lt;0.1,0.03*$G$11&gt;0.3),0.3,0.03*$G$11)</f>
        <v>0.3</v>
      </c>
    </row>
    <row r="8" spans="2:10" x14ac:dyDescent="0.25">
      <c r="B8" s="8" t="s">
        <v>2</v>
      </c>
      <c r="C8" s="9">
        <v>0.33</v>
      </c>
      <c r="F8" t="s">
        <v>10</v>
      </c>
      <c r="G8">
        <f>IF(OR(0.02*$G$11&lt;0.1,0.02*$G$11&gt;0.3),0.2,0.02*$G$11)</f>
        <v>0.2</v>
      </c>
    </row>
    <row r="9" spans="2:10" x14ac:dyDescent="0.25">
      <c r="B9" s="8" t="s">
        <v>3</v>
      </c>
      <c r="C9" s="9">
        <v>0.27</v>
      </c>
      <c r="F9" t="s">
        <v>23</v>
      </c>
      <c r="G9">
        <f>IF(OR(0.03*$G$11&lt;0.1,0.03*$G$11&gt;0.3),0.3,0.03*$G$11)</f>
        <v>0.3</v>
      </c>
    </row>
    <row r="10" spans="2:10" ht="15.75" thickBot="1" x14ac:dyDescent="0.3">
      <c r="B10" s="10" t="s">
        <v>4</v>
      </c>
      <c r="C10" s="11">
        <v>0.15</v>
      </c>
    </row>
    <row r="11" spans="2:10" ht="16.5" thickTop="1" thickBot="1" x14ac:dyDescent="0.3">
      <c r="F11" t="s">
        <v>25</v>
      </c>
      <c r="G11">
        <v>2</v>
      </c>
    </row>
    <row r="12" spans="2:10" ht="16.5" thickTop="1" thickBot="1" x14ac:dyDescent="0.3">
      <c r="B12" s="2" t="s">
        <v>11</v>
      </c>
      <c r="C12" s="3">
        <f>+SUM(C7:C10)</f>
        <v>1</v>
      </c>
    </row>
    <row r="13" spans="2:10" ht="15.75" thickTop="1" x14ac:dyDescent="0.25"/>
    <row r="15" spans="2:10" x14ac:dyDescent="0.25">
      <c r="G15" s="107" t="s">
        <v>31</v>
      </c>
      <c r="H15" s="107"/>
      <c r="I15" s="107"/>
      <c r="J15" s="107"/>
    </row>
    <row r="16" spans="2:10" ht="15.75" customHeight="1" x14ac:dyDescent="0.25">
      <c r="G16" s="107"/>
      <c r="H16" s="107"/>
      <c r="I16" s="107"/>
      <c r="J16" s="107"/>
    </row>
    <row r="17" spans="2:15" ht="15.75" thickBot="1" x14ac:dyDescent="0.3"/>
    <row r="18" spans="2:15" ht="16.5" thickTop="1" thickBot="1" x14ac:dyDescent="0.3">
      <c r="B18" s="86" t="s">
        <v>21</v>
      </c>
      <c r="C18" s="87"/>
      <c r="D18" s="87"/>
      <c r="E18" s="87"/>
      <c r="F18" s="88"/>
      <c r="K18" s="108" t="s">
        <v>26</v>
      </c>
      <c r="L18" s="109"/>
      <c r="M18" s="109"/>
      <c r="N18" s="109"/>
      <c r="O18" s="110"/>
    </row>
    <row r="19" spans="2:15" ht="16.5" thickTop="1" thickBot="1" x14ac:dyDescent="0.3"/>
    <row r="20" spans="2:15" ht="16.5" thickTop="1" thickBot="1" x14ac:dyDescent="0.3">
      <c r="B20" s="15"/>
      <c r="C20" s="16" t="s">
        <v>6</v>
      </c>
      <c r="D20" s="16" t="s">
        <v>7</v>
      </c>
      <c r="E20" s="16" t="s">
        <v>8</v>
      </c>
      <c r="F20" s="17" t="s">
        <v>22</v>
      </c>
      <c r="K20" s="15"/>
      <c r="L20" s="16" t="s">
        <v>6</v>
      </c>
      <c r="M20" s="16" t="s">
        <v>7</v>
      </c>
      <c r="N20" s="16" t="s">
        <v>8</v>
      </c>
      <c r="O20" s="17" t="s">
        <v>22</v>
      </c>
    </row>
    <row r="21" spans="2:15" x14ac:dyDescent="0.25">
      <c r="B21" s="6" t="s">
        <v>1</v>
      </c>
      <c r="C21" s="14">
        <v>0.2</v>
      </c>
      <c r="D21" s="14">
        <f>+G7</f>
        <v>0.3</v>
      </c>
      <c r="E21" s="14">
        <f>+G8</f>
        <v>0.2</v>
      </c>
      <c r="F21" s="7">
        <f>1-C21-D21-E21</f>
        <v>0.3</v>
      </c>
      <c r="K21" s="6" t="s">
        <v>1</v>
      </c>
      <c r="L21" s="14">
        <f>+C33/C$38</f>
        <v>0.18181818181818182</v>
      </c>
      <c r="M21" s="14">
        <f t="shared" ref="M21:O21" si="0">+D33/D$38</f>
        <v>0.27472527472527475</v>
      </c>
      <c r="N21" s="14">
        <f t="shared" si="0"/>
        <v>0.23255813953488372</v>
      </c>
      <c r="O21" s="7">
        <f t="shared" si="0"/>
        <v>0.31645569620253167</v>
      </c>
    </row>
    <row r="22" spans="2:15" x14ac:dyDescent="0.25">
      <c r="B22" s="8" t="s">
        <v>2</v>
      </c>
      <c r="C22" s="12">
        <f>+G7</f>
        <v>0.3</v>
      </c>
      <c r="D22" s="12">
        <v>0.3</v>
      </c>
      <c r="E22" s="12">
        <f>+G8</f>
        <v>0.2</v>
      </c>
      <c r="F22" s="9">
        <f t="shared" ref="F22:F24" si="1">1-C22-D22-E22</f>
        <v>0.19999999999999996</v>
      </c>
      <c r="K22" s="8" t="s">
        <v>2</v>
      </c>
      <c r="L22" s="12">
        <f t="shared" ref="L22:L24" si="2">+C34/C$38</f>
        <v>0.36</v>
      </c>
      <c r="M22" s="12">
        <f t="shared" ref="M22:M24" si="3">+D34/D$38</f>
        <v>0.36263736263736268</v>
      </c>
      <c r="N22" s="12">
        <f t="shared" ref="N22:N24" si="4">+E34/E$38</f>
        <v>0.30697674418604648</v>
      </c>
      <c r="O22" s="9">
        <f t="shared" ref="O22:O24" si="5">+F34/F$38</f>
        <v>0.27848101265822783</v>
      </c>
    </row>
    <row r="23" spans="2:15" x14ac:dyDescent="0.25">
      <c r="B23" s="8" t="s">
        <v>3</v>
      </c>
      <c r="C23" s="12">
        <f>+G9</f>
        <v>0.3</v>
      </c>
      <c r="D23" s="12">
        <f>+G8</f>
        <v>0.2</v>
      </c>
      <c r="E23" s="12">
        <v>0.2</v>
      </c>
      <c r="F23" s="9">
        <f t="shared" si="1"/>
        <v>0.29999999999999993</v>
      </c>
      <c r="K23" s="8" t="s">
        <v>3</v>
      </c>
      <c r="L23" s="12">
        <f t="shared" si="2"/>
        <v>0.29454545454545455</v>
      </c>
      <c r="M23" s="12">
        <f t="shared" si="3"/>
        <v>0.19780219780219785</v>
      </c>
      <c r="N23" s="12">
        <f t="shared" si="4"/>
        <v>0.25116279069767444</v>
      </c>
      <c r="O23" s="9">
        <f t="shared" si="5"/>
        <v>0.34177215189873417</v>
      </c>
    </row>
    <row r="24" spans="2:15" ht="15.75" thickBot="1" x14ac:dyDescent="0.3">
      <c r="B24" s="10" t="s">
        <v>4</v>
      </c>
      <c r="C24" s="13">
        <f>+G9</f>
        <v>0.3</v>
      </c>
      <c r="D24" s="13">
        <v>0.3</v>
      </c>
      <c r="E24" s="13">
        <f>+G7</f>
        <v>0.3</v>
      </c>
      <c r="F24" s="11">
        <f t="shared" si="1"/>
        <v>9.9999999999999978E-2</v>
      </c>
      <c r="K24" s="10" t="s">
        <v>4</v>
      </c>
      <c r="L24" s="13">
        <f t="shared" si="2"/>
        <v>0.16363636363636361</v>
      </c>
      <c r="M24" s="13">
        <f t="shared" si="3"/>
        <v>0.16483516483516486</v>
      </c>
      <c r="N24" s="13">
        <f t="shared" si="4"/>
        <v>0.2093023255813953</v>
      </c>
      <c r="O24" s="11">
        <f t="shared" si="5"/>
        <v>6.3291139240506319E-2</v>
      </c>
    </row>
    <row r="25" spans="2:15" ht="15.75" thickTop="1" x14ac:dyDescent="0.25"/>
    <row r="27" spans="2:15" x14ac:dyDescent="0.25">
      <c r="G27" s="107" t="s">
        <v>32</v>
      </c>
      <c r="H27" s="107"/>
      <c r="I27" s="107"/>
      <c r="J27" s="107"/>
    </row>
    <row r="28" spans="2:15" ht="15.75" customHeight="1" x14ac:dyDescent="0.25">
      <c r="G28" s="107"/>
      <c r="H28" s="107"/>
      <c r="I28" s="107"/>
      <c r="J28" s="107"/>
    </row>
    <row r="29" spans="2:15" ht="15.75" thickBot="1" x14ac:dyDescent="0.3"/>
    <row r="30" spans="2:15" ht="16.5" thickTop="1" thickBot="1" x14ac:dyDescent="0.3">
      <c r="B30" s="86" t="s">
        <v>27</v>
      </c>
      <c r="C30" s="87"/>
      <c r="D30" s="87"/>
      <c r="E30" s="87"/>
      <c r="F30" s="88"/>
      <c r="K30" s="86" t="s">
        <v>27</v>
      </c>
      <c r="L30" s="87"/>
      <c r="M30" s="87"/>
      <c r="N30" s="87"/>
      <c r="O30" s="88"/>
    </row>
    <row r="31" spans="2:15" ht="16.5" thickTop="1" thickBot="1" x14ac:dyDescent="0.3"/>
    <row r="32" spans="2:15" ht="16.5" thickTop="1" thickBot="1" x14ac:dyDescent="0.3">
      <c r="B32" s="15"/>
      <c r="C32" s="16" t="s">
        <v>6</v>
      </c>
      <c r="D32" s="16" t="s">
        <v>7</v>
      </c>
      <c r="E32" s="16" t="s">
        <v>8</v>
      </c>
      <c r="F32" s="17" t="s">
        <v>22</v>
      </c>
      <c r="K32" s="15"/>
      <c r="L32" s="16" t="s">
        <v>6</v>
      </c>
      <c r="M32" s="16" t="s">
        <v>7</v>
      </c>
      <c r="N32" s="16" t="s">
        <v>8</v>
      </c>
      <c r="O32" s="17" t="s">
        <v>22</v>
      </c>
    </row>
    <row r="33" spans="2:16" x14ac:dyDescent="0.25">
      <c r="B33" s="6" t="s">
        <v>1</v>
      </c>
      <c r="C33" s="14">
        <f t="shared" ref="C33:F36" si="6">+C21*$C7</f>
        <v>0.05</v>
      </c>
      <c r="D33" s="14">
        <f t="shared" si="6"/>
        <v>7.4999999999999997E-2</v>
      </c>
      <c r="E33" s="14">
        <f t="shared" si="6"/>
        <v>0.05</v>
      </c>
      <c r="F33" s="7">
        <f t="shared" si="6"/>
        <v>7.4999999999999997E-2</v>
      </c>
      <c r="G33" t="s">
        <v>46</v>
      </c>
      <c r="K33" s="6" t="s">
        <v>1</v>
      </c>
      <c r="L33" s="14">
        <f>+L21*C$38</f>
        <v>0.05</v>
      </c>
      <c r="M33" s="14">
        <f t="shared" ref="M33:O33" si="7">+M21*D$38</f>
        <v>7.4999999999999997E-2</v>
      </c>
      <c r="N33" s="14">
        <f t="shared" si="7"/>
        <v>0.05</v>
      </c>
      <c r="O33" s="7">
        <f t="shared" si="7"/>
        <v>7.4999999999999997E-2</v>
      </c>
      <c r="P33" t="s">
        <v>46</v>
      </c>
    </row>
    <row r="34" spans="2:16" x14ac:dyDescent="0.25">
      <c r="B34" s="8" t="s">
        <v>2</v>
      </c>
      <c r="C34" s="12">
        <f t="shared" si="6"/>
        <v>9.9000000000000005E-2</v>
      </c>
      <c r="D34" s="12">
        <f t="shared" si="6"/>
        <v>9.9000000000000005E-2</v>
      </c>
      <c r="E34" s="12">
        <f t="shared" si="6"/>
        <v>6.6000000000000003E-2</v>
      </c>
      <c r="F34" s="9">
        <f t="shared" si="6"/>
        <v>6.5999999999999989E-2</v>
      </c>
      <c r="K34" s="8" t="s">
        <v>2</v>
      </c>
      <c r="L34" s="12">
        <f>+L22*C$38</f>
        <v>9.9000000000000005E-2</v>
      </c>
      <c r="M34" s="12">
        <f t="shared" ref="M34:O36" si="8">+M22*D$38</f>
        <v>9.9000000000000005E-2</v>
      </c>
      <c r="N34" s="12">
        <f t="shared" si="8"/>
        <v>6.6000000000000003E-2</v>
      </c>
      <c r="O34" s="9">
        <f t="shared" si="8"/>
        <v>6.5999999999999989E-2</v>
      </c>
    </row>
    <row r="35" spans="2:16" x14ac:dyDescent="0.25">
      <c r="B35" s="8" t="s">
        <v>3</v>
      </c>
      <c r="C35" s="12">
        <f t="shared" si="6"/>
        <v>8.1000000000000003E-2</v>
      </c>
      <c r="D35" s="12">
        <f t="shared" si="6"/>
        <v>5.4000000000000006E-2</v>
      </c>
      <c r="E35" s="12">
        <f t="shared" si="6"/>
        <v>5.4000000000000006E-2</v>
      </c>
      <c r="F35" s="9">
        <f t="shared" si="6"/>
        <v>8.0999999999999989E-2</v>
      </c>
      <c r="K35" s="8" t="s">
        <v>3</v>
      </c>
      <c r="L35" s="12">
        <f>+L23*C$38</f>
        <v>8.1000000000000003E-2</v>
      </c>
      <c r="M35" s="12">
        <f t="shared" si="8"/>
        <v>5.4000000000000006E-2</v>
      </c>
      <c r="N35" s="12">
        <f t="shared" si="8"/>
        <v>5.4000000000000013E-2</v>
      </c>
      <c r="O35" s="9">
        <f t="shared" si="8"/>
        <v>8.0999999999999989E-2</v>
      </c>
    </row>
    <row r="36" spans="2:16" ht="15.75" thickBot="1" x14ac:dyDescent="0.3">
      <c r="B36" s="10" t="s">
        <v>4</v>
      </c>
      <c r="C36" s="13">
        <f t="shared" si="6"/>
        <v>4.4999999999999998E-2</v>
      </c>
      <c r="D36" s="13">
        <f t="shared" si="6"/>
        <v>4.4999999999999998E-2</v>
      </c>
      <c r="E36" s="13">
        <f t="shared" si="6"/>
        <v>4.4999999999999998E-2</v>
      </c>
      <c r="F36" s="11">
        <f t="shared" si="6"/>
        <v>1.4999999999999996E-2</v>
      </c>
      <c r="K36" s="10" t="s">
        <v>4</v>
      </c>
      <c r="L36" s="13">
        <f>+L24*C$38</f>
        <v>4.4999999999999998E-2</v>
      </c>
      <c r="M36" s="13">
        <f t="shared" si="8"/>
        <v>4.4999999999999998E-2</v>
      </c>
      <c r="N36" s="13">
        <f t="shared" si="8"/>
        <v>4.4999999999999998E-2</v>
      </c>
      <c r="O36" s="11">
        <f t="shared" si="8"/>
        <v>1.4999999999999996E-2</v>
      </c>
    </row>
    <row r="37" spans="2:16" ht="16.5" thickTop="1" thickBot="1" x14ac:dyDescent="0.3"/>
    <row r="38" spans="2:16" ht="16.5" thickTop="1" thickBot="1" x14ac:dyDescent="0.3">
      <c r="B38" s="31" t="s">
        <v>28</v>
      </c>
      <c r="C38" s="20">
        <f>+SUM(C33:C36)</f>
        <v>0.27500000000000002</v>
      </c>
      <c r="D38" s="18">
        <f t="shared" ref="D38:F38" si="9">+SUM(D33:D36)</f>
        <v>0.27299999999999996</v>
      </c>
      <c r="E38" s="18">
        <f t="shared" si="9"/>
        <v>0.21500000000000002</v>
      </c>
      <c r="F38" s="19">
        <f t="shared" si="9"/>
        <v>0.23699999999999996</v>
      </c>
      <c r="H38" t="s">
        <v>11</v>
      </c>
      <c r="I38">
        <f>+SUM(C38:F38)</f>
        <v>1</v>
      </c>
      <c r="K38" s="31" t="s">
        <v>28</v>
      </c>
      <c r="L38" s="20">
        <f>+SUM(L33:L36)</f>
        <v>0.27500000000000002</v>
      </c>
      <c r="M38" s="18">
        <f t="shared" ref="M38:O38" si="10">+SUM(M33:M36)</f>
        <v>0.27299999999999996</v>
      </c>
      <c r="N38" s="18">
        <f t="shared" si="10"/>
        <v>0.21500000000000002</v>
      </c>
      <c r="O38" s="19">
        <f t="shared" si="10"/>
        <v>0.23699999999999996</v>
      </c>
    </row>
    <row r="39" spans="2:16" ht="16.5" thickTop="1" thickBot="1" x14ac:dyDescent="0.3">
      <c r="B39" s="21" t="s">
        <v>11</v>
      </c>
      <c r="C39" s="22">
        <f>+SUM(C38:F38)</f>
        <v>1</v>
      </c>
      <c r="K39" s="21" t="s">
        <v>11</v>
      </c>
      <c r="L39" s="22">
        <f>+SUM(L38:O38)</f>
        <v>1</v>
      </c>
    </row>
    <row r="40" spans="2:16" ht="15.75" thickTop="1" x14ac:dyDescent="0.25"/>
    <row r="41" spans="2:16" x14ac:dyDescent="0.25">
      <c r="G41" s="107" t="s">
        <v>33</v>
      </c>
      <c r="H41" s="107"/>
      <c r="I41" s="107"/>
      <c r="J41" s="107"/>
    </row>
    <row r="42" spans="2:16" ht="15.75" customHeight="1" x14ac:dyDescent="0.25">
      <c r="G42" s="107"/>
      <c r="H42" s="107"/>
      <c r="I42" s="107"/>
      <c r="J42" s="107"/>
    </row>
    <row r="43" spans="2:16" ht="15.75" thickBot="1" x14ac:dyDescent="0.3"/>
    <row r="44" spans="2:16" ht="16.5" thickTop="1" thickBot="1" x14ac:dyDescent="0.3">
      <c r="B44" s="86" t="s">
        <v>29</v>
      </c>
      <c r="C44" s="87"/>
      <c r="D44" s="87"/>
      <c r="E44" s="87"/>
      <c r="F44" s="88"/>
      <c r="K44" s="86" t="s">
        <v>44</v>
      </c>
      <c r="L44" s="87"/>
      <c r="M44" s="87"/>
      <c r="N44" s="87"/>
      <c r="O44" s="88"/>
    </row>
    <row r="45" spans="2:16" ht="16.5" thickTop="1" thickBot="1" x14ac:dyDescent="0.3">
      <c r="B45" s="1"/>
      <c r="C45" s="1"/>
      <c r="D45" s="1"/>
      <c r="E45" s="1"/>
      <c r="F45" s="1"/>
      <c r="K45" s="1"/>
      <c r="L45" s="1"/>
      <c r="M45" s="1"/>
      <c r="N45" s="1"/>
      <c r="O45" s="1"/>
    </row>
    <row r="46" spans="2:16" ht="16.5" thickTop="1" thickBot="1" x14ac:dyDescent="0.3">
      <c r="B46" s="15"/>
      <c r="C46" s="16" t="s">
        <v>6</v>
      </c>
      <c r="D46" s="16" t="s">
        <v>7</v>
      </c>
      <c r="E46" s="16" t="s">
        <v>8</v>
      </c>
      <c r="F46" s="17" t="s">
        <v>22</v>
      </c>
      <c r="K46" s="15"/>
      <c r="L46" s="16" t="s">
        <v>6</v>
      </c>
      <c r="M46" s="16" t="s">
        <v>7</v>
      </c>
      <c r="N46" s="16" t="s">
        <v>8</v>
      </c>
      <c r="O46" s="17" t="s">
        <v>22</v>
      </c>
    </row>
    <row r="47" spans="2:16" x14ac:dyDescent="0.25">
      <c r="B47" s="6" t="s">
        <v>1</v>
      </c>
      <c r="C47" s="14">
        <f>-L21*LOG(L21,2)</f>
        <v>0.44716938520678134</v>
      </c>
      <c r="D47" s="14">
        <f t="shared" ref="D47:F47" si="11">-M21*LOG(M21,2)</f>
        <v>0.51207100286372853</v>
      </c>
      <c r="E47" s="14">
        <f t="shared" si="11"/>
        <v>0.48938061856156645</v>
      </c>
      <c r="F47" s="7">
        <f t="shared" si="11"/>
        <v>0.52529258177290461</v>
      </c>
      <c r="K47" s="6" t="s">
        <v>1</v>
      </c>
      <c r="L47" s="14">
        <f>-C33*LOG(L21,2)</f>
        <v>0.12297158093186487</v>
      </c>
      <c r="M47" s="14">
        <f t="shared" ref="M47:O47" si="12">-D33*LOG(M21,2)</f>
        <v>0.13979538378179787</v>
      </c>
      <c r="N47" s="14">
        <f t="shared" si="12"/>
        <v>0.10521683299073679</v>
      </c>
      <c r="O47" s="7">
        <f t="shared" si="12"/>
        <v>0.12449434188017837</v>
      </c>
    </row>
    <row r="48" spans="2:16" x14ac:dyDescent="0.25">
      <c r="B48" s="8" t="s">
        <v>2</v>
      </c>
      <c r="C48" s="12">
        <f>-L22*LOG(L22,2)</f>
        <v>0.53061522779966841</v>
      </c>
      <c r="D48" s="12">
        <f t="shared" ref="D48:F50" si="13">-M22*LOG(M22,2)</f>
        <v>0.53068370535964848</v>
      </c>
      <c r="E48" s="12">
        <f t="shared" si="13"/>
        <v>0.52302658695463466</v>
      </c>
      <c r="F48" s="9">
        <f t="shared" si="13"/>
        <v>0.51361621328956619</v>
      </c>
      <c r="K48" s="8" t="s">
        <v>2</v>
      </c>
      <c r="L48" s="12">
        <f>-C34*LOG(L22,2)</f>
        <v>0.14591918764490883</v>
      </c>
      <c r="M48" s="12">
        <f t="shared" ref="M48:O50" si="14">-D34*LOG(M22,2)</f>
        <v>0.14487665156318405</v>
      </c>
      <c r="N48" s="12">
        <f t="shared" si="14"/>
        <v>0.11245071619524646</v>
      </c>
      <c r="O48" s="9">
        <f t="shared" si="14"/>
        <v>0.12172704254962716</v>
      </c>
    </row>
    <row r="49" spans="2:24" x14ac:dyDescent="0.25">
      <c r="B49" s="8" t="s">
        <v>3</v>
      </c>
      <c r="C49" s="12">
        <f>-L23*LOG(L23,2)</f>
        <v>0.51941258999170614</v>
      </c>
      <c r="D49" s="12">
        <f t="shared" si="13"/>
        <v>0.46243575272104298</v>
      </c>
      <c r="E49" s="12">
        <f t="shared" si="13"/>
        <v>0.50064413377210959</v>
      </c>
      <c r="F49" s="9">
        <f t="shared" si="13"/>
        <v>0.52936857775149526</v>
      </c>
      <c r="K49" s="8" t="s">
        <v>3</v>
      </c>
      <c r="L49" s="12">
        <f>-C35*LOG(L23,2)</f>
        <v>0.14283846224771918</v>
      </c>
      <c r="M49" s="12">
        <f t="shared" si="14"/>
        <v>0.12624496049284473</v>
      </c>
      <c r="N49" s="12">
        <f t="shared" si="14"/>
        <v>0.10763848876100356</v>
      </c>
      <c r="O49" s="9">
        <f t="shared" si="14"/>
        <v>0.12546035292710436</v>
      </c>
    </row>
    <row r="50" spans="2:24" ht="15.75" thickBot="1" x14ac:dyDescent="0.3">
      <c r="B50" s="10" t="s">
        <v>4</v>
      </c>
      <c r="C50" s="13">
        <f>-L24*LOG(L24,2)</f>
        <v>0.42732568015892947</v>
      </c>
      <c r="D50" s="13">
        <f t="shared" si="13"/>
        <v>0.4287204469104689</v>
      </c>
      <c r="E50" s="13">
        <f t="shared" si="13"/>
        <v>0.47225715765902493</v>
      </c>
      <c r="F50" s="11">
        <f t="shared" si="13"/>
        <v>0.25201599071454056</v>
      </c>
      <c r="K50" s="10" t="s">
        <v>4</v>
      </c>
      <c r="L50" s="13">
        <f>-C36*LOG(L24,2)</f>
        <v>0.11751456204370563</v>
      </c>
      <c r="M50" s="13">
        <f t="shared" si="14"/>
        <v>0.11704068200655798</v>
      </c>
      <c r="N50" s="13">
        <f t="shared" si="14"/>
        <v>0.10153528889669038</v>
      </c>
      <c r="O50" s="11">
        <f t="shared" si="14"/>
        <v>5.9727789799346107E-2</v>
      </c>
    </row>
    <row r="51" spans="2:24" ht="16.5" thickTop="1" thickBot="1" x14ac:dyDescent="0.3"/>
    <row r="52" spans="2:24" ht="17.25" thickTop="1" thickBot="1" x14ac:dyDescent="0.3">
      <c r="B52" s="111" t="s">
        <v>12</v>
      </c>
      <c r="C52" s="112"/>
      <c r="D52" s="112"/>
      <c r="E52" s="112"/>
      <c r="F52" s="127"/>
    </row>
    <row r="53" spans="2:24" ht="15.75" thickBot="1" x14ac:dyDescent="0.3">
      <c r="B53" s="30" t="s">
        <v>13</v>
      </c>
      <c r="C53" s="23">
        <f>+SUM(C47:C50)</f>
        <v>1.9245228831570853</v>
      </c>
      <c r="D53" s="23">
        <f>+SUM(D47:D50)</f>
        <v>1.9339109078548888</v>
      </c>
      <c r="E53" s="23">
        <f>+SUM(E47:E50)</f>
        <v>1.9853084969473356</v>
      </c>
      <c r="F53" s="22">
        <f>+SUM(F47:F50)</f>
        <v>1.8202933635285066</v>
      </c>
      <c r="V53" s="126"/>
      <c r="W53" s="126"/>
      <c r="X53" s="126"/>
    </row>
    <row r="54" spans="2:24" ht="15.75" thickTop="1" x14ac:dyDescent="0.25"/>
    <row r="56" spans="2:24" ht="15.75" thickBot="1" x14ac:dyDescent="0.3"/>
    <row r="57" spans="2:24" ht="17.25" thickTop="1" thickBot="1" x14ac:dyDescent="0.3">
      <c r="B57" s="114" t="s">
        <v>34</v>
      </c>
      <c r="C57" s="115"/>
      <c r="D57" s="115"/>
      <c r="E57" s="115"/>
      <c r="F57" s="116"/>
    </row>
    <row r="58" spans="2:24" ht="15.75" thickBot="1" x14ac:dyDescent="0.3">
      <c r="B58" s="29" t="s">
        <v>14</v>
      </c>
      <c r="C58" s="26">
        <f>+C38*C53</f>
        <v>0.52924379286819845</v>
      </c>
      <c r="D58" s="26">
        <f>+D38*D53</f>
        <v>0.52795767784438463</v>
      </c>
      <c r="E58" s="26">
        <f>+E38*E53</f>
        <v>0.4268413268436772</v>
      </c>
      <c r="F58" s="27">
        <f>+F38*F53</f>
        <v>0.43140952715625597</v>
      </c>
    </row>
    <row r="59" spans="2:24" ht="15.75" thickTop="1" x14ac:dyDescent="0.25">
      <c r="V59" s="126"/>
      <c r="W59" s="126"/>
    </row>
    <row r="60" spans="2:24" ht="15.75" thickBot="1" x14ac:dyDescent="0.3"/>
    <row r="61" spans="2:24" ht="16.5" thickTop="1" thickBot="1" x14ac:dyDescent="0.3">
      <c r="B61" s="117" t="s">
        <v>36</v>
      </c>
      <c r="C61" s="118"/>
      <c r="K61" s="117" t="s">
        <v>36</v>
      </c>
      <c r="L61" s="118"/>
    </row>
    <row r="62" spans="2:24" ht="15.75" thickBot="1" x14ac:dyDescent="0.3">
      <c r="B62" s="24" t="s">
        <v>38</v>
      </c>
      <c r="C62" s="25">
        <f>+SUM(C58:F58)</f>
        <v>1.9154523247125164</v>
      </c>
      <c r="K62" s="24" t="s">
        <v>38</v>
      </c>
      <c r="L62" s="25">
        <f>+SUM(L47:O50)</f>
        <v>1.9154523247125161</v>
      </c>
    </row>
    <row r="63" spans="2:24" ht="15.75" thickTop="1" x14ac:dyDescent="0.25"/>
    <row r="68" spans="2:17" x14ac:dyDescent="0.25">
      <c r="G68" s="107" t="s">
        <v>37</v>
      </c>
      <c r="H68" s="107"/>
      <c r="I68" s="107"/>
      <c r="J68" s="107"/>
    </row>
    <row r="69" spans="2:17" ht="15.75" customHeight="1" x14ac:dyDescent="0.25">
      <c r="G69" s="107"/>
      <c r="H69" s="107"/>
      <c r="I69" s="107"/>
      <c r="J69" s="107"/>
    </row>
    <row r="70" spans="2:17" ht="15.75" thickBot="1" x14ac:dyDescent="0.3"/>
    <row r="71" spans="2:17" ht="16.5" thickTop="1" thickBot="1" x14ac:dyDescent="0.3">
      <c r="B71" s="33"/>
      <c r="C71" s="33"/>
      <c r="F71" s="102" t="s">
        <v>39</v>
      </c>
      <c r="G71" s="103"/>
      <c r="H71" s="103"/>
      <c r="I71" s="103"/>
      <c r="J71" s="104"/>
      <c r="M71" s="102" t="s">
        <v>39</v>
      </c>
      <c r="N71" s="103"/>
      <c r="O71" s="103"/>
      <c r="P71" s="103"/>
      <c r="Q71" s="104"/>
    </row>
    <row r="72" spans="2:17" ht="16.5" thickTop="1" thickBot="1" x14ac:dyDescent="0.3">
      <c r="B72" s="98" t="s">
        <v>15</v>
      </c>
      <c r="C72" s="99"/>
    </row>
    <row r="73" spans="2:17" ht="16.5" thickTop="1" thickBot="1" x14ac:dyDescent="0.3">
      <c r="B73" s="100">
        <f>-C7*LOG(C7,2)</f>
        <v>0.5</v>
      </c>
      <c r="C73" s="101"/>
      <c r="F73" s="34"/>
      <c r="G73" s="35" t="s">
        <v>6</v>
      </c>
      <c r="H73" s="35" t="s">
        <v>7</v>
      </c>
      <c r="I73" s="35" t="s">
        <v>8</v>
      </c>
      <c r="J73" s="36" t="s">
        <v>22</v>
      </c>
      <c r="M73" s="34"/>
      <c r="N73" s="35" t="s">
        <v>6</v>
      </c>
      <c r="O73" s="35" t="s">
        <v>7</v>
      </c>
      <c r="P73" s="35" t="s">
        <v>8</v>
      </c>
      <c r="Q73" s="36" t="s">
        <v>22</v>
      </c>
    </row>
    <row r="74" spans="2:17" x14ac:dyDescent="0.25">
      <c r="B74" s="92">
        <f>-C8*LOG(C8,2)</f>
        <v>0.52782248323736947</v>
      </c>
      <c r="C74" s="93"/>
      <c r="F74" s="37" t="s">
        <v>1</v>
      </c>
      <c r="G74" s="38">
        <f t="shared" ref="G74:J77" si="15">+C33*LOG(L21/$C7,2)</f>
        <v>-2.2971580931864865E-2</v>
      </c>
      <c r="H74" s="38">
        <f t="shared" si="15"/>
        <v>1.0204616218202142E-2</v>
      </c>
      <c r="I74" s="38">
        <f t="shared" si="15"/>
        <v>-5.216832990736781E-3</v>
      </c>
      <c r="J74" s="39">
        <f t="shared" si="15"/>
        <v>2.5505658119821639E-2</v>
      </c>
      <c r="M74" s="37" t="s">
        <v>1</v>
      </c>
      <c r="N74" s="38">
        <f t="shared" ref="N74:Q77" si="16">+C33*LOG(C33/($C7*C$38),2)</f>
        <v>-2.2971580931864865E-2</v>
      </c>
      <c r="O74" s="38">
        <f t="shared" si="16"/>
        <v>1.0204616218202142E-2</v>
      </c>
      <c r="P74" s="38">
        <f t="shared" si="16"/>
        <v>-5.216832990736781E-3</v>
      </c>
      <c r="Q74" s="39">
        <f t="shared" si="16"/>
        <v>2.5505658119821639E-2</v>
      </c>
    </row>
    <row r="75" spans="2:17" x14ac:dyDescent="0.25">
      <c r="B75" s="92">
        <f>-C9*LOG(C9,2)</f>
        <v>0.51002154565503921</v>
      </c>
      <c r="C75" s="93"/>
      <c r="F75" s="40" t="s">
        <v>2</v>
      </c>
      <c r="G75" s="41">
        <f t="shared" si="15"/>
        <v>1.2427557326302024E-2</v>
      </c>
      <c r="H75" s="41">
        <f t="shared" si="15"/>
        <v>1.3470093408026828E-2</v>
      </c>
      <c r="I75" s="41">
        <f t="shared" si="15"/>
        <v>-6.8862195477725624E-3</v>
      </c>
      <c r="J75" s="42">
        <f t="shared" si="15"/>
        <v>-1.616254590215328E-2</v>
      </c>
      <c r="M75" s="40" t="s">
        <v>2</v>
      </c>
      <c r="N75" s="41">
        <f t="shared" si="16"/>
        <v>1.2427557326302024E-2</v>
      </c>
      <c r="O75" s="41">
        <f t="shared" si="16"/>
        <v>1.3470093408026828E-2</v>
      </c>
      <c r="P75" s="41">
        <f t="shared" si="16"/>
        <v>-6.8862195477725624E-3</v>
      </c>
      <c r="Q75" s="42">
        <f t="shared" si="16"/>
        <v>-1.6162545902153269E-2</v>
      </c>
    </row>
    <row r="76" spans="2:17" ht="15.75" thickBot="1" x14ac:dyDescent="0.3">
      <c r="B76" s="119">
        <f>-C10*LOG(C10,2)</f>
        <v>0.41054483912493089</v>
      </c>
      <c r="C76" s="120"/>
      <c r="F76" s="40" t="s">
        <v>3</v>
      </c>
      <c r="G76" s="41">
        <f t="shared" si="15"/>
        <v>1.0168001448792565E-2</v>
      </c>
      <c r="H76" s="41">
        <f t="shared" si="15"/>
        <v>-2.4240651361836885E-2</v>
      </c>
      <c r="I76" s="41">
        <f t="shared" si="15"/>
        <v>-5.6341796299957236E-3</v>
      </c>
      <c r="J76" s="42">
        <f t="shared" si="15"/>
        <v>2.7546110769407349E-2</v>
      </c>
      <c r="M76" s="40" t="s">
        <v>3</v>
      </c>
      <c r="N76" s="41">
        <f t="shared" si="16"/>
        <v>1.0168001448792565E-2</v>
      </c>
      <c r="O76" s="41">
        <f t="shared" si="16"/>
        <v>-2.4240651361836899E-2</v>
      </c>
      <c r="P76" s="41">
        <f t="shared" si="16"/>
        <v>-5.6341796299957331E-3</v>
      </c>
      <c r="Q76" s="42">
        <f t="shared" si="16"/>
        <v>2.7546110769407366E-2</v>
      </c>
    </row>
    <row r="77" spans="2:17" ht="16.5" thickTop="1" thickBot="1" x14ac:dyDescent="0.3">
      <c r="F77" s="43" t="s">
        <v>4</v>
      </c>
      <c r="G77" s="44">
        <f t="shared" si="15"/>
        <v>5.6488896937736469E-3</v>
      </c>
      <c r="H77" s="44">
        <f t="shared" si="15"/>
        <v>6.1227697309212976E-3</v>
      </c>
      <c r="I77" s="44">
        <f t="shared" si="15"/>
        <v>2.1628162840788917E-2</v>
      </c>
      <c r="J77" s="45">
        <f t="shared" si="15"/>
        <v>-1.8673305886853012E-2</v>
      </c>
      <c r="M77" s="43" t="s">
        <v>4</v>
      </c>
      <c r="N77" s="44">
        <f t="shared" si="16"/>
        <v>5.6488896937736469E-3</v>
      </c>
      <c r="O77" s="44">
        <f t="shared" si="16"/>
        <v>6.1227697309212854E-3</v>
      </c>
      <c r="P77" s="44">
        <f t="shared" si="16"/>
        <v>2.1628162840788917E-2</v>
      </c>
      <c r="Q77" s="45">
        <f t="shared" si="16"/>
        <v>-1.8673305886853009E-2</v>
      </c>
    </row>
    <row r="78" spans="2:17" ht="16.5" thickTop="1" thickBot="1" x14ac:dyDescent="0.3">
      <c r="B78" s="96" t="s">
        <v>35</v>
      </c>
      <c r="C78" s="97"/>
    </row>
    <row r="79" spans="2:17" ht="15.75" thickBot="1" x14ac:dyDescent="0.3">
      <c r="B79" s="30" t="s">
        <v>16</v>
      </c>
      <c r="C79" s="22">
        <f>+SUM(B73:B76)</f>
        <v>1.9483888680173396</v>
      </c>
    </row>
    <row r="80" spans="2:17" ht="15.75" thickTop="1" x14ac:dyDescent="0.25"/>
    <row r="81" spans="2:19" ht="15.75" thickBot="1" x14ac:dyDescent="0.3"/>
    <row r="82" spans="2:19" ht="16.5" thickTop="1" thickBot="1" x14ac:dyDescent="0.3">
      <c r="B82" s="121" t="s">
        <v>17</v>
      </c>
      <c r="C82" s="122"/>
      <c r="F82" s="121" t="s">
        <v>17</v>
      </c>
      <c r="G82" s="122"/>
      <c r="M82" s="121" t="s">
        <v>17</v>
      </c>
      <c r="N82" s="122"/>
    </row>
    <row r="83" spans="2:19" ht="15.75" thickBot="1" x14ac:dyDescent="0.3">
      <c r="B83" s="32" t="s">
        <v>18</v>
      </c>
      <c r="C83" s="28">
        <f>+C79-C62</f>
        <v>3.2936543304823207E-2</v>
      </c>
      <c r="F83" s="32" t="s">
        <v>18</v>
      </c>
      <c r="G83" s="28">
        <f>+SUM(G74:J77)</f>
        <v>3.2936543304823304E-2</v>
      </c>
      <c r="M83" s="32" t="s">
        <v>18</v>
      </c>
      <c r="N83" s="28">
        <f>+SUM(N74:Q77)</f>
        <v>3.2936543304823297E-2</v>
      </c>
    </row>
    <row r="84" spans="2:19" ht="15.75" thickTop="1" x14ac:dyDescent="0.25"/>
    <row r="86" spans="2:19" ht="15.75" thickBot="1" x14ac:dyDescent="0.3"/>
    <row r="87" spans="2:19" ht="15.75" thickBot="1" x14ac:dyDescent="0.3">
      <c r="H87" s="89" t="s">
        <v>53</v>
      </c>
      <c r="I87" s="90"/>
      <c r="J87" s="90"/>
      <c r="K87" s="91"/>
    </row>
    <row r="88" spans="2:19" ht="15.75" thickBot="1" x14ac:dyDescent="0.3">
      <c r="H88" s="84" t="s">
        <v>52</v>
      </c>
      <c r="I88" s="83">
        <f>J95-P100</f>
        <v>3.2936543304823207E-2</v>
      </c>
      <c r="J88" s="82"/>
    </row>
    <row r="89" spans="2:19" x14ac:dyDescent="0.25">
      <c r="G89" s="107" t="s">
        <v>40</v>
      </c>
      <c r="H89" s="107"/>
      <c r="I89" s="107"/>
      <c r="J89" s="107"/>
    </row>
    <row r="90" spans="2:19" ht="15.75" customHeight="1" x14ac:dyDescent="0.25">
      <c r="G90" s="107"/>
      <c r="H90" s="107"/>
      <c r="I90" s="107"/>
      <c r="J90" s="107"/>
    </row>
    <row r="91" spans="2:19" ht="15.75" thickBot="1" x14ac:dyDescent="0.3"/>
    <row r="92" spans="2:19" ht="17.25" thickTop="1" thickBot="1" x14ac:dyDescent="0.3">
      <c r="B92" s="123" t="s">
        <v>41</v>
      </c>
      <c r="C92" s="124"/>
      <c r="D92" s="124"/>
      <c r="E92" s="124"/>
      <c r="F92" s="125"/>
      <c r="I92" s="114" t="s">
        <v>43</v>
      </c>
      <c r="J92" s="115"/>
      <c r="K92" s="115"/>
      <c r="L92" s="115"/>
      <c r="O92" s="123" t="s">
        <v>45</v>
      </c>
      <c r="P92" s="124"/>
      <c r="Q92" s="124"/>
      <c r="R92" s="124"/>
      <c r="S92" s="125"/>
    </row>
    <row r="93" spans="2:19" ht="16.5" thickTop="1" thickBot="1" x14ac:dyDescent="0.3">
      <c r="B93" s="1"/>
      <c r="C93" s="1"/>
      <c r="D93" s="1"/>
      <c r="E93" s="1"/>
      <c r="F93" s="1"/>
      <c r="I93" s="46">
        <f>-C38*LOG(C38,2)</f>
        <v>0.51218653096876787</v>
      </c>
      <c r="J93" s="26">
        <f>-D38*LOG(D38,2)</f>
        <v>0.51133641024163012</v>
      </c>
      <c r="K93" s="26">
        <f>-E38*LOG(E38,2)</f>
        <v>0.47678215854061473</v>
      </c>
      <c r="L93" s="26">
        <f>-F38*LOG(F38,2)</f>
        <v>0.49225872547602723</v>
      </c>
      <c r="O93" s="1"/>
      <c r="P93" s="1"/>
      <c r="Q93" s="1"/>
      <c r="R93" s="1"/>
      <c r="S93" s="1"/>
    </row>
    <row r="94" spans="2:19" ht="16.5" thickTop="1" thickBot="1" x14ac:dyDescent="0.3">
      <c r="B94" s="34"/>
      <c r="C94" s="35" t="s">
        <v>6</v>
      </c>
      <c r="D94" s="35" t="s">
        <v>7</v>
      </c>
      <c r="E94" s="35" t="s">
        <v>8</v>
      </c>
      <c r="F94" s="36" t="s">
        <v>22</v>
      </c>
      <c r="O94" s="34"/>
      <c r="P94" s="35" t="s">
        <v>6</v>
      </c>
      <c r="Q94" s="35" t="s">
        <v>7</v>
      </c>
      <c r="R94" s="35" t="s">
        <v>8</v>
      </c>
      <c r="S94" s="36" t="s">
        <v>22</v>
      </c>
    </row>
    <row r="95" spans="2:19" ht="16.5" thickTop="1" thickBot="1" x14ac:dyDescent="0.3">
      <c r="B95" s="37" t="s">
        <v>1</v>
      </c>
      <c r="C95" s="38">
        <f t="shared" ref="C95:F98" si="17">-C33*LOG(C33,2)</f>
        <v>0.21609640474436814</v>
      </c>
      <c r="D95" s="38">
        <f t="shared" si="17"/>
        <v>0.28027241956246546</v>
      </c>
      <c r="E95" s="38">
        <f t="shared" si="17"/>
        <v>0.21609640474436814</v>
      </c>
      <c r="F95" s="39">
        <f t="shared" si="17"/>
        <v>0.28027241956246546</v>
      </c>
      <c r="I95" s="48" t="s">
        <v>42</v>
      </c>
      <c r="J95" s="3">
        <f>+SUM(I93:L93)</f>
        <v>1.9925638252270397</v>
      </c>
      <c r="O95" s="37" t="s">
        <v>1</v>
      </c>
      <c r="P95" s="38">
        <f t="shared" ref="P95:S98" si="18">-C33*LOG(C21,2)</f>
        <v>0.11609640474436811</v>
      </c>
      <c r="Q95" s="38">
        <f t="shared" si="18"/>
        <v>0.13027241956246546</v>
      </c>
      <c r="R95" s="38">
        <f t="shared" si="18"/>
        <v>0.11609640474436811</v>
      </c>
      <c r="S95" s="39">
        <f t="shared" si="18"/>
        <v>0.13027241956246546</v>
      </c>
    </row>
    <row r="96" spans="2:19" ht="15.75" thickTop="1" x14ac:dyDescent="0.25">
      <c r="B96" s="40" t="s">
        <v>2</v>
      </c>
      <c r="C96" s="41">
        <f t="shared" si="17"/>
        <v>0.33030633879366528</v>
      </c>
      <c r="D96" s="41">
        <f t="shared" si="17"/>
        <v>0.33030633879366528</v>
      </c>
      <c r="E96" s="41">
        <f t="shared" si="17"/>
        <v>0.25881175091003988</v>
      </c>
      <c r="F96" s="42">
        <f t="shared" si="17"/>
        <v>0.25881175091003983</v>
      </c>
      <c r="O96" s="40" t="s">
        <v>2</v>
      </c>
      <c r="P96" s="41">
        <f t="shared" si="18"/>
        <v>0.17195959382245443</v>
      </c>
      <c r="Q96" s="41">
        <f t="shared" si="18"/>
        <v>0.17195959382245443</v>
      </c>
      <c r="R96" s="41">
        <f t="shared" si="18"/>
        <v>0.15324725426256591</v>
      </c>
      <c r="S96" s="42">
        <f t="shared" si="18"/>
        <v>0.15324725426256591</v>
      </c>
    </row>
    <row r="97" spans="2:19" x14ac:dyDescent="0.25">
      <c r="B97" s="40" t="s">
        <v>3</v>
      </c>
      <c r="C97" s="41">
        <f t="shared" si="17"/>
        <v>0.29370067682397444</v>
      </c>
      <c r="D97" s="41">
        <f t="shared" si="17"/>
        <v>0.22738842625492545</v>
      </c>
      <c r="E97" s="41">
        <f t="shared" si="17"/>
        <v>0.22738842625492545</v>
      </c>
      <c r="F97" s="42">
        <f t="shared" si="17"/>
        <v>0.29370067682397444</v>
      </c>
      <c r="I97">
        <f>+J95+C62</f>
        <v>3.9080161499395558</v>
      </c>
      <c r="O97" s="40" t="s">
        <v>3</v>
      </c>
      <c r="P97" s="41">
        <f t="shared" si="18"/>
        <v>0.14069421312746272</v>
      </c>
      <c r="Q97" s="41">
        <f t="shared" si="18"/>
        <v>0.12538411712391756</v>
      </c>
      <c r="R97" s="41">
        <f t="shared" si="18"/>
        <v>0.12538411712391756</v>
      </c>
      <c r="S97" s="42">
        <f t="shared" si="18"/>
        <v>0.14069421312746269</v>
      </c>
    </row>
    <row r="98" spans="2:19" ht="15.75" thickBot="1" x14ac:dyDescent="0.3">
      <c r="B98" s="43" t="s">
        <v>4</v>
      </c>
      <c r="C98" s="44">
        <f t="shared" si="17"/>
        <v>0.20132690347495855</v>
      </c>
      <c r="D98" s="44">
        <f t="shared" si="17"/>
        <v>0.20132690347495855</v>
      </c>
      <c r="E98" s="44">
        <f t="shared" si="17"/>
        <v>0.20132690347495855</v>
      </c>
      <c r="F98" s="45">
        <f t="shared" si="17"/>
        <v>9.088340533580351E-2</v>
      </c>
      <c r="O98" s="43" t="s">
        <v>4</v>
      </c>
      <c r="P98" s="44">
        <f t="shared" si="18"/>
        <v>7.8163451737479281E-2</v>
      </c>
      <c r="Q98" s="44">
        <f t="shared" si="18"/>
        <v>7.8163451737479281E-2</v>
      </c>
      <c r="R98" s="44">
        <f t="shared" si="18"/>
        <v>7.8163451737479281E-2</v>
      </c>
      <c r="S98" s="45">
        <f t="shared" si="18"/>
        <v>4.9828921423310427E-2</v>
      </c>
    </row>
    <row r="99" spans="2:19" ht="16.5" thickTop="1" thickBot="1" x14ac:dyDescent="0.3"/>
    <row r="100" spans="2:19" ht="16.5" thickTop="1" thickBot="1" x14ac:dyDescent="0.3">
      <c r="O100" s="48" t="s">
        <v>49</v>
      </c>
      <c r="P100" s="3">
        <f>+SUM(P95:S98)</f>
        <v>1.9596272819222165</v>
      </c>
    </row>
    <row r="101" spans="2:19" ht="15.75" thickTop="1" x14ac:dyDescent="0.25">
      <c r="I101" s="47"/>
      <c r="J101" s="47"/>
      <c r="K101" s="47"/>
      <c r="L101" s="47"/>
      <c r="M101" s="47"/>
      <c r="N101" s="47"/>
    </row>
    <row r="103" spans="2:19" ht="15.75" thickBot="1" x14ac:dyDescent="0.3"/>
    <row r="104" spans="2:19" ht="16.5" thickTop="1" thickBot="1" x14ac:dyDescent="0.3">
      <c r="B104" s="96" t="s">
        <v>48</v>
      </c>
      <c r="C104" s="97"/>
      <c r="I104" s="96" t="s">
        <v>48</v>
      </c>
      <c r="J104" s="97"/>
      <c r="O104" s="96" t="s">
        <v>48</v>
      </c>
      <c r="P104" s="97"/>
    </row>
    <row r="105" spans="2:19" ht="15.75" thickBot="1" x14ac:dyDescent="0.3">
      <c r="B105" s="30" t="s">
        <v>47</v>
      </c>
      <c r="C105" s="22">
        <f>+SUM(C95:F98)</f>
        <v>3.9080161499395571</v>
      </c>
      <c r="I105" s="30" t="s">
        <v>47</v>
      </c>
      <c r="J105" s="22">
        <f>+J95+C62</f>
        <v>3.9080161499395558</v>
      </c>
      <c r="O105" s="30" t="s">
        <v>47</v>
      </c>
      <c r="P105" s="22">
        <f>+P100+C79</f>
        <v>3.9080161499395558</v>
      </c>
    </row>
    <row r="106" spans="2:19" ht="15.75" thickTop="1" x14ac:dyDescent="0.25"/>
  </sheetData>
  <mergeCells count="37">
    <mergeCell ref="B5:C5"/>
    <mergeCell ref="B18:F18"/>
    <mergeCell ref="K18:O18"/>
    <mergeCell ref="B30:F30"/>
    <mergeCell ref="K30:O30"/>
    <mergeCell ref="V53:X53"/>
    <mergeCell ref="V59:W59"/>
    <mergeCell ref="B57:F57"/>
    <mergeCell ref="K44:O44"/>
    <mergeCell ref="B44:F44"/>
    <mergeCell ref="B52:F52"/>
    <mergeCell ref="B61:C61"/>
    <mergeCell ref="K61:L61"/>
    <mergeCell ref="F71:J71"/>
    <mergeCell ref="M71:Q71"/>
    <mergeCell ref="B75:C75"/>
    <mergeCell ref="B74:C74"/>
    <mergeCell ref="B73:C73"/>
    <mergeCell ref="B72:C72"/>
    <mergeCell ref="B104:C104"/>
    <mergeCell ref="O92:S92"/>
    <mergeCell ref="B76:C76"/>
    <mergeCell ref="G89:J90"/>
    <mergeCell ref="B82:C82"/>
    <mergeCell ref="F82:G82"/>
    <mergeCell ref="M82:N82"/>
    <mergeCell ref="B92:F92"/>
    <mergeCell ref="I92:L92"/>
    <mergeCell ref="B78:C78"/>
    <mergeCell ref="I104:J104"/>
    <mergeCell ref="O104:P104"/>
    <mergeCell ref="H87:K87"/>
    <mergeCell ref="F1:J3"/>
    <mergeCell ref="G15:J16"/>
    <mergeCell ref="G27:J28"/>
    <mergeCell ref="G41:J42"/>
    <mergeCell ref="G68:J69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2625-C4A5-41A8-9B4F-26728C066F48}">
  <dimension ref="B1:S112"/>
  <sheetViews>
    <sheetView tabSelected="1" workbookViewId="0">
      <selection activeCell="F1" sqref="F1:J3"/>
    </sheetView>
  </sheetViews>
  <sheetFormatPr baseColWidth="10" defaultRowHeight="15" x14ac:dyDescent="0.25"/>
  <sheetData>
    <row r="1" spans="2:10" x14ac:dyDescent="0.25">
      <c r="F1" s="128" t="s">
        <v>54</v>
      </c>
      <c r="G1" s="128"/>
      <c r="H1" s="128"/>
      <c r="I1" s="128"/>
      <c r="J1" s="128"/>
    </row>
    <row r="2" spans="2:10" x14ac:dyDescent="0.25">
      <c r="F2" s="128"/>
      <c r="G2" s="128"/>
      <c r="H2" s="128"/>
      <c r="I2" s="128"/>
      <c r="J2" s="128"/>
    </row>
    <row r="3" spans="2:10" x14ac:dyDescent="0.25">
      <c r="F3" s="128"/>
      <c r="G3" s="128"/>
      <c r="H3" s="128"/>
      <c r="I3" s="128"/>
      <c r="J3" s="128"/>
    </row>
    <row r="4" spans="2:10" ht="15.75" thickBot="1" x14ac:dyDescent="0.3"/>
    <row r="5" spans="2:10" ht="16.5" thickTop="1" thickBot="1" x14ac:dyDescent="0.3">
      <c r="B5" s="105" t="s">
        <v>19</v>
      </c>
      <c r="C5" s="106"/>
    </row>
    <row r="6" spans="2:10" ht="15.75" thickBot="1" x14ac:dyDescent="0.3">
      <c r="B6" s="4" t="s">
        <v>20</v>
      </c>
      <c r="C6" s="61" t="s">
        <v>0</v>
      </c>
      <c r="F6" t="s">
        <v>24</v>
      </c>
    </row>
    <row r="7" spans="2:10" x14ac:dyDescent="0.25">
      <c r="B7" s="6" t="s">
        <v>1</v>
      </c>
      <c r="C7" s="7">
        <v>0.15</v>
      </c>
      <c r="F7" t="s">
        <v>9</v>
      </c>
      <c r="G7">
        <f>IF(OR(0.03*G12&lt;0.1,0.03*G12&gt;0.3),0.3,0.03*G12)</f>
        <v>0.3</v>
      </c>
    </row>
    <row r="8" spans="2:10" x14ac:dyDescent="0.25">
      <c r="B8" s="6" t="s">
        <v>2</v>
      </c>
      <c r="C8" s="7">
        <v>0.1</v>
      </c>
      <c r="F8" t="s">
        <v>10</v>
      </c>
      <c r="G8">
        <f>IF(OR(0.04*G12&lt;0.1,0.04*G12&gt;0.2),0.2,0.04*G12)</f>
        <v>0.2</v>
      </c>
    </row>
    <row r="9" spans="2:10" x14ac:dyDescent="0.25">
      <c r="B9" s="6" t="s">
        <v>3</v>
      </c>
      <c r="C9" s="7">
        <v>0.2</v>
      </c>
      <c r="F9" t="s">
        <v>23</v>
      </c>
      <c r="G9">
        <f>IF(OR(0.03*$G$11&lt;0.1,0.03*$G$11&gt;0.3),0.3,0.03*$G$11)</f>
        <v>0.3</v>
      </c>
    </row>
    <row r="10" spans="2:10" x14ac:dyDescent="0.25">
      <c r="B10" s="6" t="s">
        <v>4</v>
      </c>
      <c r="C10" s="7">
        <v>0.25</v>
      </c>
    </row>
    <row r="11" spans="2:10" x14ac:dyDescent="0.25">
      <c r="B11" s="49" t="s">
        <v>5</v>
      </c>
      <c r="C11" s="70">
        <v>0.14000000000000001</v>
      </c>
    </row>
    <row r="12" spans="2:10" ht="15.75" thickBot="1" x14ac:dyDescent="0.3">
      <c r="B12" s="10" t="s">
        <v>51</v>
      </c>
      <c r="C12" s="11">
        <v>0.16</v>
      </c>
      <c r="F12" t="s">
        <v>25</v>
      </c>
      <c r="G12">
        <v>2</v>
      </c>
    </row>
    <row r="13" spans="2:10" ht="16.5" thickTop="1" thickBot="1" x14ac:dyDescent="0.3">
      <c r="B13" s="2" t="s">
        <v>11</v>
      </c>
      <c r="C13" s="3">
        <f>+SUM(C7:C12)</f>
        <v>1</v>
      </c>
    </row>
    <row r="14" spans="2:10" ht="15.75" thickTop="1" x14ac:dyDescent="0.25"/>
    <row r="16" spans="2:10" x14ac:dyDescent="0.25">
      <c r="G16" s="107" t="s">
        <v>31</v>
      </c>
      <c r="H16" s="107"/>
      <c r="I16" s="107"/>
      <c r="J16" s="107"/>
    </row>
    <row r="17" spans="2:15" x14ac:dyDescent="0.25">
      <c r="G17" s="107"/>
      <c r="H17" s="107"/>
      <c r="I17" s="107"/>
      <c r="J17" s="107"/>
    </row>
    <row r="18" spans="2:15" ht="15.75" thickBot="1" x14ac:dyDescent="0.3"/>
    <row r="19" spans="2:15" ht="16.5" thickTop="1" thickBot="1" x14ac:dyDescent="0.3">
      <c r="B19" s="86" t="s">
        <v>21</v>
      </c>
      <c r="C19" s="87"/>
      <c r="D19" s="87"/>
      <c r="E19" s="87"/>
      <c r="F19" s="88"/>
      <c r="K19" s="108" t="s">
        <v>26</v>
      </c>
      <c r="L19" s="109"/>
      <c r="M19" s="109"/>
      <c r="N19" s="109"/>
      <c r="O19" s="110"/>
    </row>
    <row r="20" spans="2:15" ht="16.5" thickTop="1" thickBot="1" x14ac:dyDescent="0.3"/>
    <row r="21" spans="2:15" ht="16.5" thickTop="1" thickBot="1" x14ac:dyDescent="0.3">
      <c r="B21" s="15"/>
      <c r="C21" s="16" t="s">
        <v>6</v>
      </c>
      <c r="D21" s="16" t="s">
        <v>7</v>
      </c>
      <c r="E21" s="16" t="s">
        <v>8</v>
      </c>
      <c r="F21" s="16" t="s">
        <v>22</v>
      </c>
      <c r="K21" s="15"/>
      <c r="L21" s="16" t="s">
        <v>6</v>
      </c>
      <c r="M21" s="16" t="s">
        <v>7</v>
      </c>
      <c r="N21" s="16" t="s">
        <v>8</v>
      </c>
      <c r="O21" s="16" t="s">
        <v>22</v>
      </c>
    </row>
    <row r="22" spans="2:15" x14ac:dyDescent="0.25">
      <c r="B22" s="6" t="s">
        <v>1</v>
      </c>
      <c r="C22" s="14">
        <v>0.2</v>
      </c>
      <c r="D22" s="14">
        <f>G7</f>
        <v>0.3</v>
      </c>
      <c r="E22" s="14">
        <f>G8</f>
        <v>0.2</v>
      </c>
      <c r="F22" s="14">
        <f>1-C22-D22-E22</f>
        <v>0.3</v>
      </c>
      <c r="K22" s="6" t="s">
        <v>1</v>
      </c>
      <c r="L22" s="14">
        <f>+C34/C$41</f>
        <v>0.1276595744680851</v>
      </c>
      <c r="M22" s="14">
        <f t="shared" ref="M22:O27" si="0">+D34/D$41</f>
        <v>0.1607142857142857</v>
      </c>
      <c r="N22" s="14">
        <f t="shared" si="0"/>
        <v>0.11538461538461538</v>
      </c>
      <c r="O22" s="14">
        <f t="shared" si="0"/>
        <v>0.19999999999999998</v>
      </c>
    </row>
    <row r="23" spans="2:15" x14ac:dyDescent="0.25">
      <c r="B23" s="8" t="s">
        <v>2</v>
      </c>
      <c r="C23" s="12">
        <f>G9</f>
        <v>0.3</v>
      </c>
      <c r="D23" s="12">
        <f>G7</f>
        <v>0.3</v>
      </c>
      <c r="E23" s="14">
        <v>0.3</v>
      </c>
      <c r="F23" s="14">
        <f t="shared" ref="F23:F27" si="1">1-C23-D23-E23</f>
        <v>9.9999999999999978E-2</v>
      </c>
      <c r="K23" s="8" t="s">
        <v>2</v>
      </c>
      <c r="L23" s="14">
        <f t="shared" ref="L23:L26" si="2">+C35/C$41</f>
        <v>0.1276595744680851</v>
      </c>
      <c r="M23" s="14">
        <f t="shared" si="0"/>
        <v>0.10714285714285712</v>
      </c>
      <c r="N23" s="14">
        <f t="shared" si="0"/>
        <v>0.11538461538461538</v>
      </c>
      <c r="O23" s="14">
        <f t="shared" si="0"/>
        <v>4.4444444444444439E-2</v>
      </c>
    </row>
    <row r="24" spans="2:15" x14ac:dyDescent="0.25">
      <c r="B24" s="8" t="s">
        <v>3</v>
      </c>
      <c r="C24" s="12">
        <f>G8</f>
        <v>0.2</v>
      </c>
      <c r="D24" s="12">
        <v>0.2</v>
      </c>
      <c r="E24" s="14">
        <f>G9</f>
        <v>0.3</v>
      </c>
      <c r="F24" s="14">
        <f t="shared" si="1"/>
        <v>0.3000000000000001</v>
      </c>
      <c r="K24" s="8" t="s">
        <v>3</v>
      </c>
      <c r="L24" s="14">
        <f t="shared" si="2"/>
        <v>0.17021276595744686</v>
      </c>
      <c r="M24" s="14">
        <f t="shared" si="0"/>
        <v>0.14285714285714288</v>
      </c>
      <c r="N24" s="14">
        <f t="shared" si="0"/>
        <v>0.23076923076923075</v>
      </c>
      <c r="O24" s="14">
        <f t="shared" si="0"/>
        <v>0.26666666666666677</v>
      </c>
    </row>
    <row r="25" spans="2:15" x14ac:dyDescent="0.25">
      <c r="B25" s="8" t="s">
        <v>4</v>
      </c>
      <c r="C25" s="12">
        <f>G7</f>
        <v>0.3</v>
      </c>
      <c r="D25" s="12">
        <v>0.3</v>
      </c>
      <c r="E25" s="14">
        <f>G8</f>
        <v>0.2</v>
      </c>
      <c r="F25" s="14">
        <f t="shared" si="1"/>
        <v>0.19999999999999996</v>
      </c>
      <c r="K25" s="58" t="s">
        <v>4</v>
      </c>
      <c r="L25" s="14">
        <f t="shared" si="2"/>
        <v>0.31914893617021278</v>
      </c>
      <c r="M25" s="14">
        <f t="shared" si="0"/>
        <v>0.26785714285714285</v>
      </c>
      <c r="N25" s="14">
        <f t="shared" si="0"/>
        <v>0.19230769230769232</v>
      </c>
      <c r="O25" s="14">
        <f t="shared" si="0"/>
        <v>0.22222222222222215</v>
      </c>
    </row>
    <row r="26" spans="2:15" x14ac:dyDescent="0.25">
      <c r="B26" s="49" t="s">
        <v>5</v>
      </c>
      <c r="C26" s="53">
        <v>0.2</v>
      </c>
      <c r="D26" s="59">
        <f>G9</f>
        <v>0.3</v>
      </c>
      <c r="E26" s="71">
        <f>G7</f>
        <v>0.3</v>
      </c>
      <c r="F26" s="14">
        <f t="shared" si="1"/>
        <v>0.2</v>
      </c>
      <c r="K26" s="58" t="s">
        <v>5</v>
      </c>
      <c r="L26" s="14">
        <f t="shared" si="2"/>
        <v>0.11914893617021279</v>
      </c>
      <c r="M26" s="14">
        <f t="shared" si="0"/>
        <v>0.15</v>
      </c>
      <c r="N26" s="14">
        <f t="shared" si="0"/>
        <v>0.16153846153846155</v>
      </c>
      <c r="O26" s="14">
        <f t="shared" si="0"/>
        <v>0.12444444444444445</v>
      </c>
    </row>
    <row r="27" spans="2:15" ht="15.75" thickBot="1" x14ac:dyDescent="0.3">
      <c r="B27" s="10" t="s">
        <v>51</v>
      </c>
      <c r="C27" s="60">
        <f>G8</f>
        <v>0.2</v>
      </c>
      <c r="D27" s="13">
        <f>G9</f>
        <v>0.3</v>
      </c>
      <c r="E27" s="13">
        <v>0.3</v>
      </c>
      <c r="F27" s="13">
        <f t="shared" si="1"/>
        <v>0.2</v>
      </c>
      <c r="K27" s="10" t="s">
        <v>51</v>
      </c>
      <c r="L27" s="56">
        <f>+C39/C$41</f>
        <v>0.13617021276595745</v>
      </c>
      <c r="M27" s="56">
        <f t="shared" si="0"/>
        <v>0.1714285714285714</v>
      </c>
      <c r="N27" s="56">
        <f t="shared" si="0"/>
        <v>0.18461538461538463</v>
      </c>
      <c r="O27" s="56">
        <f t="shared" si="0"/>
        <v>0.14222222222222222</v>
      </c>
    </row>
    <row r="28" spans="2:15" ht="15.75" thickTop="1" x14ac:dyDescent="0.25">
      <c r="G28" s="107" t="s">
        <v>32</v>
      </c>
      <c r="H28" s="107"/>
      <c r="I28" s="107"/>
      <c r="J28" s="107"/>
    </row>
    <row r="29" spans="2:15" x14ac:dyDescent="0.25">
      <c r="G29" s="107"/>
      <c r="H29" s="107"/>
      <c r="I29" s="107"/>
      <c r="J29" s="107"/>
    </row>
    <row r="30" spans="2:15" ht="15.75" thickBot="1" x14ac:dyDescent="0.3"/>
    <row r="31" spans="2:15" ht="16.5" thickTop="1" thickBot="1" x14ac:dyDescent="0.3">
      <c r="B31" s="86" t="s">
        <v>27</v>
      </c>
      <c r="C31" s="87"/>
      <c r="D31" s="87"/>
      <c r="E31" s="87"/>
      <c r="F31" s="88"/>
      <c r="K31" s="86" t="s">
        <v>27</v>
      </c>
      <c r="L31" s="87"/>
      <c r="M31" s="87"/>
      <c r="N31" s="87"/>
      <c r="O31" s="88"/>
    </row>
    <row r="32" spans="2:15" ht="16.5" thickTop="1" thickBot="1" x14ac:dyDescent="0.3"/>
    <row r="33" spans="2:16" ht="16.5" thickTop="1" thickBot="1" x14ac:dyDescent="0.3">
      <c r="B33" s="15"/>
      <c r="C33" s="16" t="s">
        <v>6</v>
      </c>
      <c r="D33" s="16" t="s">
        <v>7</v>
      </c>
      <c r="E33" s="16" t="s">
        <v>8</v>
      </c>
      <c r="F33" s="16" t="s">
        <v>22</v>
      </c>
      <c r="K33" s="15"/>
      <c r="L33" s="16" t="s">
        <v>6</v>
      </c>
      <c r="M33" s="16" t="s">
        <v>7</v>
      </c>
      <c r="N33" s="50" t="s">
        <v>8</v>
      </c>
      <c r="O33" s="16" t="s">
        <v>22</v>
      </c>
    </row>
    <row r="34" spans="2:16" x14ac:dyDescent="0.25">
      <c r="B34" s="6" t="s">
        <v>1</v>
      </c>
      <c r="C34" s="14">
        <f>+C22*$C7</f>
        <v>0.03</v>
      </c>
      <c r="D34" s="14">
        <f t="shared" ref="D34:F34" si="3">+D22*$C7</f>
        <v>4.4999999999999998E-2</v>
      </c>
      <c r="E34" s="14">
        <f t="shared" si="3"/>
        <v>0.03</v>
      </c>
      <c r="F34" s="14">
        <f t="shared" si="3"/>
        <v>4.4999999999999998E-2</v>
      </c>
      <c r="G34" t="s">
        <v>46</v>
      </c>
      <c r="K34" s="6" t="s">
        <v>1</v>
      </c>
      <c r="L34" s="14">
        <f t="shared" ref="L34:N38" si="4">+L22*C$41</f>
        <v>2.9999999999999995E-2</v>
      </c>
      <c r="M34" s="14">
        <f t="shared" si="4"/>
        <v>4.4999999999999998E-2</v>
      </c>
      <c r="N34" s="51">
        <f t="shared" si="4"/>
        <v>0.03</v>
      </c>
      <c r="O34" s="73">
        <f>+O22*$F41</f>
        <v>4.4999999999999998E-2</v>
      </c>
      <c r="P34" t="s">
        <v>46</v>
      </c>
    </row>
    <row r="35" spans="2:16" x14ac:dyDescent="0.25">
      <c r="B35" s="6" t="s">
        <v>2</v>
      </c>
      <c r="C35" s="14">
        <f t="shared" ref="C35:F39" si="5">+C23*$C8</f>
        <v>0.03</v>
      </c>
      <c r="D35" s="14">
        <f t="shared" si="5"/>
        <v>0.03</v>
      </c>
      <c r="E35" s="14">
        <f t="shared" si="5"/>
        <v>0.03</v>
      </c>
      <c r="F35" s="14">
        <f t="shared" ref="F35" si="6">+F23*$C8</f>
        <v>9.9999999999999985E-3</v>
      </c>
      <c r="K35" s="6" t="s">
        <v>2</v>
      </c>
      <c r="L35" s="14">
        <f t="shared" si="4"/>
        <v>2.9999999999999995E-2</v>
      </c>
      <c r="M35" s="14">
        <f t="shared" si="4"/>
        <v>0.03</v>
      </c>
      <c r="N35" s="51">
        <f t="shared" si="4"/>
        <v>0.03</v>
      </c>
      <c r="O35" s="14">
        <f>+O23*$F41</f>
        <v>9.9999999999999985E-3</v>
      </c>
    </row>
    <row r="36" spans="2:16" x14ac:dyDescent="0.25">
      <c r="B36" s="6" t="s">
        <v>3</v>
      </c>
      <c r="C36" s="14">
        <f t="shared" si="5"/>
        <v>4.0000000000000008E-2</v>
      </c>
      <c r="D36" s="14">
        <f t="shared" si="5"/>
        <v>4.0000000000000008E-2</v>
      </c>
      <c r="E36" s="14">
        <f t="shared" si="5"/>
        <v>0.06</v>
      </c>
      <c r="F36" s="14">
        <f t="shared" ref="F36" si="7">+F24*$C9</f>
        <v>6.0000000000000026E-2</v>
      </c>
      <c r="K36" s="6" t="s">
        <v>3</v>
      </c>
      <c r="L36" s="14">
        <f t="shared" si="4"/>
        <v>4.0000000000000008E-2</v>
      </c>
      <c r="M36" s="14">
        <f t="shared" si="4"/>
        <v>4.0000000000000008E-2</v>
      </c>
      <c r="N36" s="51">
        <f t="shared" si="4"/>
        <v>0.06</v>
      </c>
      <c r="O36" s="14">
        <f>+O24*$F41</f>
        <v>6.0000000000000026E-2</v>
      </c>
    </row>
    <row r="37" spans="2:16" x14ac:dyDescent="0.25">
      <c r="B37" s="6" t="s">
        <v>4</v>
      </c>
      <c r="C37" s="14">
        <f t="shared" si="5"/>
        <v>7.4999999999999997E-2</v>
      </c>
      <c r="D37" s="14">
        <f t="shared" si="5"/>
        <v>7.4999999999999997E-2</v>
      </c>
      <c r="E37" s="14">
        <f t="shared" si="5"/>
        <v>0.05</v>
      </c>
      <c r="F37" s="14">
        <f t="shared" ref="F37" si="8">+F25*$C10</f>
        <v>4.9999999999999989E-2</v>
      </c>
      <c r="K37" s="6" t="s">
        <v>4</v>
      </c>
      <c r="L37" s="14">
        <f t="shared" si="4"/>
        <v>7.4999999999999997E-2</v>
      </c>
      <c r="M37" s="14">
        <f t="shared" si="4"/>
        <v>7.5000000000000011E-2</v>
      </c>
      <c r="N37" s="51">
        <f t="shared" si="4"/>
        <v>0.05</v>
      </c>
      <c r="O37" s="14">
        <f>+O25*$F41</f>
        <v>4.9999999999999989E-2</v>
      </c>
    </row>
    <row r="38" spans="2:16" x14ac:dyDescent="0.25">
      <c r="B38" s="49" t="s">
        <v>5</v>
      </c>
      <c r="C38" s="14">
        <f t="shared" si="5"/>
        <v>2.8000000000000004E-2</v>
      </c>
      <c r="D38" s="14">
        <f t="shared" si="5"/>
        <v>4.2000000000000003E-2</v>
      </c>
      <c r="E38" s="14">
        <f t="shared" si="5"/>
        <v>4.2000000000000003E-2</v>
      </c>
      <c r="F38" s="14">
        <f t="shared" ref="F38" si="9">+F26*$C11</f>
        <v>2.8000000000000004E-2</v>
      </c>
      <c r="K38" s="58" t="s">
        <v>5</v>
      </c>
      <c r="L38" s="59">
        <f t="shared" si="4"/>
        <v>2.8000000000000004E-2</v>
      </c>
      <c r="M38" s="59">
        <f t="shared" si="4"/>
        <v>4.2000000000000003E-2</v>
      </c>
      <c r="N38" s="72">
        <f t="shared" si="4"/>
        <v>4.2000000000000003E-2</v>
      </c>
      <c r="O38" s="71">
        <f>+O26*$F41</f>
        <v>2.8000000000000004E-2</v>
      </c>
    </row>
    <row r="39" spans="2:16" ht="15.75" thickBot="1" x14ac:dyDescent="0.3">
      <c r="B39" s="10" t="s">
        <v>51</v>
      </c>
      <c r="C39" s="13">
        <f t="shared" si="5"/>
        <v>3.2000000000000001E-2</v>
      </c>
      <c r="D39" s="13">
        <f t="shared" si="5"/>
        <v>4.8000000000000001E-2</v>
      </c>
      <c r="E39" s="13">
        <f t="shared" si="5"/>
        <v>4.8000000000000001E-2</v>
      </c>
      <c r="F39" s="13">
        <f t="shared" si="5"/>
        <v>3.2000000000000001E-2</v>
      </c>
      <c r="K39" s="10" t="s">
        <v>51</v>
      </c>
      <c r="L39" s="13">
        <f>+L27*$C41</f>
        <v>3.2000000000000001E-2</v>
      </c>
      <c r="M39" s="13">
        <f>+M27*$D41</f>
        <v>4.7999999999999994E-2</v>
      </c>
      <c r="N39" s="52">
        <f>+N27*$E41</f>
        <v>4.8000000000000001E-2</v>
      </c>
      <c r="O39" s="13">
        <f>+O27*$F41</f>
        <v>3.2000000000000001E-2</v>
      </c>
    </row>
    <row r="40" spans="2:16" ht="16.5" thickTop="1" thickBot="1" x14ac:dyDescent="0.3"/>
    <row r="41" spans="2:16" ht="16.5" thickTop="1" thickBot="1" x14ac:dyDescent="0.3">
      <c r="B41" s="31" t="s">
        <v>28</v>
      </c>
      <c r="C41" s="20">
        <f>+SUM(C34:C39)</f>
        <v>0.23499999999999999</v>
      </c>
      <c r="D41" s="18">
        <f t="shared" ref="D41:F41" si="10">+SUM(D34:D39)</f>
        <v>0.28000000000000003</v>
      </c>
      <c r="E41" s="18">
        <f t="shared" si="10"/>
        <v>0.26</v>
      </c>
      <c r="F41" s="18">
        <f t="shared" si="10"/>
        <v>0.22500000000000001</v>
      </c>
      <c r="H41" t="s">
        <v>11</v>
      </c>
      <c r="I41">
        <f>+SUM(C41:F41)</f>
        <v>1</v>
      </c>
      <c r="K41" s="31" t="s">
        <v>28</v>
      </c>
      <c r="L41" s="20">
        <f>+SUM(L34:L39)</f>
        <v>0.23499999999999999</v>
      </c>
      <c r="M41" s="18">
        <f>+SUM(M34:M39)</f>
        <v>0.28000000000000003</v>
      </c>
      <c r="N41" s="18">
        <f t="shared" ref="N41" si="11">+SUM(N34:N39)</f>
        <v>0.26</v>
      </c>
      <c r="O41" s="18">
        <f>+SUM(O34:O39)</f>
        <v>0.22500000000000001</v>
      </c>
    </row>
    <row r="42" spans="2:16" ht="16.5" thickTop="1" thickBot="1" x14ac:dyDescent="0.3">
      <c r="B42" s="21" t="s">
        <v>11</v>
      </c>
      <c r="C42" s="22">
        <f>+SUM(C41:F41)</f>
        <v>1</v>
      </c>
      <c r="K42" s="21" t="s">
        <v>11</v>
      </c>
      <c r="L42" s="22">
        <f>+SUM(L41:O41)</f>
        <v>1</v>
      </c>
    </row>
    <row r="43" spans="2:16" ht="15.75" thickTop="1" x14ac:dyDescent="0.25"/>
    <row r="44" spans="2:16" x14ac:dyDescent="0.25">
      <c r="G44" s="107" t="s">
        <v>33</v>
      </c>
      <c r="H44" s="107"/>
      <c r="I44" s="107"/>
      <c r="J44" s="107"/>
    </row>
    <row r="45" spans="2:16" x14ac:dyDescent="0.25">
      <c r="G45" s="107"/>
      <c r="H45" s="107"/>
      <c r="I45" s="107"/>
      <c r="J45" s="107"/>
    </row>
    <row r="46" spans="2:16" ht="15.75" thickBot="1" x14ac:dyDescent="0.3"/>
    <row r="47" spans="2:16" ht="16.5" thickTop="1" thickBot="1" x14ac:dyDescent="0.3">
      <c r="B47" s="86" t="s">
        <v>29</v>
      </c>
      <c r="C47" s="87"/>
      <c r="D47" s="87"/>
      <c r="E47" s="87"/>
      <c r="F47" s="88"/>
      <c r="K47" s="86" t="s">
        <v>44</v>
      </c>
      <c r="L47" s="87"/>
      <c r="M47" s="87"/>
      <c r="N47" s="87"/>
      <c r="O47" s="88"/>
    </row>
    <row r="48" spans="2:16" ht="16.5" thickTop="1" thickBot="1" x14ac:dyDescent="0.3">
      <c r="B48" s="1"/>
      <c r="C48" s="1"/>
      <c r="D48" s="1"/>
      <c r="E48" s="1"/>
      <c r="F48" s="1"/>
      <c r="K48" s="1"/>
      <c r="L48" s="1"/>
      <c r="M48" s="1"/>
      <c r="N48" s="1"/>
      <c r="O48" s="1"/>
    </row>
    <row r="49" spans="2:15" ht="16.5" thickTop="1" thickBot="1" x14ac:dyDescent="0.3">
      <c r="B49" s="15"/>
      <c r="C49" s="16" t="s">
        <v>6</v>
      </c>
      <c r="D49" s="16" t="s">
        <v>7</v>
      </c>
      <c r="E49" s="16" t="s">
        <v>8</v>
      </c>
      <c r="F49" s="17" t="s">
        <v>22</v>
      </c>
      <c r="K49" s="15"/>
      <c r="L49" s="16" t="s">
        <v>6</v>
      </c>
      <c r="M49" s="16" t="s">
        <v>7</v>
      </c>
      <c r="N49" s="17" t="s">
        <v>8</v>
      </c>
      <c r="O49" s="17" t="s">
        <v>22</v>
      </c>
    </row>
    <row r="50" spans="2:15" x14ac:dyDescent="0.25">
      <c r="B50" s="6" t="s">
        <v>1</v>
      </c>
      <c r="C50" s="14">
        <f>-L22*LOG(L22,2)</f>
        <v>0.37910123629231668</v>
      </c>
      <c r="D50" s="14">
        <f>-M22*LOG(M22,2)</f>
        <v>0.4238726658131719</v>
      </c>
      <c r="E50" s="14">
        <f>-N22*LOG(N22,2)</f>
        <v>0.35947814047153109</v>
      </c>
      <c r="F50" s="7">
        <f>-O22*LOG(O22,2)</f>
        <v>0.46438561897747249</v>
      </c>
      <c r="K50" s="6" t="s">
        <v>1</v>
      </c>
      <c r="L50" s="14">
        <f>-C34*LOG(L22,2)</f>
        <v>8.9088790528694423E-2</v>
      </c>
      <c r="M50" s="14">
        <f>-D34*LOG(M22,2)</f>
        <v>0.11868434642768813</v>
      </c>
      <c r="N50" s="7">
        <f>-E34*LOG(N22,2)</f>
        <v>9.3464316522598095E-2</v>
      </c>
      <c r="O50" s="7">
        <f>-F34*LOG(O22,2)</f>
        <v>0.10448676426993131</v>
      </c>
    </row>
    <row r="51" spans="2:15" x14ac:dyDescent="0.25">
      <c r="B51" s="6" t="s">
        <v>2</v>
      </c>
      <c r="C51" s="14">
        <f t="shared" ref="C51:C55" si="12">-L23*LOG(L23,2)</f>
        <v>0.37910123629231668</v>
      </c>
      <c r="D51" s="14">
        <f t="shared" ref="D51:D55" si="13">-M23*LOG(M23,2)</f>
        <v>0.34525633085747653</v>
      </c>
      <c r="E51" s="14">
        <f t="shared" ref="E51:E55" si="14">-N23*LOG(N23,2)</f>
        <v>0.35947814047153109</v>
      </c>
      <c r="F51" s="7">
        <f t="shared" ref="F51:F55" si="15">-O23*LOG(O23,2)</f>
        <v>0.19963791539242998</v>
      </c>
      <c r="K51" s="6" t="s">
        <v>2</v>
      </c>
      <c r="L51" s="14">
        <f t="shared" ref="L51:L55" si="16">-C35*LOG(L23,2)</f>
        <v>8.9088790528694423E-2</v>
      </c>
      <c r="M51" s="14">
        <f t="shared" ref="M51:M55" si="17">-D35*LOG(M23,2)</f>
        <v>9.667177264009344E-2</v>
      </c>
      <c r="N51" s="7">
        <f t="shared" ref="N51:N55" si="18">-E35*LOG(N23,2)</f>
        <v>9.3464316522598095E-2</v>
      </c>
      <c r="O51" s="7">
        <f t="shared" ref="O51:O55" si="19">-F35*LOG(O23,2)</f>
        <v>4.4918530963296739E-2</v>
      </c>
    </row>
    <row r="52" spans="2:15" x14ac:dyDescent="0.25">
      <c r="B52" s="6" t="s">
        <v>3</v>
      </c>
      <c r="C52" s="14">
        <f t="shared" si="12"/>
        <v>0.43482363432810861</v>
      </c>
      <c r="D52" s="14">
        <f t="shared" si="13"/>
        <v>0.40105070315108637</v>
      </c>
      <c r="E52" s="14">
        <f t="shared" si="14"/>
        <v>0.4881870501738314</v>
      </c>
      <c r="F52" s="7">
        <f t="shared" si="15"/>
        <v>0.5085041588289384</v>
      </c>
      <c r="K52" s="6" t="s">
        <v>3</v>
      </c>
      <c r="L52" s="14">
        <f t="shared" si="16"/>
        <v>0.10218355406710551</v>
      </c>
      <c r="M52" s="14">
        <f t="shared" si="17"/>
        <v>0.11229419688230419</v>
      </c>
      <c r="N52" s="7">
        <f t="shared" si="18"/>
        <v>0.12692863304519617</v>
      </c>
      <c r="O52" s="7">
        <f t="shared" si="19"/>
        <v>0.11441343573651114</v>
      </c>
    </row>
    <row r="53" spans="2:15" x14ac:dyDescent="0.25">
      <c r="B53" s="6" t="s">
        <v>4</v>
      </c>
      <c r="C53" s="14">
        <f t="shared" si="12"/>
        <v>0.52586114555397412</v>
      </c>
      <c r="D53" s="14">
        <f t="shared" si="13"/>
        <v>0.50905294458457651</v>
      </c>
      <c r="E53" s="14">
        <f t="shared" si="14"/>
        <v>0.45740608139494809</v>
      </c>
      <c r="F53" s="7">
        <f t="shared" si="15"/>
        <v>0.48220555587606939</v>
      </c>
      <c r="K53" s="6" t="s">
        <v>4</v>
      </c>
      <c r="L53" s="14">
        <f t="shared" si="16"/>
        <v>0.12357736920518389</v>
      </c>
      <c r="M53" s="14">
        <f t="shared" si="17"/>
        <v>0.14253482448368143</v>
      </c>
      <c r="N53" s="7">
        <f t="shared" si="18"/>
        <v>0.11892558116268651</v>
      </c>
      <c r="O53" s="7">
        <f t="shared" si="19"/>
        <v>0.10849625007211562</v>
      </c>
    </row>
    <row r="54" spans="2:15" x14ac:dyDescent="0.25">
      <c r="B54" s="49" t="s">
        <v>5</v>
      </c>
      <c r="C54" s="14">
        <f t="shared" si="12"/>
        <v>0.3656873901540727</v>
      </c>
      <c r="D54" s="14">
        <f t="shared" si="13"/>
        <v>0.41054483912493089</v>
      </c>
      <c r="E54" s="14">
        <f t="shared" si="14"/>
        <v>0.42485429380956602</v>
      </c>
      <c r="F54" s="7">
        <f t="shared" si="15"/>
        <v>0.3741330468287295</v>
      </c>
      <c r="K54" s="49" t="s">
        <v>5</v>
      </c>
      <c r="L54" s="71">
        <f t="shared" si="16"/>
        <v>8.5936536686207071E-2</v>
      </c>
      <c r="M54" s="71">
        <f t="shared" si="17"/>
        <v>0.11495255495498066</v>
      </c>
      <c r="N54" s="70">
        <f t="shared" si="18"/>
        <v>0.11046211639048716</v>
      </c>
      <c r="O54" s="70">
        <f t="shared" si="19"/>
        <v>8.4179935536464148E-2</v>
      </c>
    </row>
    <row r="55" spans="2:15" ht="15.75" thickBot="1" x14ac:dyDescent="0.3">
      <c r="B55" s="10" t="s">
        <v>51</v>
      </c>
      <c r="C55" s="56">
        <f t="shared" si="12"/>
        <v>0.39169592463863828</v>
      </c>
      <c r="D55" s="56">
        <f t="shared" si="13"/>
        <v>0.43616923135265318</v>
      </c>
      <c r="E55" s="56">
        <f t="shared" si="14"/>
        <v>0.44998251919519355</v>
      </c>
      <c r="F55" s="55">
        <f t="shared" si="15"/>
        <v>0.40018221386197861</v>
      </c>
      <c r="K55" s="10" t="s">
        <v>51</v>
      </c>
      <c r="L55" s="13">
        <f t="shared" si="16"/>
        <v>9.2048542290079999E-2</v>
      </c>
      <c r="M55" s="13">
        <f t="shared" si="17"/>
        <v>0.12212738477874292</v>
      </c>
      <c r="N55" s="11">
        <f t="shared" si="18"/>
        <v>0.11699545499075031</v>
      </c>
      <c r="O55" s="11">
        <f t="shared" si="19"/>
        <v>9.0040998118945184E-2</v>
      </c>
    </row>
    <row r="56" spans="2:15" ht="16.5" thickTop="1" thickBot="1" x14ac:dyDescent="0.3"/>
    <row r="57" spans="2:15" ht="17.25" thickTop="1" thickBot="1" x14ac:dyDescent="0.3">
      <c r="B57" s="111" t="s">
        <v>12</v>
      </c>
      <c r="C57" s="112"/>
      <c r="D57" s="112"/>
      <c r="E57" s="112"/>
      <c r="F57" s="113"/>
    </row>
    <row r="58" spans="2:15" ht="15.75" thickBot="1" x14ac:dyDescent="0.3">
      <c r="B58" s="30" t="s">
        <v>13</v>
      </c>
      <c r="C58" s="23">
        <f>+SUM(C50:C55)</f>
        <v>2.476270567259427</v>
      </c>
      <c r="D58" s="23">
        <f>+SUM(D50:D55)</f>
        <v>2.5259467148838954</v>
      </c>
      <c r="E58" s="22">
        <f>+SUM(E50:E55)</f>
        <v>2.5393862255166009</v>
      </c>
      <c r="F58" s="22">
        <f>+SUM(F50:F55)</f>
        <v>2.429048509765618</v>
      </c>
    </row>
    <row r="59" spans="2:15" ht="15.75" thickTop="1" x14ac:dyDescent="0.25"/>
    <row r="61" spans="2:15" ht="15.75" thickBot="1" x14ac:dyDescent="0.3"/>
    <row r="62" spans="2:15" ht="17.25" thickTop="1" thickBot="1" x14ac:dyDescent="0.3">
      <c r="B62" s="114" t="s">
        <v>34</v>
      </c>
      <c r="C62" s="115"/>
      <c r="D62" s="115"/>
      <c r="E62" s="115"/>
      <c r="F62" s="116"/>
    </row>
    <row r="63" spans="2:15" ht="15.75" thickBot="1" x14ac:dyDescent="0.3">
      <c r="B63" s="29" t="s">
        <v>14</v>
      </c>
      <c r="C63" s="26">
        <f>+C41*C58</f>
        <v>0.58192358330596528</v>
      </c>
      <c r="D63" s="26">
        <f>+D41*D58</f>
        <v>0.70726508016749079</v>
      </c>
      <c r="E63" s="26">
        <f>+E41*E58</f>
        <v>0.66024041863431626</v>
      </c>
      <c r="F63" s="26">
        <f>+F41*F58</f>
        <v>0.54653591469726404</v>
      </c>
    </row>
    <row r="64" spans="2:15" ht="15.75" thickTop="1" x14ac:dyDescent="0.25"/>
    <row r="65" spans="2:17" ht="15.75" thickBot="1" x14ac:dyDescent="0.3"/>
    <row r="66" spans="2:17" ht="16.5" thickTop="1" thickBot="1" x14ac:dyDescent="0.3">
      <c r="B66" s="117" t="s">
        <v>36</v>
      </c>
      <c r="C66" s="118"/>
      <c r="K66" s="117" t="s">
        <v>36</v>
      </c>
      <c r="L66" s="118"/>
    </row>
    <row r="67" spans="2:17" ht="15.75" thickBot="1" x14ac:dyDescent="0.3">
      <c r="B67" s="24" t="s">
        <v>38</v>
      </c>
      <c r="C67" s="25">
        <f>+SUM(C63:F63)</f>
        <v>2.4959649968050361</v>
      </c>
      <c r="K67" s="24" t="s">
        <v>38</v>
      </c>
      <c r="L67" s="25">
        <f>+SUM(L50:O55)</f>
        <v>2.495964996805037</v>
      </c>
    </row>
    <row r="68" spans="2:17" ht="15.75" thickTop="1" x14ac:dyDescent="0.25"/>
    <row r="73" spans="2:17" x14ac:dyDescent="0.25">
      <c r="G73" s="107" t="s">
        <v>37</v>
      </c>
      <c r="H73" s="107"/>
      <c r="I73" s="107"/>
      <c r="J73" s="107"/>
    </row>
    <row r="74" spans="2:17" x14ac:dyDescent="0.25">
      <c r="G74" s="107"/>
      <c r="H74" s="107"/>
      <c r="I74" s="107"/>
      <c r="J74" s="107"/>
    </row>
    <row r="75" spans="2:17" ht="15.75" thickBot="1" x14ac:dyDescent="0.3"/>
    <row r="76" spans="2:17" ht="16.5" thickTop="1" thickBot="1" x14ac:dyDescent="0.3">
      <c r="B76" s="33"/>
      <c r="C76" s="33"/>
      <c r="F76" s="102" t="s">
        <v>39</v>
      </c>
      <c r="G76" s="103"/>
      <c r="H76" s="103"/>
      <c r="I76" s="103"/>
      <c r="J76" s="104"/>
      <c r="M76" s="102" t="s">
        <v>39</v>
      </c>
      <c r="N76" s="103"/>
      <c r="O76" s="103"/>
      <c r="P76" s="103"/>
      <c r="Q76" s="104"/>
    </row>
    <row r="77" spans="2:17" ht="16.5" thickTop="1" thickBot="1" x14ac:dyDescent="0.3">
      <c r="B77" s="98" t="s">
        <v>15</v>
      </c>
      <c r="C77" s="99"/>
    </row>
    <row r="78" spans="2:17" ht="16.5" thickTop="1" thickBot="1" x14ac:dyDescent="0.3">
      <c r="B78" s="100">
        <f t="shared" ref="B78:B83" si="20">-C7*LOG(C7,2)</f>
        <v>0.41054483912493089</v>
      </c>
      <c r="C78" s="101"/>
      <c r="F78" s="34"/>
      <c r="G78" s="35" t="s">
        <v>6</v>
      </c>
      <c r="H78" s="35" t="s">
        <v>7</v>
      </c>
      <c r="I78" s="35" t="s">
        <v>8</v>
      </c>
      <c r="J78" s="35" t="s">
        <v>22</v>
      </c>
      <c r="M78" s="34"/>
      <c r="N78" s="35" t="s">
        <v>6</v>
      </c>
      <c r="O78" s="35" t="s">
        <v>7</v>
      </c>
      <c r="P78" s="36" t="s">
        <v>8</v>
      </c>
      <c r="Q78" s="36" t="s">
        <v>22</v>
      </c>
    </row>
    <row r="79" spans="2:17" x14ac:dyDescent="0.25">
      <c r="B79" s="92">
        <f t="shared" si="20"/>
        <v>0.33219280948873625</v>
      </c>
      <c r="C79" s="93"/>
      <c r="F79" s="37" t="s">
        <v>1</v>
      </c>
      <c r="G79" s="38">
        <f t="shared" ref="G79:J84" si="21">+C34*LOG(L22/$C7,2)</f>
        <v>-6.9798227037082498E-3</v>
      </c>
      <c r="H79" s="38">
        <f t="shared" si="21"/>
        <v>4.4791053097911464E-3</v>
      </c>
      <c r="I79" s="38">
        <f t="shared" si="21"/>
        <v>-1.1355348697611897E-2</v>
      </c>
      <c r="J79" s="38">
        <f t="shared" si="21"/>
        <v>1.8676687467547966E-2</v>
      </c>
      <c r="M79" s="37" t="s">
        <v>1</v>
      </c>
      <c r="N79" s="38">
        <f t="shared" ref="N79:Q84" si="22">+C34*LOG(C34/($C7*C$41),2)</f>
        <v>-6.9798227037082498E-3</v>
      </c>
      <c r="O79" s="38">
        <f t="shared" si="22"/>
        <v>4.4791053097911464E-3</v>
      </c>
      <c r="P79" s="39">
        <f t="shared" si="22"/>
        <v>-1.1355348697611897E-2</v>
      </c>
      <c r="Q79" s="39">
        <f t="shared" si="22"/>
        <v>1.8676687467547966E-2</v>
      </c>
    </row>
    <row r="80" spans="2:17" x14ac:dyDescent="0.25">
      <c r="B80" s="92">
        <f t="shared" si="20"/>
        <v>0.46438561897747244</v>
      </c>
      <c r="C80" s="93"/>
      <c r="F80" s="40" t="s">
        <v>2</v>
      </c>
      <c r="G80" s="41">
        <f t="shared" si="21"/>
        <v>1.0569052317926429E-2</v>
      </c>
      <c r="H80" s="41">
        <f t="shared" si="21"/>
        <v>2.9860702065274223E-3</v>
      </c>
      <c r="I80" s="41">
        <f t="shared" si="21"/>
        <v>6.1935263240227873E-3</v>
      </c>
      <c r="J80" s="41">
        <f t="shared" si="21"/>
        <v>-1.1699250014423127E-2</v>
      </c>
      <c r="M80" s="40" t="s">
        <v>2</v>
      </c>
      <c r="N80" s="41">
        <f t="shared" si="22"/>
        <v>1.0569052317926429E-2</v>
      </c>
      <c r="O80" s="41">
        <f t="shared" si="22"/>
        <v>2.9860702065274223E-3</v>
      </c>
      <c r="P80" s="42">
        <f t="shared" si="22"/>
        <v>6.1935263240227873E-3</v>
      </c>
      <c r="Q80" s="42">
        <f t="shared" si="22"/>
        <v>-1.1699250014423127E-2</v>
      </c>
    </row>
    <row r="81" spans="2:17" x14ac:dyDescent="0.25">
      <c r="B81" s="94">
        <f t="shared" si="20"/>
        <v>0.5</v>
      </c>
      <c r="C81" s="95"/>
      <c r="F81" s="40" t="s">
        <v>3</v>
      </c>
      <c r="G81" s="41">
        <f t="shared" si="21"/>
        <v>-9.3064302716109881E-3</v>
      </c>
      <c r="H81" s="41">
        <f t="shared" si="21"/>
        <v>-1.9417073086809674E-2</v>
      </c>
      <c r="I81" s="41">
        <f t="shared" si="21"/>
        <v>1.2387052648045575E-2</v>
      </c>
      <c r="J81" s="41">
        <f t="shared" si="21"/>
        <v>2.4902249956730661E-2</v>
      </c>
      <c r="M81" s="40" t="s">
        <v>3</v>
      </c>
      <c r="N81" s="41">
        <f t="shared" si="22"/>
        <v>-9.3064302716109951E-3</v>
      </c>
      <c r="O81" s="41">
        <f t="shared" si="22"/>
        <v>-1.9417073086809674E-2</v>
      </c>
      <c r="P81" s="42">
        <f t="shared" si="22"/>
        <v>1.2387052648045575E-2</v>
      </c>
      <c r="Q81" s="42">
        <f t="shared" si="22"/>
        <v>2.4902249956730661E-2</v>
      </c>
    </row>
    <row r="82" spans="2:17" x14ac:dyDescent="0.25">
      <c r="B82" s="94">
        <f t="shared" si="20"/>
        <v>0.39711017748039695</v>
      </c>
      <c r="C82" s="95"/>
      <c r="F82" s="63" t="s">
        <v>4</v>
      </c>
      <c r="G82" s="64">
        <f t="shared" si="21"/>
        <v>2.6422630794816094E-2</v>
      </c>
      <c r="H82" s="64">
        <f t="shared" si="21"/>
        <v>7.4651755163185774E-3</v>
      </c>
      <c r="I82" s="64">
        <f t="shared" si="21"/>
        <v>-1.892558116268649E-2</v>
      </c>
      <c r="J82" s="64">
        <f t="shared" si="21"/>
        <v>-8.4962500721156384E-3</v>
      </c>
      <c r="M82" s="63" t="s">
        <v>4</v>
      </c>
      <c r="N82" s="64">
        <f t="shared" si="22"/>
        <v>2.6422630794816094E-2</v>
      </c>
      <c r="O82" s="64">
        <f t="shared" si="22"/>
        <v>7.4651755163185774E-3</v>
      </c>
      <c r="P82" s="65">
        <f t="shared" si="22"/>
        <v>-1.892558116268649E-2</v>
      </c>
      <c r="Q82" s="65">
        <f t="shared" si="22"/>
        <v>-8.4962500721156384E-3</v>
      </c>
    </row>
    <row r="83" spans="2:17" ht="15.75" thickBot="1" x14ac:dyDescent="0.3">
      <c r="B83" s="119">
        <f t="shared" si="20"/>
        <v>0.42301699036395596</v>
      </c>
      <c r="C83" s="120"/>
      <c r="F83" s="63" t="s">
        <v>5</v>
      </c>
      <c r="G83" s="64">
        <f t="shared" si="21"/>
        <v>-6.5145011901277016E-3</v>
      </c>
      <c r="H83" s="64">
        <f t="shared" si="21"/>
        <v>4.1804982891384037E-3</v>
      </c>
      <c r="I83" s="64">
        <f t="shared" si="21"/>
        <v>8.6709368536319019E-3</v>
      </c>
      <c r="J83" s="64">
        <f t="shared" si="21"/>
        <v>-4.7579000403847492E-3</v>
      </c>
      <c r="M83" s="40" t="s">
        <v>5</v>
      </c>
      <c r="N83" s="41">
        <f t="shared" si="22"/>
        <v>-6.5145011901276964E-3</v>
      </c>
      <c r="O83" s="41">
        <f t="shared" si="22"/>
        <v>4.1804982891384037E-3</v>
      </c>
      <c r="P83" s="42">
        <f t="shared" si="22"/>
        <v>8.670936853631914E-3</v>
      </c>
      <c r="Q83" s="42">
        <f t="shared" si="22"/>
        <v>-4.7579000403847492E-3</v>
      </c>
    </row>
    <row r="84" spans="2:17" ht="16.5" thickTop="1" thickBot="1" x14ac:dyDescent="0.3">
      <c r="B84" s="1"/>
      <c r="C84" s="1"/>
      <c r="F84" s="43" t="s">
        <v>51</v>
      </c>
      <c r="G84" s="44">
        <f t="shared" si="21"/>
        <v>-7.4451442172888006E-3</v>
      </c>
      <c r="H84" s="44">
        <f t="shared" si="21"/>
        <v>4.7777123304438762E-3</v>
      </c>
      <c r="I84" s="44">
        <f t="shared" si="21"/>
        <v>9.9096421184364739E-3</v>
      </c>
      <c r="J84" s="44">
        <f t="shared" si="21"/>
        <v>-5.4376000461539989E-3</v>
      </c>
      <c r="M84" s="66" t="s">
        <v>51</v>
      </c>
      <c r="N84" s="74">
        <f t="shared" si="22"/>
        <v>-7.4451442172888006E-3</v>
      </c>
      <c r="O84" s="74">
        <f t="shared" si="22"/>
        <v>4.7777123304438901E-3</v>
      </c>
      <c r="P84" s="75">
        <f t="shared" si="22"/>
        <v>9.90964211843646E-3</v>
      </c>
      <c r="Q84" s="75">
        <f t="shared" si="22"/>
        <v>-5.4376000461539989E-3</v>
      </c>
    </row>
    <row r="85" spans="2:17" ht="16.5" thickTop="1" thickBot="1" x14ac:dyDescent="0.3"/>
    <row r="86" spans="2:17" ht="16.5" thickTop="1" thickBot="1" x14ac:dyDescent="0.3">
      <c r="B86" s="96" t="s">
        <v>35</v>
      </c>
      <c r="C86" s="97"/>
    </row>
    <row r="87" spans="2:17" ht="15.75" thickBot="1" x14ac:dyDescent="0.3">
      <c r="B87" s="30" t="s">
        <v>16</v>
      </c>
      <c r="C87" s="22">
        <f>+SUM(B78:B83)</f>
        <v>2.5272504354354925</v>
      </c>
    </row>
    <row r="88" spans="2:17" ht="16.5" thickTop="1" thickBot="1" x14ac:dyDescent="0.3">
      <c r="B88" s="121" t="s">
        <v>17</v>
      </c>
      <c r="C88" s="122"/>
      <c r="F88" s="121" t="s">
        <v>17</v>
      </c>
      <c r="G88" s="122"/>
      <c r="M88" s="121" t="s">
        <v>17</v>
      </c>
      <c r="N88" s="122"/>
    </row>
    <row r="89" spans="2:17" ht="15.75" thickBot="1" x14ac:dyDescent="0.3">
      <c r="B89" s="32" t="s">
        <v>18</v>
      </c>
      <c r="C89" s="28">
        <f>+C87-C67</f>
        <v>3.1285438630456408E-2</v>
      </c>
      <c r="F89" s="32" t="s">
        <v>18</v>
      </c>
      <c r="G89" s="28">
        <f>+SUM(G79:J84)</f>
        <v>3.1285438630455999E-2</v>
      </c>
      <c r="M89" s="32" t="s">
        <v>18</v>
      </c>
      <c r="N89" s="28">
        <f>+SUM(N79:Q84)</f>
        <v>3.1285438630456006E-2</v>
      </c>
    </row>
    <row r="90" spans="2:17" ht="15.75" thickTop="1" x14ac:dyDescent="0.25"/>
    <row r="92" spans="2:17" ht="15.75" thickBot="1" x14ac:dyDescent="0.3"/>
    <row r="93" spans="2:17" ht="15.75" thickBot="1" x14ac:dyDescent="0.3">
      <c r="H93" s="89" t="s">
        <v>53</v>
      </c>
      <c r="I93" s="90"/>
      <c r="J93" s="90"/>
      <c r="K93" s="91"/>
    </row>
    <row r="94" spans="2:17" ht="15.75" thickBot="1" x14ac:dyDescent="0.3">
      <c r="H94" s="84" t="s">
        <v>52</v>
      </c>
      <c r="I94" s="83">
        <f>J101-P109</f>
        <v>3.1285438630455964E-2</v>
      </c>
      <c r="J94" s="82"/>
    </row>
    <row r="95" spans="2:17" x14ac:dyDescent="0.25">
      <c r="G95" s="107" t="s">
        <v>40</v>
      </c>
      <c r="H95" s="107"/>
      <c r="I95" s="107"/>
      <c r="J95" s="107"/>
    </row>
    <row r="96" spans="2:17" x14ac:dyDescent="0.25">
      <c r="G96" s="107"/>
      <c r="H96" s="107"/>
      <c r="I96" s="107"/>
      <c r="J96" s="107"/>
    </row>
    <row r="97" spans="2:19" ht="15.75" thickBot="1" x14ac:dyDescent="0.3"/>
    <row r="98" spans="2:19" ht="17.25" thickTop="1" thickBot="1" x14ac:dyDescent="0.3">
      <c r="B98" s="123" t="s">
        <v>41</v>
      </c>
      <c r="C98" s="124"/>
      <c r="D98" s="124"/>
      <c r="E98" s="124"/>
      <c r="F98" s="125"/>
      <c r="I98" s="114" t="s">
        <v>43</v>
      </c>
      <c r="J98" s="115"/>
      <c r="K98" s="115"/>
      <c r="L98" s="115"/>
      <c r="O98" s="123" t="s">
        <v>45</v>
      </c>
      <c r="P98" s="124"/>
      <c r="Q98" s="124"/>
      <c r="R98" s="124"/>
      <c r="S98" s="125"/>
    </row>
    <row r="99" spans="2:19" ht="16.5" thickTop="1" thickBot="1" x14ac:dyDescent="0.3">
      <c r="B99" s="1"/>
      <c r="C99" s="1"/>
      <c r="D99" s="1"/>
      <c r="E99" s="1"/>
      <c r="F99" s="1"/>
      <c r="I99" s="46">
        <f>-C41*LOG(C41,2)</f>
        <v>0.49097782445281546</v>
      </c>
      <c r="J99" s="26">
        <f>-D41*LOG(D41,2)</f>
        <v>0.51422035496079377</v>
      </c>
      <c r="K99" s="26">
        <f>-E41*LOG(E41,2)</f>
        <v>0.50528828262474446</v>
      </c>
      <c r="L99" s="26">
        <f>-F41*LOG(F41,2)</f>
        <v>0.48420069602513627</v>
      </c>
      <c r="O99" s="1"/>
      <c r="P99" s="1"/>
      <c r="Q99" s="1"/>
      <c r="R99" s="1"/>
      <c r="S99" s="1"/>
    </row>
    <row r="100" spans="2:19" ht="16.5" thickTop="1" thickBot="1" x14ac:dyDescent="0.3">
      <c r="B100" s="34"/>
      <c r="C100" s="35" t="s">
        <v>6</v>
      </c>
      <c r="D100" s="35" t="s">
        <v>7</v>
      </c>
      <c r="E100" s="81" t="s">
        <v>8</v>
      </c>
      <c r="F100" s="36" t="s">
        <v>22</v>
      </c>
      <c r="O100" s="34"/>
      <c r="P100" s="35" t="s">
        <v>6</v>
      </c>
      <c r="Q100" s="35" t="s">
        <v>7</v>
      </c>
      <c r="R100" s="35" t="s">
        <v>8</v>
      </c>
      <c r="S100" s="35" t="s">
        <v>22</v>
      </c>
    </row>
    <row r="101" spans="2:19" ht="16.5" thickTop="1" thickBot="1" x14ac:dyDescent="0.3">
      <c r="B101" s="37" t="s">
        <v>1</v>
      </c>
      <c r="C101" s="68">
        <f t="shared" ref="C101:F106" si="23">-C34*LOG(C34,2)</f>
        <v>0.15176681067160708</v>
      </c>
      <c r="D101" s="68">
        <f t="shared" si="23"/>
        <v>0.20132690347495855</v>
      </c>
      <c r="E101" s="77">
        <f t="shared" si="23"/>
        <v>0.15176681067160708</v>
      </c>
      <c r="F101" s="69">
        <f t="shared" si="23"/>
        <v>0.20132690347495855</v>
      </c>
      <c r="I101" s="48" t="s">
        <v>42</v>
      </c>
      <c r="J101" s="3">
        <f>+SUM(I99:L99)</f>
        <v>1.9946871580634902</v>
      </c>
      <c r="O101" s="37" t="s">
        <v>1</v>
      </c>
      <c r="P101" s="38">
        <f t="shared" ref="P101:S106" si="24">-C34*LOG(C22,2)</f>
        <v>6.9657842846620868E-2</v>
      </c>
      <c r="Q101" s="38">
        <f t="shared" si="24"/>
        <v>7.8163451737479281E-2</v>
      </c>
      <c r="R101" s="38">
        <f t="shared" si="24"/>
        <v>6.9657842846620868E-2</v>
      </c>
      <c r="S101" s="38">
        <f t="shared" si="24"/>
        <v>7.8163451737479281E-2</v>
      </c>
    </row>
    <row r="102" spans="2:19" ht="15.75" thickTop="1" x14ac:dyDescent="0.25">
      <c r="B102" s="40" t="s">
        <v>2</v>
      </c>
      <c r="C102" s="41">
        <f t="shared" si="23"/>
        <v>0.15176681067160708</v>
      </c>
      <c r="D102" s="41">
        <f t="shared" si="23"/>
        <v>0.15176681067160708</v>
      </c>
      <c r="E102" s="78">
        <f t="shared" si="23"/>
        <v>0.15176681067160708</v>
      </c>
      <c r="F102" s="42">
        <f t="shared" si="23"/>
        <v>6.6438561897747245E-2</v>
      </c>
      <c r="O102" s="40" t="s">
        <v>2</v>
      </c>
      <c r="P102" s="41">
        <f t="shared" si="24"/>
        <v>5.210896782498619E-2</v>
      </c>
      <c r="Q102" s="41">
        <f t="shared" si="24"/>
        <v>5.210896782498619E-2</v>
      </c>
      <c r="R102" s="41">
        <f t="shared" si="24"/>
        <v>5.210896782498619E-2</v>
      </c>
      <c r="S102" s="41">
        <f t="shared" si="24"/>
        <v>3.3219280948873622E-2</v>
      </c>
    </row>
    <row r="103" spans="2:19" x14ac:dyDescent="0.25">
      <c r="B103" s="40" t="s">
        <v>3</v>
      </c>
      <c r="C103" s="41">
        <f t="shared" si="23"/>
        <v>0.18575424759098902</v>
      </c>
      <c r="D103" s="41">
        <f t="shared" si="23"/>
        <v>0.18575424759098902</v>
      </c>
      <c r="E103" s="78">
        <f t="shared" si="23"/>
        <v>0.2435336213432141</v>
      </c>
      <c r="F103" s="42">
        <f t="shared" si="23"/>
        <v>0.24353362134321421</v>
      </c>
      <c r="I103">
        <f>+J101+C67</f>
        <v>4.4906521548685259</v>
      </c>
      <c r="O103" s="40" t="s">
        <v>3</v>
      </c>
      <c r="P103" s="41">
        <f t="shared" si="24"/>
        <v>9.2877123795494509E-2</v>
      </c>
      <c r="Q103" s="41">
        <f t="shared" si="24"/>
        <v>9.2877123795494509E-2</v>
      </c>
      <c r="R103" s="41">
        <f t="shared" si="24"/>
        <v>0.10421793564997238</v>
      </c>
      <c r="S103" s="41">
        <f t="shared" si="24"/>
        <v>0.10421793564997238</v>
      </c>
    </row>
    <row r="104" spans="2:19" x14ac:dyDescent="0.25">
      <c r="B104" s="63" t="s">
        <v>4</v>
      </c>
      <c r="C104" s="64">
        <f t="shared" si="23"/>
        <v>0.28027241956246546</v>
      </c>
      <c r="D104" s="64">
        <f t="shared" si="23"/>
        <v>0.28027241956246546</v>
      </c>
      <c r="E104" s="79">
        <f t="shared" si="23"/>
        <v>0.21609640474436814</v>
      </c>
      <c r="F104" s="65">
        <f t="shared" si="23"/>
        <v>0.21609640474436809</v>
      </c>
      <c r="O104" s="63" t="s">
        <v>4</v>
      </c>
      <c r="P104" s="64">
        <f t="shared" si="24"/>
        <v>0.13027241956246546</v>
      </c>
      <c r="Q104" s="64">
        <f t="shared" si="24"/>
        <v>0.13027241956246546</v>
      </c>
      <c r="R104" s="64">
        <f t="shared" si="24"/>
        <v>0.11609640474436811</v>
      </c>
      <c r="S104" s="64">
        <f t="shared" si="24"/>
        <v>0.11609640474436811</v>
      </c>
    </row>
    <row r="105" spans="2:19" x14ac:dyDescent="0.25">
      <c r="B105" s="76" t="s">
        <v>5</v>
      </c>
      <c r="C105" s="64">
        <f t="shared" si="23"/>
        <v>0.14443602215292556</v>
      </c>
      <c r="D105" s="64">
        <f t="shared" si="23"/>
        <v>0.19208560819909976</v>
      </c>
      <c r="E105" s="79">
        <f t="shared" si="23"/>
        <v>0.19208560819909976</v>
      </c>
      <c r="F105" s="65">
        <f t="shared" si="23"/>
        <v>0.14443602215292556</v>
      </c>
      <c r="O105" s="63" t="s">
        <v>5</v>
      </c>
      <c r="P105" s="64">
        <f t="shared" si="24"/>
        <v>6.5013986656846157E-2</v>
      </c>
      <c r="Q105" s="64">
        <f t="shared" si="24"/>
        <v>7.2952554954980667E-2</v>
      </c>
      <c r="R105" s="64">
        <f t="shared" si="24"/>
        <v>7.2952554954980667E-2</v>
      </c>
      <c r="S105" s="64">
        <f t="shared" si="24"/>
        <v>6.5013986656846157E-2</v>
      </c>
    </row>
    <row r="106" spans="2:19" ht="15.75" thickBot="1" x14ac:dyDescent="0.3">
      <c r="B106" s="67" t="s">
        <v>51</v>
      </c>
      <c r="C106" s="44">
        <f t="shared" si="23"/>
        <v>0.15890509710918679</v>
      </c>
      <c r="D106" s="44">
        <f t="shared" si="23"/>
        <v>0.2102794456291647</v>
      </c>
      <c r="E106" s="80">
        <f t="shared" si="23"/>
        <v>0.2102794456291647</v>
      </c>
      <c r="F106" s="45">
        <f t="shared" si="23"/>
        <v>0.15890509710918679</v>
      </c>
      <c r="O106" s="43" t="s">
        <v>51</v>
      </c>
      <c r="P106" s="44">
        <f t="shared" si="24"/>
        <v>7.4301699036395594E-2</v>
      </c>
      <c r="Q106" s="44">
        <f t="shared" si="24"/>
        <v>8.3374348519977909E-2</v>
      </c>
      <c r="R106" s="44">
        <f t="shared" si="24"/>
        <v>8.3374348519977909E-2</v>
      </c>
      <c r="S106" s="44">
        <f t="shared" si="24"/>
        <v>7.4301699036395594E-2</v>
      </c>
    </row>
    <row r="107" spans="2:19" ht="15.75" thickTop="1" x14ac:dyDescent="0.25">
      <c r="I107" s="47"/>
      <c r="J107" s="47"/>
      <c r="K107" s="47"/>
      <c r="L107" s="47"/>
      <c r="M107" s="47"/>
      <c r="N107" s="47"/>
    </row>
    <row r="108" spans="2:19" ht="15.75" thickBot="1" x14ac:dyDescent="0.3"/>
    <row r="109" spans="2:19" ht="16.5" thickTop="1" thickBot="1" x14ac:dyDescent="0.3">
      <c r="O109" s="48" t="s">
        <v>49</v>
      </c>
      <c r="P109" s="3">
        <f>+SUM(P101:S106)</f>
        <v>1.9634017194330342</v>
      </c>
    </row>
    <row r="110" spans="2:19" ht="16.5" thickTop="1" thickBot="1" x14ac:dyDescent="0.3">
      <c r="B110" s="96" t="s">
        <v>48</v>
      </c>
      <c r="C110" s="97"/>
      <c r="I110" s="96" t="s">
        <v>48</v>
      </c>
      <c r="J110" s="97"/>
      <c r="O110" s="96" t="s">
        <v>48</v>
      </c>
      <c r="P110" s="97"/>
    </row>
    <row r="111" spans="2:19" ht="15.75" thickBot="1" x14ac:dyDescent="0.3">
      <c r="B111" s="30" t="s">
        <v>47</v>
      </c>
      <c r="C111" s="22">
        <f>+SUM(C101:F106)</f>
        <v>4.4906521548685268</v>
      </c>
      <c r="I111" s="30" t="s">
        <v>47</v>
      </c>
      <c r="J111" s="22">
        <f>+J101+C67</f>
        <v>4.4906521548685259</v>
      </c>
      <c r="O111" s="30" t="s">
        <v>47</v>
      </c>
      <c r="P111" s="22">
        <f>+P109+C87</f>
        <v>4.4906521548685268</v>
      </c>
    </row>
    <row r="112" spans="2:19" ht="15.75" thickTop="1" x14ac:dyDescent="0.25"/>
  </sheetData>
  <mergeCells count="37">
    <mergeCell ref="B110:C110"/>
    <mergeCell ref="I110:J110"/>
    <mergeCell ref="O110:P110"/>
    <mergeCell ref="B83:C83"/>
    <mergeCell ref="B86:C86"/>
    <mergeCell ref="B88:C88"/>
    <mergeCell ref="F88:G88"/>
    <mergeCell ref="M88:N88"/>
    <mergeCell ref="G95:J96"/>
    <mergeCell ref="B98:F98"/>
    <mergeCell ref="I98:L98"/>
    <mergeCell ref="B78:C78"/>
    <mergeCell ref="B79:C79"/>
    <mergeCell ref="B80:C80"/>
    <mergeCell ref="B81:C81"/>
    <mergeCell ref="O98:S98"/>
    <mergeCell ref="B66:C66"/>
    <mergeCell ref="K66:L66"/>
    <mergeCell ref="G73:J74"/>
    <mergeCell ref="F76:J76"/>
    <mergeCell ref="B77:C77"/>
    <mergeCell ref="G28:J29"/>
    <mergeCell ref="H93:K93"/>
    <mergeCell ref="F1:J3"/>
    <mergeCell ref="B5:C5"/>
    <mergeCell ref="G16:J17"/>
    <mergeCell ref="B19:F19"/>
    <mergeCell ref="K19:O19"/>
    <mergeCell ref="M76:Q76"/>
    <mergeCell ref="B31:F31"/>
    <mergeCell ref="K31:O31"/>
    <mergeCell ref="G44:J45"/>
    <mergeCell ref="B47:F47"/>
    <mergeCell ref="K47:O47"/>
    <mergeCell ref="B57:F57"/>
    <mergeCell ref="B82:C82"/>
    <mergeCell ref="B62:F6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 1</vt:lpstr>
      <vt:lpstr>Canal 2</vt:lpstr>
      <vt:lpstr>Canal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Lucas De Lellis</cp:lastModifiedBy>
  <dcterms:created xsi:type="dcterms:W3CDTF">2015-06-05T18:19:34Z</dcterms:created>
  <dcterms:modified xsi:type="dcterms:W3CDTF">2022-11-22T03:20:49Z</dcterms:modified>
</cp:coreProperties>
</file>