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showInkAnnotation="0" codeName="ThisWorkbook"/>
  <mc:AlternateContent xmlns:mc="http://schemas.openxmlformats.org/markup-compatibility/2006">
    <mc:Choice Requires="x15">
      <x15ac:absPath xmlns:x15ac="http://schemas.microsoft.com/office/spreadsheetml/2010/11/ac" url="D:\2024\Regenesys\Data Analytics\Day 1 -Data Analytics with Excel\"/>
    </mc:Choice>
  </mc:AlternateContent>
  <xr:revisionPtr revIDLastSave="0" documentId="13_ncr:1_{6DFA22F5-7398-4627-B267-9559B581C260}" xr6:coauthVersionLast="47" xr6:coauthVersionMax="47" xr10:uidLastSave="{00000000-0000-0000-0000-000000000000}"/>
  <bookViews>
    <workbookView xWindow="-120" yWindow="-120" windowWidth="20730" windowHeight="11040" xr2:uid="{00000000-000D-0000-FFFF-FFFF00000000}"/>
  </bookViews>
  <sheets>
    <sheet name="Data Cleanup" sheetId="15" r:id="rId1"/>
    <sheet name="Basic &amp; Statistical Formulas" sheetId="1" r:id="rId2"/>
    <sheet name="Lookup &amp; Pivot Table" sheetId="6" r:id="rId3"/>
    <sheet name="conditional formatting" sheetId="3" r:id="rId4"/>
    <sheet name="Name Range" sheetId="4" r:id="rId5"/>
    <sheet name="Advanced Filter" sheetId="7" r:id="rId6"/>
    <sheet name="Custom number format &amp; text fun" sheetId="2" r:id="rId7"/>
    <sheet name="Protecting Workbooks" sheetId="13" r:id="rId8"/>
  </sheets>
  <definedNames>
    <definedName name="_xlnm._FilterDatabase" localSheetId="5" hidden="1">'Advanced Filter'!$A$59:$I$89</definedName>
    <definedName name="_xlnm._FilterDatabase" localSheetId="1" hidden="1">'Basic &amp; Statistical Formulas'!$A$1:$J$31</definedName>
    <definedName name="_xlnm._FilterDatabase" localSheetId="0" hidden="1">'Data Cleanup'!$A$1:$I$11</definedName>
    <definedName name="Basic_Salary">'Basic &amp; Statistical Formulas'!$E$2:$E$1048576</definedName>
    <definedName name="_xlnm.Criteria" localSheetId="5">'Advanced Filter'!$A$55:$I$58</definedName>
    <definedName name="DA">'Basic &amp; Statistical Formulas'!$H$2:$H$1048576</definedName>
    <definedName name="dynamicrange">OFFSET('Name Range'!$C$25,0,0,COUNTA('Name Range'!$C$20:$C$300),1)</definedName>
    <definedName name="dynamicstoreamount">OFFSET('Name Range'!$C$25,0,0,COUNTA('Name Range'!$C$21:$C$500),1)</definedName>
    <definedName name="_xlnm.Extract" localSheetId="5">'Advanced Filter'!#REF!</definedName>
    <definedName name="HRA">'Basic &amp; Statistical Formulas'!$G$2:$G$1048576</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staticsales">'Name Range'!$C$3:$C$7</definedName>
    <definedName name="StaticStoreAmount">'Name Range'!$C$4:$C$6</definedName>
    <definedName name="Z_064965CD_BD07_4A4A_A46E_CBA62651141F_.wvu.FilterData" localSheetId="5" hidden="1">'Advanced Filter'!#REF!</definedName>
  </definedNames>
  <calcPr calcId="191029"/>
  <customWorkbookViews>
    <customWorkbookView name="user - Personal View" guid="{064965CD-BD07-4A4A-A46E-CBA62651141F}" mergeInterval="0" personalView="1" maximized="1" xWindow="-8" yWindow="-8" windowWidth="1382" windowHeight="744" activeSheetId="11"/>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2" i="2" l="1"/>
  <c r="G3" i="6"/>
  <c r="F3" i="6"/>
  <c r="F4" i="6"/>
  <c r="F5" i="6"/>
  <c r="F6" i="6"/>
  <c r="F7" i="6"/>
  <c r="F8" i="6"/>
  <c r="F9" i="6"/>
  <c r="F10" i="6"/>
  <c r="F11" i="6"/>
  <c r="F12" i="6"/>
  <c r="F13" i="6"/>
  <c r="F14" i="6"/>
  <c r="F15" i="6"/>
  <c r="F16" i="6"/>
  <c r="F17" i="6"/>
  <c r="F18" i="6"/>
  <c r="F19" i="6"/>
  <c r="F20" i="6"/>
  <c r="F21" i="6"/>
  <c r="F22" i="6"/>
  <c r="F23" i="6"/>
  <c r="F24" i="6"/>
  <c r="F25" i="6"/>
  <c r="F26" i="6"/>
  <c r="F27" i="6"/>
  <c r="F28" i="6"/>
  <c r="F29" i="6"/>
  <c r="F30" i="6"/>
  <c r="G4" i="6"/>
  <c r="G5" i="6"/>
  <c r="G6" i="6"/>
  <c r="G7" i="6"/>
  <c r="G8" i="6"/>
  <c r="G9" i="6"/>
  <c r="G10" i="6"/>
  <c r="G11" i="6"/>
  <c r="G12" i="6"/>
  <c r="G13" i="6"/>
  <c r="G14" i="6"/>
  <c r="G15" i="6"/>
  <c r="G16" i="6"/>
  <c r="G17" i="6"/>
  <c r="G18" i="6"/>
  <c r="G19" i="6"/>
  <c r="G20" i="6"/>
  <c r="G21" i="6"/>
  <c r="G22" i="6"/>
  <c r="G23" i="6"/>
  <c r="G24" i="6"/>
  <c r="G25" i="6"/>
  <c r="G26" i="6"/>
  <c r="G27" i="6"/>
  <c r="G28" i="6"/>
  <c r="G29" i="6"/>
  <c r="G30" i="6"/>
  <c r="C17" i="2"/>
  <c r="C18" i="2"/>
  <c r="C19" i="2"/>
  <c r="C16" i="2"/>
  <c r="D42" i="2"/>
  <c r="C49" i="2"/>
  <c r="C42" i="2"/>
  <c r="I47" i="1"/>
  <c r="I46" i="1"/>
  <c r="I45" i="1"/>
  <c r="I44" i="1"/>
  <c r="I43" i="1"/>
  <c r="I42" i="1"/>
  <c r="I41" i="1"/>
  <c r="I40" i="1"/>
  <c r="I39" i="1"/>
  <c r="I38" i="1"/>
  <c r="I37" i="1"/>
  <c r="I36" i="1"/>
  <c r="B37" i="1"/>
  <c r="H31" i="1"/>
  <c r="G31" i="1"/>
  <c r="I31" i="1" s="1"/>
  <c r="H30" i="1"/>
  <c r="G30" i="1"/>
  <c r="H29" i="1"/>
  <c r="G29" i="1"/>
  <c r="H28" i="1"/>
  <c r="G28" i="1"/>
  <c r="H27" i="1"/>
  <c r="G27" i="1"/>
  <c r="H26" i="1"/>
  <c r="G26" i="1"/>
  <c r="H25" i="1"/>
  <c r="G25" i="1"/>
  <c r="H24" i="1"/>
  <c r="G24" i="1"/>
  <c r="H23" i="1"/>
  <c r="G23" i="1"/>
  <c r="H22" i="1"/>
  <c r="G22" i="1"/>
  <c r="H21" i="1"/>
  <c r="G21" i="1"/>
  <c r="H20" i="1"/>
  <c r="G20" i="1"/>
  <c r="H19" i="1"/>
  <c r="G19" i="1"/>
  <c r="H18" i="1"/>
  <c r="G18" i="1"/>
  <c r="H17" i="1"/>
  <c r="G17" i="1"/>
  <c r="H16" i="1"/>
  <c r="G16" i="1"/>
  <c r="H15" i="1"/>
  <c r="G15" i="1"/>
  <c r="H14" i="1"/>
  <c r="G14" i="1"/>
  <c r="H13" i="1"/>
  <c r="G13" i="1"/>
  <c r="H12" i="1"/>
  <c r="G12" i="1"/>
  <c r="H11" i="1"/>
  <c r="G11" i="1"/>
  <c r="H10" i="1"/>
  <c r="G10" i="1"/>
  <c r="H9" i="1"/>
  <c r="G9" i="1"/>
  <c r="H8" i="1"/>
  <c r="G8" i="1"/>
  <c r="H7" i="1"/>
  <c r="G7" i="1"/>
  <c r="H6" i="1"/>
  <c r="G6" i="1"/>
  <c r="H5" i="1"/>
  <c r="G5" i="1"/>
  <c r="H4" i="1"/>
  <c r="G4" i="1"/>
  <c r="H3" i="1"/>
  <c r="G3" i="1"/>
  <c r="H2" i="1"/>
  <c r="G2" i="1"/>
  <c r="I3" i="1" l="1"/>
  <c r="I5" i="1"/>
  <c r="I7" i="1"/>
  <c r="I10" i="1"/>
  <c r="I13" i="1"/>
  <c r="I15" i="1"/>
  <c r="I16" i="1"/>
  <c r="I17" i="1"/>
  <c r="I19" i="1"/>
  <c r="I21" i="1"/>
  <c r="I23" i="1"/>
  <c r="I26" i="1"/>
  <c r="I29" i="1"/>
  <c r="I4" i="1"/>
  <c r="I8" i="1"/>
  <c r="I12" i="1"/>
  <c r="I27" i="1"/>
  <c r="I11" i="1"/>
  <c r="I20" i="1"/>
  <c r="I24" i="1"/>
  <c r="I28" i="1"/>
  <c r="I6" i="1"/>
  <c r="I14" i="1"/>
  <c r="I18" i="1"/>
  <c r="I25" i="1"/>
  <c r="I22" i="1"/>
  <c r="I2" i="1"/>
  <c r="I9" i="1"/>
  <c r="I30" i="1"/>
  <c r="C43" i="2" l="1"/>
  <c r="B16" i="2"/>
  <c r="B17" i="2"/>
  <c r="B18" i="2"/>
  <c r="B19" i="2"/>
  <c r="D12" i="2"/>
  <c r="E10" i="2"/>
  <c r="B5" i="2"/>
  <c r="C40" i="7" l="1"/>
  <c r="D40" i="7"/>
  <c r="E40" i="7"/>
  <c r="F40" i="7"/>
  <c r="B40" i="7"/>
  <c r="H74" i="7"/>
  <c r="G74" i="7"/>
  <c r="H73" i="7"/>
  <c r="G73" i="7"/>
  <c r="H72" i="7"/>
  <c r="G72" i="7"/>
  <c r="H71" i="7"/>
  <c r="G71" i="7"/>
  <c r="H70" i="7"/>
  <c r="G70" i="7"/>
  <c r="H69" i="7"/>
  <c r="G69" i="7"/>
  <c r="H63" i="7"/>
  <c r="G63" i="7"/>
  <c r="H68" i="7"/>
  <c r="G68" i="7"/>
  <c r="H67" i="7"/>
  <c r="G67" i="7"/>
  <c r="H89" i="7"/>
  <c r="G89" i="7"/>
  <c r="H88" i="7"/>
  <c r="G88" i="7"/>
  <c r="H87" i="7"/>
  <c r="G87" i="7"/>
  <c r="H86" i="7"/>
  <c r="G86" i="7"/>
  <c r="H85" i="7"/>
  <c r="G85" i="7"/>
  <c r="H62" i="7"/>
  <c r="G62" i="7"/>
  <c r="H84" i="7"/>
  <c r="G84" i="7"/>
  <c r="H83" i="7"/>
  <c r="G83" i="7"/>
  <c r="H66" i="7"/>
  <c r="G66" i="7"/>
  <c r="H82" i="7"/>
  <c r="G82" i="7"/>
  <c r="H81" i="7"/>
  <c r="G81" i="7"/>
  <c r="H80" i="7"/>
  <c r="G80" i="7"/>
  <c r="H65" i="7"/>
  <c r="G65" i="7"/>
  <c r="H79" i="7"/>
  <c r="G79" i="7"/>
  <c r="H61" i="7"/>
  <c r="G61" i="7"/>
  <c r="H78" i="7"/>
  <c r="G78" i="7"/>
  <c r="H77" i="7"/>
  <c r="G77" i="7"/>
  <c r="H60" i="7"/>
  <c r="G60" i="7"/>
  <c r="H76" i="7"/>
  <c r="G76" i="7"/>
  <c r="H75" i="7"/>
  <c r="G75" i="7"/>
  <c r="H64" i="7"/>
  <c r="G64" i="7"/>
  <c r="I76" i="7" l="1"/>
  <c r="I66" i="7"/>
  <c r="I85" i="7"/>
  <c r="I89" i="7"/>
  <c r="I69" i="7"/>
  <c r="I73" i="7"/>
  <c r="I80" i="7"/>
  <c r="I70" i="7"/>
  <c r="I81" i="7"/>
  <c r="I79" i="7"/>
  <c r="I62" i="7"/>
  <c r="I63" i="7"/>
  <c r="I65" i="7"/>
  <c r="I71" i="7"/>
  <c r="I64" i="7"/>
  <c r="I77" i="7"/>
  <c r="I61" i="7"/>
  <c r="I84" i="7"/>
  <c r="I87" i="7"/>
  <c r="I68" i="7"/>
  <c r="I78" i="7"/>
  <c r="I88" i="7"/>
  <c r="I83" i="7"/>
  <c r="I86" i="7"/>
  <c r="I72" i="7"/>
  <c r="I60" i="7"/>
  <c r="I67" i="7"/>
  <c r="I75" i="7"/>
  <c r="I82" i="7"/>
  <c r="I74" i="7"/>
  <c r="D43" i="2" l="1"/>
  <c r="D44" i="2"/>
  <c r="D45" i="2"/>
  <c r="D46" i="2"/>
  <c r="D47" i="2"/>
  <c r="C44" i="2"/>
  <c r="C45" i="2"/>
  <c r="C46" i="2"/>
  <c r="C47" i="2"/>
  <c r="B39" i="2" l="1"/>
</calcChain>
</file>

<file path=xl/sharedStrings.xml><?xml version="1.0" encoding="utf-8"?>
<sst xmlns="http://schemas.openxmlformats.org/spreadsheetml/2006/main" count="710" uniqueCount="245">
  <si>
    <t>Date</t>
  </si>
  <si>
    <t>Time</t>
  </si>
  <si>
    <t>Time Greater than 24 Hours</t>
  </si>
  <si>
    <t>Percents</t>
  </si>
  <si>
    <t>Fractions</t>
  </si>
  <si>
    <t>Words with Numbers</t>
  </si>
  <si>
    <t>Blank</t>
  </si>
  <si>
    <t>Custom number format allows you to have word in a cell</t>
  </si>
  <si>
    <t>with number. This allows you to use number still in a formula</t>
  </si>
  <si>
    <t>General ctr+shift+~</t>
  </si>
  <si>
    <t>Units</t>
  </si>
  <si>
    <t>Sales</t>
  </si>
  <si>
    <t>Four Sections</t>
  </si>
  <si>
    <t>The text function converts a number to  text with</t>
  </si>
  <si>
    <t>custom Number Format that you specify</t>
  </si>
  <si>
    <t>Text(number, "Custom number format in quotes")</t>
  </si>
  <si>
    <t>Text Function with custom number format and &amp;        (Ampersand) to make label</t>
  </si>
  <si>
    <t>Does Date match Jan</t>
  </si>
  <si>
    <t>Criteria 1</t>
  </si>
  <si>
    <t>Criteria 2</t>
  </si>
  <si>
    <t>jan</t>
  </si>
  <si>
    <t>Text Function with custom number format to check criteria</t>
  </si>
  <si>
    <t>Text Function with custom number format to count dates in january</t>
  </si>
  <si>
    <t>Jan</t>
  </si>
  <si>
    <t>Count</t>
  </si>
  <si>
    <t>Dates</t>
  </si>
  <si>
    <t>Date in Jan 2015?</t>
  </si>
  <si>
    <t>Convert TRUE &amp; FALSE to 1 &amp; 0 with --</t>
  </si>
  <si>
    <t>Convert True and False to 1&amp; 0 with *1</t>
  </si>
  <si>
    <t>23/2/2015</t>
  </si>
  <si>
    <t>Pankaj</t>
  </si>
  <si>
    <t>Hardik</t>
  </si>
  <si>
    <t>Bhagavathi</t>
  </si>
  <si>
    <t>Raghvendra</t>
  </si>
  <si>
    <t>Divya</t>
  </si>
  <si>
    <t>Vinod</t>
  </si>
  <si>
    <t>Krishnakumar</t>
  </si>
  <si>
    <t>Naveen</t>
  </si>
  <si>
    <t>Gautam</t>
  </si>
  <si>
    <t>Radha</t>
  </si>
  <si>
    <t>Vasant</t>
  </si>
  <si>
    <t>Dhanya</t>
  </si>
  <si>
    <t>Usha</t>
  </si>
  <si>
    <t>Abhijeet</t>
  </si>
  <si>
    <t>Palani</t>
  </si>
  <si>
    <t>Amar</t>
  </si>
  <si>
    <t>Mukesh</t>
  </si>
  <si>
    <t>Alangar</t>
  </si>
  <si>
    <t>#</t>
  </si>
  <si>
    <t>Sales Person</t>
  </si>
  <si>
    <t>Apr</t>
  </si>
  <si>
    <t>May</t>
  </si>
  <si>
    <t>Mar</t>
  </si>
  <si>
    <t>Feb</t>
  </si>
  <si>
    <t>A Name Range is a set  of Cells with a name -you can refer to that name for calculations and other useful purposes</t>
  </si>
  <si>
    <t>A name Range does not expand and contract as records are added or removed - so you should calculate the size of the range</t>
  </si>
  <si>
    <t>Hence we need dynamic name range</t>
  </si>
  <si>
    <t>COUNTA: a function that counts how many blank cells there are</t>
  </si>
  <si>
    <r>
      <t>OFFSET is a function that starts at a given spot, then you can tell it how far to move right-and-left up-and-down =</t>
    </r>
    <r>
      <rPr>
        <b/>
        <sz val="11"/>
        <color theme="0" tint="-4.9989318521683403E-2"/>
        <rFont val="Calibri"/>
        <family val="2"/>
        <scheme val="minor"/>
      </rPr>
      <t>OFFSET(FirstCell,0,0,counta(firstcell,lastcell,),1</t>
    </r>
    <r>
      <rPr>
        <b/>
        <sz val="11"/>
        <color theme="1"/>
        <rFont val="Calibri"/>
        <family val="2"/>
        <scheme val="minor"/>
      </rPr>
      <t>)</t>
    </r>
  </si>
  <si>
    <t>Named Range</t>
  </si>
  <si>
    <t xml:space="preserve">Date </t>
  </si>
  <si>
    <t>Store</t>
  </si>
  <si>
    <t>Amount</t>
  </si>
  <si>
    <t>Total Sales:</t>
  </si>
  <si>
    <t>Store #1</t>
  </si>
  <si>
    <t>Store#2</t>
  </si>
  <si>
    <t>Store #3</t>
  </si>
  <si>
    <t>Store # 4</t>
  </si>
  <si>
    <t>15/1/2015</t>
  </si>
  <si>
    <t>Store # 1</t>
  </si>
  <si>
    <t>SalesRep</t>
  </si>
  <si>
    <t>Customer</t>
  </si>
  <si>
    <t>Product</t>
  </si>
  <si>
    <t>Mitchelle</t>
  </si>
  <si>
    <t>Sara</t>
  </si>
  <si>
    <t>Amazon</t>
  </si>
  <si>
    <t>HD</t>
  </si>
  <si>
    <t>OD</t>
  </si>
  <si>
    <t>Economist</t>
  </si>
  <si>
    <t>HM</t>
  </si>
  <si>
    <t>Yahoo</t>
  </si>
  <si>
    <t>Google</t>
  </si>
  <si>
    <t>COL Item</t>
  </si>
  <si>
    <t>AIM Item</t>
  </si>
  <si>
    <t>RAD Item</t>
  </si>
  <si>
    <t>SIM Item</t>
  </si>
  <si>
    <t>Total</t>
  </si>
  <si>
    <t>Vlookup Example</t>
  </si>
  <si>
    <t>Product Code</t>
  </si>
  <si>
    <t>P0001</t>
  </si>
  <si>
    <t>P0002</t>
  </si>
  <si>
    <t>P0003</t>
  </si>
  <si>
    <t>P0004</t>
  </si>
  <si>
    <t>Product Code using Vlookup</t>
  </si>
  <si>
    <t>Product Code using Hlookup</t>
  </si>
  <si>
    <t>product</t>
  </si>
  <si>
    <t>Code</t>
  </si>
  <si>
    <t>Sorting and Filtering Options</t>
  </si>
  <si>
    <t>Sort lowest to highest</t>
  </si>
  <si>
    <t>Sort by averages</t>
  </si>
  <si>
    <t>Find Top 10 or Bottom 10</t>
  </si>
  <si>
    <t>Sort by Color</t>
  </si>
  <si>
    <t>Filter data using complex and multiple criteria</t>
  </si>
  <si>
    <t>Advanced Filter</t>
  </si>
  <si>
    <t>Sort by Row</t>
  </si>
  <si>
    <t>Custom List</t>
  </si>
  <si>
    <t>Sorting organizes data in a manner you would like it to do</t>
  </si>
  <si>
    <t>Filtering only displays the rows data that meet certain criteria specified by the user and hides rest of the rows</t>
  </si>
  <si>
    <t>How to create Table</t>
  </si>
  <si>
    <t>Advantage of Tables</t>
  </si>
  <si>
    <t>Formatting Tables</t>
  </si>
  <si>
    <t>Custom Table style</t>
  </si>
  <si>
    <t>Column1</t>
  </si>
  <si>
    <t>Insert Table row and Columns</t>
  </si>
  <si>
    <t>Delete Rows and Columns from table</t>
  </si>
  <si>
    <t>Moving Table from one place to another</t>
  </si>
  <si>
    <t>Sorting and Filtering in Tables</t>
  </si>
  <si>
    <t>Department</t>
  </si>
  <si>
    <t>Designation</t>
  </si>
  <si>
    <t>Basic Salary</t>
  </si>
  <si>
    <t>HRA</t>
  </si>
  <si>
    <t>DA</t>
  </si>
  <si>
    <t>Gross</t>
  </si>
  <si>
    <t>Fin</t>
  </si>
  <si>
    <t>SM</t>
  </si>
  <si>
    <t>SA</t>
  </si>
  <si>
    <t>GTI</t>
  </si>
  <si>
    <t>QA</t>
  </si>
  <si>
    <t>TM</t>
  </si>
  <si>
    <t>FRD</t>
  </si>
  <si>
    <t>Manager</t>
  </si>
  <si>
    <t>HR</t>
  </si>
  <si>
    <t>VP</t>
  </si>
  <si>
    <t>Admin</t>
  </si>
  <si>
    <t>TL</t>
  </si>
  <si>
    <t>SS</t>
  </si>
  <si>
    <t>CEO</t>
  </si>
  <si>
    <t>Quality Off</t>
  </si>
  <si>
    <t>Guru</t>
  </si>
  <si>
    <t>Design</t>
  </si>
  <si>
    <t>Designer</t>
  </si>
  <si>
    <t>Maruti</t>
  </si>
  <si>
    <t>Ananth</t>
  </si>
  <si>
    <t>Research</t>
  </si>
  <si>
    <t>Mamta</t>
  </si>
  <si>
    <t>Software</t>
  </si>
  <si>
    <t>Micahel</t>
  </si>
  <si>
    <t>Administrator</t>
  </si>
  <si>
    <t>Accountant</t>
  </si>
  <si>
    <t>Support</t>
  </si>
  <si>
    <t>CSE</t>
  </si>
  <si>
    <t>Ricky</t>
  </si>
  <si>
    <t>Zaheer</t>
  </si>
  <si>
    <t>Quality</t>
  </si>
  <si>
    <t>Supervisor</t>
  </si>
  <si>
    <t>Rahul</t>
  </si>
  <si>
    <t>Emp#</t>
  </si>
  <si>
    <t>Ename</t>
  </si>
  <si>
    <t>Hire Date</t>
  </si>
  <si>
    <t>East</t>
  </si>
  <si>
    <t>West</t>
  </si>
  <si>
    <t>South</t>
  </si>
  <si>
    <t>Sub totaling and Grans totaling using tables</t>
  </si>
  <si>
    <t>lokesh</t>
  </si>
  <si>
    <t>Region</t>
  </si>
  <si>
    <t>Central</t>
  </si>
  <si>
    <t>John</t>
  </si>
  <si>
    <t>Sale in 2006</t>
  </si>
  <si>
    <t>Sale in 2007</t>
  </si>
  <si>
    <t>Sale in 2008</t>
  </si>
  <si>
    <t>Sale in 2009</t>
  </si>
  <si>
    <t>Sale in 2010</t>
  </si>
  <si>
    <r>
      <t>The two mostly used protection levels in Excel are </t>
    </r>
    <r>
      <rPr>
        <b/>
        <sz val="11"/>
        <color rgb="FF000000"/>
        <rFont val="Arial"/>
        <family val="2"/>
      </rPr>
      <t>Worksheet Protection</t>
    </r>
    <r>
      <rPr>
        <sz val="11"/>
        <color rgb="FF000000"/>
        <rFont val="Arial"/>
        <family val="2"/>
      </rPr>
      <t> and </t>
    </r>
    <r>
      <rPr>
        <b/>
        <sz val="11"/>
        <color rgb="FF000000"/>
        <rFont val="Arial"/>
        <family val="2"/>
      </rPr>
      <t>Workbook Protection</t>
    </r>
    <r>
      <rPr>
        <sz val="11"/>
        <color rgb="FF000000"/>
        <rFont val="Arial"/>
        <family val="2"/>
      </rPr>
      <t>. </t>
    </r>
  </si>
  <si>
    <t>By using Workbook protection level you can only lock-down the structure and worksheet window, which enables you to prevent spreadsheet from any structural change or from any change in size.</t>
  </si>
  <si>
    <t>From Worksheet protection you can have a total control of spreadsheet or datasheet, by protecting each element your worksheet encompass. </t>
  </si>
  <si>
    <t>Employee Identity</t>
  </si>
  <si>
    <t>Employee Name</t>
  </si>
  <si>
    <t>Date of Joining</t>
  </si>
  <si>
    <t>Total Basic Salary</t>
  </si>
  <si>
    <t>Total HRA</t>
  </si>
  <si>
    <t>Total DA</t>
  </si>
  <si>
    <t>Total Gross</t>
  </si>
  <si>
    <t>Max Gross</t>
  </si>
  <si>
    <t>Min Gross</t>
  </si>
  <si>
    <t>Diff between Max sal and Min sal</t>
  </si>
  <si>
    <t>Total of 5 months gross pay for Vinod</t>
  </si>
  <si>
    <t>30% Tax amount on Radha's twelve months pay</t>
  </si>
  <si>
    <t>Date &amp; Time Functions</t>
  </si>
  <si>
    <t>Some Basic Functions</t>
  </si>
  <si>
    <t>Display Year of B36</t>
  </si>
  <si>
    <t>Display Month of B36</t>
  </si>
  <si>
    <t>Display Day of B36</t>
  </si>
  <si>
    <t>Display Hour of B36</t>
  </si>
  <si>
    <t>Display Minute of B36</t>
  </si>
  <si>
    <t>Display Seconds of B36</t>
  </si>
  <si>
    <t>Display current date and time</t>
  </si>
  <si>
    <t>Find # of days between B38 and B36</t>
  </si>
  <si>
    <t>Find # of months between B38 and B36</t>
  </si>
  <si>
    <t>Ignore year and show the number of days</t>
  </si>
  <si>
    <t>Ignore month and show number of days</t>
  </si>
  <si>
    <t>Igmore year and show number of months</t>
  </si>
  <si>
    <t>72:00 Hours</t>
  </si>
  <si>
    <t>Years of Experience</t>
  </si>
  <si>
    <r>
      <t>Explanation:</t>
    </r>
    <r>
      <rPr>
        <sz val="11"/>
        <color theme="1"/>
        <rFont val="Calibri"/>
        <family val="2"/>
        <scheme val="minor"/>
      </rPr>
      <t xml:space="preserve"> Mode provides the value that occurs most often in the dataset, useful for categorical or discrete data.</t>
    </r>
  </si>
  <si>
    <t>Explanation: The median is the middle value of a data set when it’s sorted in order. It’s useful when there are outliers that could skew the mean. If the dataset has an even number of values, the median is the average of the two middle numbers.
Example: The median Gross Salary will show the midpoint of the salary distribution, which can be a better representation if there are extremely high or low salaries.</t>
  </si>
  <si>
    <t>Explanation: The standard deviation measures the amount of variation or dispersion from the mean. A low standard deviation means the data points are close to the mean, while a high standard deviation means they are more spread out.
Example: The standard deviation of Gross Salary tells you how much employees’ salaries vary from the average salary.</t>
  </si>
  <si>
    <t>Explanation: The range is the difference between the maximum and minimum values. It shows the spread of the dataset. A large range indicates high variability, while a small range suggests consistency.
Example: The Range of Years of Experience will show how much experience varies between employees.</t>
  </si>
  <si>
    <t>Data Range: The first argument (J2:J32) is the range of data you want to analyze.
Bins: The second argument ({5,10}) defines the bins for the frequency count.
Example:
Assuming your data in J2:J32 contains numeric values, the formula will return an array that counts:
if you simply press "Enter" otherwise press Ctrl+shift+enter it returns only the first value
How many values are less than or equal to 5
How many values are between 5 and 10
How many values greater than 10</t>
  </si>
  <si>
    <t>Explanation: Correlation measures the relationship between two variables. It returns a value between -1 and 1, where:
1 indicates a perfect positive relationship (both increase together).
-1 indicates a perfect negative relationship (one increases as the other decreases).
0 means no relationship.
Example: The Correlation between Basic Salary and Years of Experience shows whether employees with more experience tend to have higher salaries.</t>
  </si>
  <si>
    <t>Explanation: Percentiles divide the data into 100 equal parts. The 25th percentile (also called the first quartile) is the value below which 25% of the data falls. The 50th percentile is the median, and the 75th percentile (third quartile) is the value below which 75% of the data falls.
Example: The 25th Percentile of Basic Salary will show that 25% of employees earn less than that amount.</t>
  </si>
  <si>
    <t>Gross Salary</t>
  </si>
  <si>
    <t>IT</t>
  </si>
  <si>
    <t>Technician</t>
  </si>
  <si>
    <t>Doe</t>
  </si>
  <si>
    <t>Data Clean up Activities</t>
  </si>
  <si>
    <t>Remove blank rows</t>
  </si>
  <si>
    <t>Remove dupplicate rows</t>
  </si>
  <si>
    <t>Check whether everyone has Designation and Department filled</t>
  </si>
  <si>
    <t>Check everyone has Basic Salary and HRA: HRA is 10% of Basic</t>
  </si>
  <si>
    <t xml:space="preserve">Change the format of the cell Basic salary, HRA,DA and Gross Salary to number </t>
  </si>
  <si>
    <t>Change Years of Experience to numbers</t>
  </si>
  <si>
    <t>On the Date of Joining different date formats are used change all the dates to dd-mm-yyyy format</t>
  </si>
  <si>
    <t>Standarize column, Employee name first alphabet as capital letter followed by lowercase</t>
  </si>
  <si>
    <t>Department column as all in upper case</t>
  </si>
  <si>
    <t>Designation as : SM- Sales Manager
SA: Sales Analyst
QA: Quality Analyst
TM: Technical Manager
TL: Team Lead
VP: Vice President</t>
  </si>
  <si>
    <t>DIVYA</t>
  </si>
  <si>
    <t>PANKAJ</t>
  </si>
  <si>
    <t>NaVeEn</t>
  </si>
  <si>
    <t>25th Percentile of Gross Salary - PERCENTILE(I2:I31,0.25)</t>
  </si>
  <si>
    <t>50th Percentile of Gross Salary - PERCENTILE(I3:I32,0.5)</t>
  </si>
  <si>
    <t>75th percentile of Gross Salary - PERCENTILE(I4:I33,0.75)</t>
  </si>
  <si>
    <t>Correlation between HRA and Gross Salary -CORREL(G2:G31,I2:I31)</t>
  </si>
  <si>
    <t>Correlation between Basic Salary and Years of Experience - CORREL(E2:E31,J2:J31)</t>
  </si>
  <si>
    <t>Frequency Distribution of Years of Experience - FREQUENCY(J2:J31,{5,10})</t>
  </si>
  <si>
    <t>Range of Years of Experience
MAX(J1:J31)-MIN(J1:J31)</t>
  </si>
  <si>
    <t>Standard deviation of gross salary
STDEV.P(H2:H32)</t>
  </si>
  <si>
    <t>Mode - Most frequenct number in years of experience
MODE(J2:J31)</t>
  </si>
  <si>
    <t>Median Salary from the list of salary-
MEDIAN(I2:I31)</t>
  </si>
  <si>
    <t>Average Annual Salary - AVERAGE(I2:I31)</t>
  </si>
  <si>
    <t>Count Employee name having 4 characters in length
COUNTIF(B2:B31,"????")</t>
  </si>
  <si>
    <t>Count Employee name Starting with "A"
COUNTIF(B2:B31,"A*")</t>
  </si>
  <si>
    <t>count number of Employees in "Fin" Department
COUNTIF(C2:C31,"Fin")</t>
  </si>
  <si>
    <t>Count non empty cells
COUNTA(A1:A31)</t>
  </si>
  <si>
    <t>Count Blank Cells
COUNTBLANK(A1:J31)</t>
  </si>
  <si>
    <t>Count # of Employees is a Manager COUNTIF(D1:D31,"Manager")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</si>
</sst>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2">
    <numFmt numFmtId="165" formatCode="0.00;\-0.00;0;"/>
    <numFmt numFmtId="166" formatCode="dd\-mmmm\-yyyy"/>
    <numFmt numFmtId="167" formatCode="hh:mm:ss\ AM/PM"/>
    <numFmt numFmtId="168" formatCode="[hh]:mm\ &quot;Hours&quot;"/>
    <numFmt numFmtId="169" formatCode="0.000%\ &quot;Percentage&quot;"/>
    <numFmt numFmtId="170" formatCode="#\ #/#"/>
    <numFmt numFmtId="171" formatCode="&quot;Rs.&quot;\ ####.##"/>
    <numFmt numFmtId="172" formatCode=";;;"/>
    <numFmt numFmtId="173" formatCode="&quot;Rs.&quot;\ ##"/>
    <numFmt numFmtId="174" formatCode="&quot;Rs.&quot;\ #####"/>
    <numFmt numFmtId="175" formatCode="[$-F800]dddd\,\ mmmm\ dd\,\ yyyy"/>
    <numFmt numFmtId="176" formatCode="dd\/mm\/yyyy"/>
  </numFmts>
  <fonts count="17"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0"/>
      <name val="Arial"/>
      <family val="2"/>
    </font>
    <font>
      <b/>
      <sz val="10"/>
      <color indexed="8"/>
      <name val="Arial"/>
      <family val="2"/>
    </font>
    <font>
      <b/>
      <sz val="11"/>
      <color theme="0" tint="-4.9989318521683403E-2"/>
      <name val="Calibri"/>
      <family val="2"/>
      <scheme val="minor"/>
    </font>
    <font>
      <sz val="11"/>
      <color theme="1"/>
      <name val="Calibri"/>
      <family val="2"/>
      <scheme val="minor"/>
    </font>
    <font>
      <sz val="10"/>
      <color indexed="8"/>
      <name val="Arial"/>
      <family val="2"/>
    </font>
    <font>
      <sz val="11"/>
      <color rgb="FFFF0000"/>
      <name val="Calibri"/>
      <family val="2"/>
      <scheme val="minor"/>
    </font>
    <font>
      <b/>
      <sz val="11"/>
      <color theme="1" tint="4.9989318521683403E-2"/>
      <name val="Calibri"/>
      <family val="2"/>
      <scheme val="minor"/>
    </font>
    <font>
      <sz val="11"/>
      <color rgb="FF002060"/>
      <name val="Calibri"/>
      <family val="2"/>
      <scheme val="minor"/>
    </font>
    <font>
      <sz val="11"/>
      <color rgb="FF00B050"/>
      <name val="Calibri"/>
      <family val="2"/>
      <scheme val="minor"/>
    </font>
    <font>
      <b/>
      <sz val="11"/>
      <name val="Calibri"/>
      <family val="2"/>
      <scheme val="minor"/>
    </font>
    <font>
      <sz val="11"/>
      <color rgb="FF000000"/>
      <name val="Arial"/>
      <family val="2"/>
    </font>
    <font>
      <b/>
      <sz val="11"/>
      <color rgb="FF000000"/>
      <name val="Arial"/>
      <family val="2"/>
    </font>
    <font>
      <sz val="10"/>
      <color theme="0"/>
      <name val="Arial"/>
      <family val="2"/>
    </font>
  </fonts>
  <fills count="17">
    <fill>
      <patternFill patternType="none"/>
    </fill>
    <fill>
      <patternFill patternType="gray125"/>
    </fill>
    <fill>
      <patternFill patternType="solid">
        <fgColor theme="7" tint="0.39997558519241921"/>
        <bgColor indexed="64"/>
      </patternFill>
    </fill>
    <fill>
      <patternFill patternType="solid">
        <fgColor theme="8" tint="-0.249977111117893"/>
        <bgColor indexed="64"/>
      </patternFill>
    </fill>
    <fill>
      <patternFill patternType="solid">
        <fgColor rgb="FFFF0000"/>
        <bgColor indexed="64"/>
      </patternFill>
    </fill>
    <fill>
      <patternFill patternType="solid">
        <fgColor rgb="FFFFFF00"/>
        <bgColor indexed="64"/>
      </patternFill>
    </fill>
    <fill>
      <patternFill patternType="solid">
        <fgColor theme="9" tint="0.59999389629810485"/>
        <bgColor indexed="64"/>
      </patternFill>
    </fill>
    <fill>
      <patternFill patternType="solid">
        <fgColor theme="5" tint="-0.249977111117893"/>
        <bgColor indexed="64"/>
      </patternFill>
    </fill>
    <fill>
      <patternFill patternType="solid">
        <fgColor theme="4" tint="-0.249977111117893"/>
        <bgColor indexed="64"/>
      </patternFill>
    </fill>
    <fill>
      <patternFill patternType="solid">
        <fgColor theme="7" tint="-0.249977111117893"/>
        <bgColor indexed="64"/>
      </patternFill>
    </fill>
    <fill>
      <patternFill patternType="solid">
        <fgColor theme="0"/>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rgb="FF0070C0"/>
        <bgColor indexed="64"/>
      </patternFill>
    </fill>
    <fill>
      <patternFill patternType="solid">
        <fgColor theme="9" tint="0.79998168889431442"/>
        <bgColor indexed="64"/>
      </patternFill>
    </fill>
    <fill>
      <patternFill patternType="solid">
        <fgColor theme="4" tint="0.79998168889431442"/>
        <bgColor theme="4" tint="0.79998168889431442"/>
      </patternFill>
    </fill>
    <fill>
      <patternFill patternType="solid">
        <fgColor theme="4"/>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theme="4" tint="0.39997558519241921"/>
      </right>
      <top style="thin">
        <color indexed="64"/>
      </top>
      <bottom/>
      <diagonal/>
    </border>
    <border>
      <left style="thin">
        <color indexed="64"/>
      </left>
      <right/>
      <top style="double">
        <color theme="4"/>
      </top>
      <bottom style="thin">
        <color theme="4" tint="0.39997558519241921"/>
      </bottom>
      <diagonal/>
    </border>
    <border>
      <left style="thin">
        <color indexed="64"/>
      </left>
      <right style="thin">
        <color indexed="64"/>
      </right>
      <top style="double">
        <color theme="4"/>
      </top>
      <bottom style="thin">
        <color theme="4" tint="0.39997558519241921"/>
      </bottom>
      <diagonal/>
    </border>
    <border>
      <left style="thin">
        <color indexed="64"/>
      </left>
      <right/>
      <top/>
      <bottom/>
      <diagonal/>
    </border>
  </borders>
  <cellStyleXfs count="2">
    <xf numFmtId="0" fontId="0" fillId="0" borderId="0"/>
    <xf numFmtId="9" fontId="7" fillId="0" borderId="0" applyFont="0" applyFill="0" applyBorder="0" applyAlignment="0" applyProtection="0"/>
  </cellStyleXfs>
  <cellXfs count="110">
    <xf numFmtId="0" fontId="0" fillId="0" borderId="0" xfId="0"/>
    <xf numFmtId="0" fontId="1" fillId="3" borderId="1" xfId="0" applyFont="1" applyFill="1" applyBorder="1"/>
    <xf numFmtId="0" fontId="0" fillId="0" borderId="1" xfId="0" applyBorder="1"/>
    <xf numFmtId="165" fontId="0" fillId="0" borderId="1" xfId="0" applyNumberFormat="1" applyBorder="1"/>
    <xf numFmtId="18" fontId="0" fillId="0" borderId="0" xfId="0" applyNumberFormat="1"/>
    <xf numFmtId="0" fontId="0" fillId="6" borderId="0" xfId="0" applyFill="1"/>
    <xf numFmtId="14" fontId="0" fillId="0" borderId="0" xfId="0" applyNumberFormat="1"/>
    <xf numFmtId="10" fontId="0" fillId="0" borderId="0" xfId="0" applyNumberFormat="1"/>
    <xf numFmtId="0" fontId="0" fillId="6" borderId="1" xfId="0" applyFill="1" applyBorder="1"/>
    <xf numFmtId="14" fontId="0" fillId="0" borderId="1" xfId="0" applyNumberFormat="1" applyBorder="1"/>
    <xf numFmtId="0" fontId="0" fillId="0" borderId="1" xfId="0" applyBorder="1" applyAlignment="1">
      <alignment horizontal="right"/>
    </xf>
    <xf numFmtId="0" fontId="1" fillId="3" borderId="1" xfId="0" applyFont="1" applyFill="1" applyBorder="1" applyAlignment="1">
      <alignment wrapText="1"/>
    </xf>
    <xf numFmtId="0" fontId="4" fillId="0" borderId="1" xfId="0" applyFont="1" applyBorder="1" applyAlignment="1" applyProtection="1">
      <alignment horizontal="right" wrapText="1"/>
      <protection locked="0"/>
    </xf>
    <xf numFmtId="0" fontId="0" fillId="0" borderId="1" xfId="0" applyBorder="1" applyProtection="1">
      <protection locked="0"/>
    </xf>
    <xf numFmtId="0" fontId="0" fillId="0" borderId="0" xfId="0" applyProtection="1">
      <protection locked="0"/>
    </xf>
    <xf numFmtId="0" fontId="5" fillId="2" borderId="1" xfId="0" applyFont="1" applyFill="1" applyBorder="1" applyAlignment="1" applyProtection="1">
      <alignment horizontal="center"/>
      <protection locked="0"/>
    </xf>
    <xf numFmtId="0" fontId="2" fillId="2" borderId="1" xfId="0" applyFont="1" applyFill="1" applyBorder="1"/>
    <xf numFmtId="0" fontId="2" fillId="7" borderId="0" xfId="0" applyFont="1" applyFill="1"/>
    <xf numFmtId="0" fontId="6" fillId="7" borderId="0" xfId="0" applyFont="1" applyFill="1"/>
    <xf numFmtId="0" fontId="6" fillId="8" borderId="0" xfId="0" applyFont="1" applyFill="1"/>
    <xf numFmtId="0" fontId="0" fillId="7" borderId="0" xfId="0" applyFill="1"/>
    <xf numFmtId="0" fontId="3" fillId="8" borderId="1" xfId="0" applyFont="1" applyFill="1" applyBorder="1"/>
    <xf numFmtId="0" fontId="3" fillId="7" borderId="0" xfId="0" applyFont="1" applyFill="1"/>
    <xf numFmtId="0" fontId="3" fillId="8" borderId="2" xfId="0" applyFont="1" applyFill="1" applyBorder="1"/>
    <xf numFmtId="15" fontId="0" fillId="0" borderId="1" xfId="0" applyNumberFormat="1" applyBorder="1" applyProtection="1">
      <protection locked="0"/>
    </xf>
    <xf numFmtId="0" fontId="8" fillId="0" borderId="1" xfId="0" applyFont="1" applyBorder="1" applyProtection="1">
      <protection locked="0"/>
    </xf>
    <xf numFmtId="0" fontId="0" fillId="2" borderId="0" xfId="0" applyFill="1"/>
    <xf numFmtId="0" fontId="4" fillId="0" borderId="1" xfId="0" applyFont="1" applyBorder="1" applyAlignment="1">
      <alignment horizontal="right" wrapText="1"/>
    </xf>
    <xf numFmtId="0" fontId="8" fillId="0" borderId="1" xfId="0" applyFont="1" applyBorder="1"/>
    <xf numFmtId="0" fontId="3" fillId="8" borderId="3" xfId="0" applyFont="1" applyFill="1" applyBorder="1"/>
    <xf numFmtId="0" fontId="1" fillId="9" borderId="0" xfId="0" applyFont="1" applyFill="1"/>
    <xf numFmtId="0" fontId="10" fillId="9" borderId="0" xfId="0" applyFont="1" applyFill="1"/>
    <xf numFmtId="0" fontId="9" fillId="0" borderId="1" xfId="0" applyFont="1" applyBorder="1"/>
    <xf numFmtId="15" fontId="0" fillId="10" borderId="0" xfId="0" applyNumberFormat="1" applyFill="1"/>
    <xf numFmtId="0" fontId="0" fillId="10" borderId="0" xfId="0" applyFill="1"/>
    <xf numFmtId="0" fontId="4" fillId="0" borderId="1" xfId="0" applyFont="1" applyBorder="1" applyAlignment="1">
      <alignment wrapText="1"/>
    </xf>
    <xf numFmtId="4" fontId="4" fillId="0" borderId="1" xfId="0" applyNumberFormat="1" applyFont="1" applyBorder="1" applyAlignment="1">
      <alignment horizontal="right" wrapText="1"/>
    </xf>
    <xf numFmtId="15" fontId="0" fillId="0" borderId="1" xfId="0" applyNumberFormat="1" applyBorder="1"/>
    <xf numFmtId="0" fontId="1" fillId="8" borderId="5" xfId="0" applyFont="1" applyFill="1" applyBorder="1"/>
    <xf numFmtId="4" fontId="0" fillId="0" borderId="1" xfId="0" applyNumberFormat="1" applyBorder="1"/>
    <xf numFmtId="0" fontId="0" fillId="11" borderId="1" xfId="0" applyFill="1" applyBorder="1"/>
    <xf numFmtId="0" fontId="11" fillId="0" borderId="1" xfId="0" applyFont="1" applyBorder="1"/>
    <xf numFmtId="0" fontId="12" fillId="0" borderId="1" xfId="0" applyFont="1" applyBorder="1"/>
    <xf numFmtId="0" fontId="0" fillId="12" borderId="1" xfId="0" applyFill="1" applyBorder="1"/>
    <xf numFmtId="166" fontId="0" fillId="0" borderId="1" xfId="0" applyNumberFormat="1" applyBorder="1"/>
    <xf numFmtId="167" fontId="0" fillId="0" borderId="1" xfId="0" applyNumberFormat="1" applyBorder="1"/>
    <xf numFmtId="168" fontId="0" fillId="0" borderId="1" xfId="0" applyNumberFormat="1" applyBorder="1"/>
    <xf numFmtId="168" fontId="0" fillId="0" borderId="0" xfId="0" applyNumberFormat="1"/>
    <xf numFmtId="169" fontId="0" fillId="0" borderId="1" xfId="1" applyNumberFormat="1" applyFont="1" applyBorder="1"/>
    <xf numFmtId="170" fontId="0" fillId="0" borderId="1" xfId="0" applyNumberFormat="1" applyBorder="1"/>
    <xf numFmtId="171" fontId="0" fillId="0" borderId="1" xfId="0" applyNumberFormat="1" applyBorder="1"/>
    <xf numFmtId="172" fontId="0" fillId="0" borderId="1" xfId="0" applyNumberFormat="1" applyBorder="1"/>
    <xf numFmtId="172" fontId="0" fillId="0" borderId="0" xfId="0" applyNumberFormat="1"/>
    <xf numFmtId="166" fontId="0" fillId="0" borderId="0" xfId="0" applyNumberFormat="1"/>
    <xf numFmtId="173" fontId="3" fillId="4" borderId="0" xfId="0" applyNumberFormat="1" applyFont="1" applyFill="1"/>
    <xf numFmtId="174" fontId="0" fillId="0" borderId="1" xfId="0" applyNumberFormat="1" applyBorder="1"/>
    <xf numFmtId="49" fontId="0" fillId="0" borderId="1" xfId="0" applyNumberFormat="1" applyBorder="1"/>
    <xf numFmtId="0" fontId="1" fillId="13" borderId="1" xfId="0" applyFont="1" applyFill="1" applyBorder="1"/>
    <xf numFmtId="0" fontId="13" fillId="14" borderId="1" xfId="0" applyFont="1" applyFill="1" applyBorder="1"/>
    <xf numFmtId="0" fontId="1" fillId="8" borderId="0" xfId="0" applyFont="1" applyFill="1"/>
    <xf numFmtId="0" fontId="1" fillId="8" borderId="1" xfId="0" applyFont="1" applyFill="1" applyBorder="1"/>
    <xf numFmtId="0" fontId="1" fillId="8" borderId="6" xfId="0" applyFont="1" applyFill="1" applyBorder="1"/>
    <xf numFmtId="15" fontId="0" fillId="10" borderId="5" xfId="0" applyNumberFormat="1" applyFill="1" applyBorder="1"/>
    <xf numFmtId="0" fontId="0" fillId="15" borderId="5" xfId="0" applyFill="1" applyBorder="1"/>
    <xf numFmtId="0" fontId="0" fillId="10" borderId="5" xfId="0" applyFill="1" applyBorder="1"/>
    <xf numFmtId="0" fontId="0" fillId="10" borderId="4" xfId="0" applyFill="1" applyBorder="1"/>
    <xf numFmtId="0" fontId="0" fillId="0" borderId="5" xfId="0" applyBorder="1"/>
    <xf numFmtId="0" fontId="9" fillId="0" borderId="5" xfId="0" applyFont="1" applyBorder="1"/>
    <xf numFmtId="0" fontId="8" fillId="0" borderId="5" xfId="0" applyFont="1" applyBorder="1"/>
    <xf numFmtId="0" fontId="8" fillId="15" borderId="5" xfId="0" applyFont="1" applyFill="1" applyBorder="1"/>
    <xf numFmtId="0" fontId="2" fillId="10" borderId="7" xfId="0" applyFont="1" applyFill="1" applyBorder="1"/>
    <xf numFmtId="0" fontId="2" fillId="10" borderId="8" xfId="0" applyFont="1" applyFill="1" applyBorder="1"/>
    <xf numFmtId="0" fontId="14" fillId="0" borderId="0" xfId="0" applyFont="1"/>
    <xf numFmtId="2" fontId="0" fillId="0" borderId="1" xfId="0" applyNumberFormat="1" applyBorder="1"/>
    <xf numFmtId="0" fontId="4" fillId="0" borderId="1" xfId="0" applyFont="1" applyBorder="1" applyAlignment="1" applyProtection="1">
      <alignment wrapText="1"/>
      <protection locked="0"/>
    </xf>
    <xf numFmtId="14" fontId="0" fillId="0" borderId="1" xfId="0" applyNumberFormat="1" applyBorder="1" applyProtection="1">
      <protection locked="0"/>
    </xf>
    <xf numFmtId="0" fontId="16" fillId="13" borderId="1" xfId="0" applyFont="1" applyFill="1" applyBorder="1" applyAlignment="1" applyProtection="1">
      <alignment horizontal="center"/>
      <protection locked="0"/>
    </xf>
    <xf numFmtId="0" fontId="16" fillId="13" borderId="1" xfId="0" applyFont="1" applyFill="1" applyBorder="1" applyAlignment="1">
      <alignment horizontal="center"/>
    </xf>
    <xf numFmtId="0" fontId="1" fillId="13" borderId="0" xfId="0" applyFont="1" applyFill="1"/>
    <xf numFmtId="0" fontId="16" fillId="7" borderId="9" xfId="0" applyFont="1" applyFill="1" applyBorder="1" applyAlignment="1">
      <alignment horizontal="center"/>
    </xf>
    <xf numFmtId="2" fontId="0" fillId="0" borderId="0" xfId="0" applyNumberFormat="1"/>
    <xf numFmtId="22" fontId="0" fillId="6" borderId="0" xfId="0" applyNumberFormat="1" applyFill="1"/>
    <xf numFmtId="4" fontId="0" fillId="12" borderId="1" xfId="0" applyNumberFormat="1" applyFill="1" applyBorder="1"/>
    <xf numFmtId="15" fontId="0" fillId="0" borderId="0" xfId="0" applyNumberFormat="1"/>
    <xf numFmtId="19" fontId="0" fillId="0" borderId="0" xfId="0" applyNumberFormat="1"/>
    <xf numFmtId="12" fontId="0" fillId="0" borderId="0" xfId="0" applyNumberFormat="1"/>
    <xf numFmtId="173" fontId="0" fillId="0" borderId="0" xfId="0" applyNumberFormat="1"/>
    <xf numFmtId="171" fontId="0" fillId="0" borderId="0" xfId="0" applyNumberFormat="1"/>
    <xf numFmtId="0" fontId="0" fillId="0" borderId="3" xfId="0" applyBorder="1"/>
    <xf numFmtId="0" fontId="0" fillId="12" borderId="4" xfId="0" applyFill="1" applyBorder="1"/>
    <xf numFmtId="0" fontId="2" fillId="0" borderId="1" xfId="0" applyFont="1" applyBorder="1" applyAlignment="1">
      <alignment vertical="top" wrapText="1"/>
    </xf>
    <xf numFmtId="0" fontId="2" fillId="0" borderId="1" xfId="0" applyFont="1" applyBorder="1"/>
    <xf numFmtId="0" fontId="2" fillId="0" borderId="1" xfId="0" applyFont="1" applyBorder="1" applyAlignment="1">
      <alignment wrapText="1"/>
    </xf>
    <xf numFmtId="0" fontId="0" fillId="0" borderId="1" xfId="0" applyBorder="1" applyAlignment="1">
      <alignment wrapText="1"/>
    </xf>
    <xf numFmtId="0" fontId="2" fillId="16" borderId="1" xfId="0" applyFont="1" applyFill="1" applyBorder="1" applyAlignment="1">
      <alignment horizontal="center" vertical="center" wrapText="1"/>
    </xf>
    <xf numFmtId="0" fontId="0" fillId="0" borderId="1" xfId="0" applyBorder="1" applyAlignment="1">
      <alignment vertical="center" wrapText="1"/>
    </xf>
    <xf numFmtId="4" fontId="0" fillId="0" borderId="1" xfId="0" applyNumberFormat="1" applyBorder="1" applyAlignment="1">
      <alignment vertical="center" wrapText="1"/>
    </xf>
    <xf numFmtId="14" fontId="0" fillId="0" borderId="1" xfId="0" applyNumberFormat="1" applyBorder="1" applyAlignment="1">
      <alignment vertical="center" wrapText="1"/>
    </xf>
    <xf numFmtId="3" fontId="0" fillId="0" borderId="1" xfId="0" applyNumberFormat="1" applyBorder="1" applyAlignment="1">
      <alignment vertical="center" wrapText="1"/>
    </xf>
    <xf numFmtId="175" fontId="0" fillId="0" borderId="1" xfId="0" applyNumberFormat="1" applyBorder="1" applyAlignment="1">
      <alignment vertical="center" wrapText="1"/>
    </xf>
    <xf numFmtId="176" fontId="0" fillId="0" borderId="1" xfId="0" applyNumberFormat="1" applyBorder="1" applyAlignment="1">
      <alignment vertical="center" wrapText="1"/>
    </xf>
    <xf numFmtId="0" fontId="0" fillId="0" borderId="1" xfId="0" applyBorder="1" applyAlignment="1">
      <alignment horizontal="center" wrapText="1"/>
    </xf>
    <xf numFmtId="0" fontId="2" fillId="7" borderId="0" xfId="0" applyFont="1" applyFill="1" applyAlignment="1">
      <alignment horizontal="center"/>
    </xf>
    <xf numFmtId="0" fontId="1" fillId="3" borderId="0" xfId="0" applyFont="1" applyFill="1" applyAlignment="1">
      <alignment horizontal="center" wrapText="1"/>
    </xf>
    <xf numFmtId="0" fontId="1" fillId="3" borderId="0" xfId="0" applyFont="1" applyFill="1" applyAlignment="1">
      <alignment horizontal="left"/>
    </xf>
    <xf numFmtId="0" fontId="2" fillId="5" borderId="0" xfId="0" applyFont="1" applyFill="1" applyAlignment="1">
      <alignment horizontal="left"/>
    </xf>
    <xf numFmtId="0" fontId="0" fillId="0" borderId="0" xfId="0" applyAlignment="1">
      <alignment wrapText="1"/>
    </xf>
    <xf numFmtId="0" fontId="16" fillId="7" borderId="9" xfId="0" applyFont="1" applyFill="1" applyBorder="1" applyAlignment="1">
      <alignment horizontal="center" wrapText="1"/>
    </xf>
    <xf numFmtId="0" fontId="0" fillId="2" borderId="1" xfId="0" applyFill="1" applyBorder="1" applyAlignment="1">
      <alignment wrapText="1"/>
    </xf>
    <xf numFmtId="0" fontId="0" fillId="2" borderId="4" xfId="0" applyFill="1" applyBorder="1" applyAlignment="1">
      <alignment wrapText="1"/>
    </xf>
  </cellXfs>
  <cellStyles count="2">
    <cellStyle name="Normal" xfId="0" builtinId="0"/>
    <cellStyle name="Percent" xfId="1" builtinId="5"/>
  </cellStyles>
  <dxfs count="4">
    <dxf>
      <fill>
        <gradientFill degree="90">
          <stop position="0">
            <color theme="0"/>
          </stop>
          <stop position="1">
            <color theme="5" tint="-0.49803155613879818"/>
          </stop>
        </gradientFill>
      </fill>
    </dxf>
    <dxf>
      <fill>
        <gradientFill degree="90">
          <stop position="0">
            <color theme="0"/>
          </stop>
          <stop position="1">
            <color theme="9" tint="-0.49803155613879818"/>
          </stop>
        </gradientFill>
      </fill>
    </dxf>
    <dxf>
      <font>
        <b/>
        <i val="0"/>
      </font>
      <fill>
        <patternFill>
          <bgColor rgb="FFD7D7D7"/>
        </patternFill>
      </fill>
    </dxf>
    <dxf>
      <font>
        <b val="0"/>
        <i val="0"/>
      </font>
      <fill>
        <patternFill patternType="none">
          <bgColor indexed="65"/>
        </patternFill>
      </fill>
    </dxf>
  </dxfs>
  <tableStyles count="2" defaultTableStyle="TableStyleMedium2" defaultPivotStyle="PivotStyleLight16">
    <tableStyle name="MySqlDefault" pivot="0" table="0" count="2" xr9:uid="{00000000-0011-0000-FFFF-FFFF00000000}">
      <tableStyleElement type="wholeTable" dxfId="3"/>
      <tableStyleElement type="headerRow" dxfId="2"/>
    </tableStyle>
    <tableStyle name="Table Style 1" pivot="0" count="2" xr9:uid="{00000000-0011-0000-FFFF-FFFF01000000}">
      <tableStyleElement type="lastColumn" dxfId="1"/>
      <tableStyleElement type="first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18F1F-7B74-4E2C-A6DD-DBA8016DE2FB}">
  <dimension ref="A1:L41"/>
  <sheetViews>
    <sheetView tabSelected="1" workbookViewId="0">
      <selection activeCell="L5" sqref="L5"/>
    </sheetView>
  </sheetViews>
  <sheetFormatPr defaultRowHeight="15" x14ac:dyDescent="0.25"/>
  <cols>
    <col min="3" max="3" width="10.42578125" customWidth="1"/>
    <col min="5" max="5" width="17.28515625" bestFit="1" customWidth="1"/>
    <col min="12" max="12" width="54.42578125" customWidth="1"/>
  </cols>
  <sheetData>
    <row r="1" spans="1:12" ht="45" x14ac:dyDescent="0.25">
      <c r="A1" s="94" t="s">
        <v>176</v>
      </c>
      <c r="B1" s="94" t="s">
        <v>117</v>
      </c>
      <c r="C1" s="94" t="s">
        <v>118</v>
      </c>
      <c r="D1" s="94" t="s">
        <v>119</v>
      </c>
      <c r="E1" s="94" t="s">
        <v>177</v>
      </c>
      <c r="F1" s="94" t="s">
        <v>120</v>
      </c>
      <c r="G1" s="94" t="s">
        <v>121</v>
      </c>
      <c r="H1" s="94" t="s">
        <v>210</v>
      </c>
      <c r="I1" s="94" t="s">
        <v>202</v>
      </c>
      <c r="L1" s="94" t="s">
        <v>214</v>
      </c>
    </row>
    <row r="2" spans="1:12" x14ac:dyDescent="0.25">
      <c r="A2" s="95" t="s">
        <v>30</v>
      </c>
      <c r="B2" s="95" t="s">
        <v>123</v>
      </c>
      <c r="C2" s="95" t="s">
        <v>124</v>
      </c>
      <c r="D2" s="96">
        <v>16000</v>
      </c>
      <c r="E2" s="95">
        <v>37409</v>
      </c>
      <c r="F2" s="98">
        <v>1600</v>
      </c>
      <c r="G2" s="95">
        <v>960</v>
      </c>
      <c r="H2" s="96">
        <v>18560</v>
      </c>
      <c r="I2" s="95">
        <v>6</v>
      </c>
      <c r="L2" s="2" t="s">
        <v>215</v>
      </c>
    </row>
    <row r="3" spans="1:12" x14ac:dyDescent="0.25">
      <c r="A3" s="95" t="s">
        <v>31</v>
      </c>
      <c r="B3" s="95" t="s">
        <v>123</v>
      </c>
      <c r="C3" s="95" t="s">
        <v>125</v>
      </c>
      <c r="D3" s="96">
        <v>12000</v>
      </c>
      <c r="E3" s="95">
        <v>38607</v>
      </c>
      <c r="F3" s="98">
        <v>1200</v>
      </c>
      <c r="G3" s="95">
        <v>720</v>
      </c>
      <c r="H3" s="96">
        <v>13920</v>
      </c>
      <c r="I3" s="95">
        <v>3</v>
      </c>
      <c r="L3" s="2" t="s">
        <v>216</v>
      </c>
    </row>
    <row r="4" spans="1:12" ht="30" x14ac:dyDescent="0.25">
      <c r="A4" s="95" t="s">
        <v>32</v>
      </c>
      <c r="B4" s="95" t="s">
        <v>126</v>
      </c>
      <c r="C4" s="95" t="s">
        <v>127</v>
      </c>
      <c r="D4" s="96">
        <v>10000</v>
      </c>
      <c r="E4" s="95">
        <v>38301</v>
      </c>
      <c r="F4" s="98">
        <v>1000</v>
      </c>
      <c r="G4" s="95">
        <v>600</v>
      </c>
      <c r="H4" s="96">
        <v>11600</v>
      </c>
      <c r="I4" s="95">
        <v>2</v>
      </c>
      <c r="L4" s="2" t="s">
        <v>217</v>
      </c>
    </row>
    <row r="5" spans="1:12" ht="30" x14ac:dyDescent="0.25">
      <c r="A5" s="95" t="s">
        <v>33</v>
      </c>
      <c r="B5" s="95" t="s">
        <v>123</v>
      </c>
      <c r="C5" s="95" t="s">
        <v>128</v>
      </c>
      <c r="D5" s="96">
        <v>8000</v>
      </c>
      <c r="E5" s="95">
        <v>38637</v>
      </c>
      <c r="F5" s="95">
        <v>800</v>
      </c>
      <c r="G5" s="95">
        <v>480</v>
      </c>
      <c r="H5" s="96">
        <v>9280</v>
      </c>
      <c r="I5" s="95">
        <v>2</v>
      </c>
      <c r="L5" s="2" t="s">
        <v>218</v>
      </c>
    </row>
    <row r="6" spans="1:12" x14ac:dyDescent="0.25">
      <c r="A6" s="95" t="s">
        <v>225</v>
      </c>
      <c r="B6" s="95" t="s">
        <v>129</v>
      </c>
      <c r="C6" s="95" t="s">
        <v>130</v>
      </c>
      <c r="D6" s="96">
        <v>12000</v>
      </c>
      <c r="E6" s="97">
        <v>37513</v>
      </c>
      <c r="F6" s="98">
        <v>1200</v>
      </c>
      <c r="G6" s="95">
        <v>720</v>
      </c>
      <c r="H6" s="96">
        <v>13920</v>
      </c>
      <c r="I6" s="95">
        <v>3</v>
      </c>
      <c r="L6" s="2" t="s">
        <v>219</v>
      </c>
    </row>
    <row r="7" spans="1:12" x14ac:dyDescent="0.25">
      <c r="A7" s="95" t="s">
        <v>35</v>
      </c>
      <c r="B7" s="95" t="s">
        <v>131</v>
      </c>
      <c r="C7" s="95" t="s">
        <v>130</v>
      </c>
      <c r="D7" s="96">
        <v>14000</v>
      </c>
      <c r="E7" s="97">
        <v>38641</v>
      </c>
      <c r="F7" s="98">
        <v>1400</v>
      </c>
      <c r="G7" s="95">
        <v>840</v>
      </c>
      <c r="H7" s="96">
        <v>16240</v>
      </c>
      <c r="I7" s="95">
        <v>4</v>
      </c>
      <c r="L7" s="2" t="s">
        <v>220</v>
      </c>
    </row>
    <row r="8" spans="1:12" ht="30" x14ac:dyDescent="0.25">
      <c r="A8" s="95" t="s">
        <v>33</v>
      </c>
      <c r="B8" s="95" t="s">
        <v>123</v>
      </c>
      <c r="C8" s="95" t="s">
        <v>128</v>
      </c>
      <c r="D8" s="96">
        <v>8000</v>
      </c>
      <c r="E8" s="97">
        <v>38250</v>
      </c>
      <c r="F8" s="95">
        <v>800</v>
      </c>
      <c r="G8" s="95">
        <v>480</v>
      </c>
      <c r="H8" s="96">
        <v>9280</v>
      </c>
      <c r="I8" s="95">
        <v>2</v>
      </c>
      <c r="L8" s="2" t="s">
        <v>221</v>
      </c>
    </row>
    <row r="9" spans="1:12" x14ac:dyDescent="0.25">
      <c r="A9" s="95" t="s">
        <v>35</v>
      </c>
      <c r="B9" s="95" t="s">
        <v>131</v>
      </c>
      <c r="C9" s="95" t="s">
        <v>130</v>
      </c>
      <c r="D9" s="96">
        <v>10000</v>
      </c>
      <c r="E9" s="97">
        <v>37174</v>
      </c>
      <c r="F9" s="98"/>
      <c r="G9" s="95">
        <v>600</v>
      </c>
      <c r="H9" s="96">
        <v>11600</v>
      </c>
      <c r="I9" s="95">
        <v>2</v>
      </c>
      <c r="L9" s="2" t="s">
        <v>222</v>
      </c>
    </row>
    <row r="10" spans="1:12" x14ac:dyDescent="0.25">
      <c r="A10" s="95" t="s">
        <v>226</v>
      </c>
      <c r="B10" s="95" t="s">
        <v>123</v>
      </c>
      <c r="C10" s="95" t="s">
        <v>124</v>
      </c>
      <c r="D10" s="96">
        <v>16000</v>
      </c>
      <c r="E10" s="97">
        <v>37409</v>
      </c>
      <c r="F10" s="98">
        <v>1600</v>
      </c>
      <c r="G10" s="95">
        <v>960</v>
      </c>
      <c r="H10" s="96">
        <v>18560</v>
      </c>
      <c r="I10" s="95">
        <v>6</v>
      </c>
      <c r="L10" s="2" t="s">
        <v>223</v>
      </c>
    </row>
    <row r="11" spans="1:12" ht="90" x14ac:dyDescent="0.25">
      <c r="A11" s="95" t="s">
        <v>36</v>
      </c>
      <c r="B11" s="95" t="s">
        <v>123</v>
      </c>
      <c r="C11" s="95" t="s">
        <v>132</v>
      </c>
      <c r="D11" s="96">
        <v>20000</v>
      </c>
      <c r="E11" s="99">
        <v>37539</v>
      </c>
      <c r="F11" s="98">
        <v>2000</v>
      </c>
      <c r="G11" s="98">
        <v>1200</v>
      </c>
      <c r="H11" s="96">
        <v>23200</v>
      </c>
      <c r="I11" s="95">
        <v>8</v>
      </c>
      <c r="L11" s="93" t="s">
        <v>224</v>
      </c>
    </row>
    <row r="12" spans="1:12" x14ac:dyDescent="0.25">
      <c r="A12" s="95"/>
      <c r="B12" s="95"/>
      <c r="C12" s="95"/>
      <c r="D12" s="96"/>
      <c r="E12" s="99"/>
      <c r="F12" s="98"/>
      <c r="G12" s="98"/>
      <c r="H12" s="96"/>
      <c r="I12" s="95"/>
    </row>
    <row r="13" spans="1:12" x14ac:dyDescent="0.25">
      <c r="A13" s="95" t="s">
        <v>227</v>
      </c>
      <c r="B13" s="95" t="s">
        <v>133</v>
      </c>
      <c r="C13" s="95" t="s">
        <v>134</v>
      </c>
      <c r="D13" s="96">
        <v>10000</v>
      </c>
      <c r="E13" s="99">
        <v>37602</v>
      </c>
      <c r="F13" s="98"/>
      <c r="G13" s="95">
        <v>600</v>
      </c>
      <c r="H13" s="96">
        <v>11600</v>
      </c>
      <c r="I13" s="95">
        <v>2</v>
      </c>
    </row>
    <row r="14" spans="1:12" x14ac:dyDescent="0.25">
      <c r="A14" s="95" t="s">
        <v>38</v>
      </c>
      <c r="B14" s="95" t="s">
        <v>126</v>
      </c>
      <c r="C14" s="95" t="s">
        <v>130</v>
      </c>
      <c r="D14" s="96">
        <v>16000</v>
      </c>
      <c r="E14" s="99">
        <v>38117</v>
      </c>
      <c r="F14" s="98">
        <v>1600</v>
      </c>
      <c r="G14" s="95">
        <v>960</v>
      </c>
      <c r="H14" s="96">
        <v>18560</v>
      </c>
      <c r="I14" s="95">
        <v>6</v>
      </c>
    </row>
    <row r="15" spans="1:12" x14ac:dyDescent="0.25">
      <c r="A15" s="95" t="s">
        <v>39</v>
      </c>
      <c r="B15" s="95" t="s">
        <v>131</v>
      </c>
      <c r="C15" s="95" t="s">
        <v>130</v>
      </c>
      <c r="D15" s="96">
        <v>18000</v>
      </c>
      <c r="E15" s="99">
        <v>38150</v>
      </c>
      <c r="F15" s="98">
        <v>1800</v>
      </c>
      <c r="G15" s="98">
        <v>1080</v>
      </c>
      <c r="H15" s="96">
        <v>20880</v>
      </c>
      <c r="I15" s="95">
        <v>7</v>
      </c>
    </row>
    <row r="16" spans="1:12" x14ac:dyDescent="0.25">
      <c r="A16" s="95" t="s">
        <v>40</v>
      </c>
      <c r="B16" s="95" t="s">
        <v>135</v>
      </c>
      <c r="C16" s="95" t="s">
        <v>128</v>
      </c>
      <c r="D16" s="96">
        <v>16000</v>
      </c>
      <c r="E16" s="99">
        <v>37908</v>
      </c>
      <c r="F16" s="98">
        <v>1600</v>
      </c>
      <c r="G16" s="95">
        <v>960</v>
      </c>
      <c r="H16" s="96">
        <v>18560</v>
      </c>
      <c r="I16" s="95">
        <v>6</v>
      </c>
    </row>
    <row r="17" spans="1:9" x14ac:dyDescent="0.25">
      <c r="A17" s="95" t="s">
        <v>41</v>
      </c>
      <c r="B17" s="95" t="s">
        <v>126</v>
      </c>
      <c r="C17" s="95" t="s">
        <v>134</v>
      </c>
      <c r="D17" s="96">
        <v>14000</v>
      </c>
      <c r="E17" s="97">
        <v>37511</v>
      </c>
      <c r="F17" s="98"/>
      <c r="G17" s="95">
        <v>840</v>
      </c>
      <c r="H17" s="96">
        <v>16240</v>
      </c>
      <c r="I17" s="95">
        <v>4</v>
      </c>
    </row>
    <row r="18" spans="1:9" x14ac:dyDescent="0.25">
      <c r="A18" s="95" t="s">
        <v>35</v>
      </c>
      <c r="B18" s="95" t="s">
        <v>131</v>
      </c>
      <c r="C18" s="95" t="s">
        <v>130</v>
      </c>
      <c r="D18" s="96">
        <v>14000</v>
      </c>
      <c r="E18" s="97">
        <v>38641</v>
      </c>
      <c r="F18" s="98">
        <v>1400</v>
      </c>
      <c r="G18" s="95">
        <v>840</v>
      </c>
      <c r="H18" s="96">
        <v>16240</v>
      </c>
      <c r="I18" s="95">
        <v>4</v>
      </c>
    </row>
    <row r="19" spans="1:9" x14ac:dyDescent="0.25">
      <c r="A19" s="95" t="s">
        <v>42</v>
      </c>
      <c r="B19" s="95" t="s">
        <v>123</v>
      </c>
      <c r="C19" s="95" t="s">
        <v>136</v>
      </c>
      <c r="D19" s="96">
        <v>24000</v>
      </c>
      <c r="E19" s="97">
        <v>37421</v>
      </c>
      <c r="F19" s="98">
        <v>2400</v>
      </c>
      <c r="G19" s="98">
        <v>1440</v>
      </c>
      <c r="H19" s="96">
        <v>27840</v>
      </c>
      <c r="I19" s="95">
        <v>9</v>
      </c>
    </row>
    <row r="20" spans="1:9" x14ac:dyDescent="0.25">
      <c r="A20" s="95"/>
      <c r="B20" s="95"/>
      <c r="C20" s="95"/>
      <c r="D20" s="96"/>
      <c r="E20" s="97"/>
      <c r="F20" s="98"/>
      <c r="G20" s="98"/>
      <c r="H20" s="96"/>
      <c r="I20" s="95"/>
    </row>
    <row r="21" spans="1:9" x14ac:dyDescent="0.25">
      <c r="A21" s="95"/>
      <c r="B21" s="95"/>
      <c r="C21" s="95"/>
      <c r="D21" s="96"/>
      <c r="E21" s="97"/>
      <c r="F21" s="98"/>
      <c r="G21" s="98"/>
      <c r="H21" s="96"/>
      <c r="I21" s="95"/>
    </row>
    <row r="22" spans="1:9" x14ac:dyDescent="0.25">
      <c r="A22" s="95" t="s">
        <v>43</v>
      </c>
      <c r="B22" s="95" t="s">
        <v>133</v>
      </c>
      <c r="C22" s="95" t="s">
        <v>124</v>
      </c>
      <c r="D22" s="96">
        <v>16000</v>
      </c>
      <c r="E22" s="97">
        <v>38272</v>
      </c>
      <c r="F22" s="98">
        <v>1600</v>
      </c>
      <c r="G22" s="95">
        <v>960</v>
      </c>
      <c r="H22" s="96">
        <v>18560</v>
      </c>
      <c r="I22" s="95">
        <v>6</v>
      </c>
    </row>
    <row r="23" spans="1:9" x14ac:dyDescent="0.25">
      <c r="A23" s="95" t="s">
        <v>44</v>
      </c>
      <c r="B23" s="95" t="s">
        <v>126</v>
      </c>
      <c r="C23" s="95" t="s">
        <v>130</v>
      </c>
      <c r="D23" s="96">
        <v>12000</v>
      </c>
      <c r="E23" s="97">
        <v>38240</v>
      </c>
      <c r="F23" s="98">
        <v>1200</v>
      </c>
      <c r="G23" s="95">
        <v>720</v>
      </c>
      <c r="H23" s="96">
        <v>13920</v>
      </c>
      <c r="I23" s="95">
        <v>3</v>
      </c>
    </row>
    <row r="24" spans="1:9" ht="30" x14ac:dyDescent="0.25">
      <c r="A24" s="95" t="s">
        <v>45</v>
      </c>
      <c r="B24" s="95" t="s">
        <v>129</v>
      </c>
      <c r="C24" s="95" t="s">
        <v>137</v>
      </c>
      <c r="D24" s="96">
        <v>5000</v>
      </c>
      <c r="E24" s="97">
        <v>37549</v>
      </c>
      <c r="F24" s="95">
        <v>500</v>
      </c>
      <c r="G24" s="95">
        <v>300</v>
      </c>
      <c r="H24" s="96">
        <v>5800</v>
      </c>
      <c r="I24" s="95">
        <v>1</v>
      </c>
    </row>
    <row r="25" spans="1:9" x14ac:dyDescent="0.25">
      <c r="A25" s="95" t="s">
        <v>46</v>
      </c>
      <c r="B25" s="95" t="s">
        <v>135</v>
      </c>
      <c r="C25" s="95" t="s">
        <v>134</v>
      </c>
      <c r="D25" s="96">
        <v>12000</v>
      </c>
      <c r="E25" s="100">
        <v>38293</v>
      </c>
      <c r="F25" s="98"/>
      <c r="G25" s="95">
        <v>720</v>
      </c>
      <c r="H25" s="96">
        <v>13920</v>
      </c>
      <c r="I25" s="95">
        <v>3</v>
      </c>
    </row>
    <row r="26" spans="1:9" x14ac:dyDescent="0.25">
      <c r="A26" s="95" t="s">
        <v>37</v>
      </c>
      <c r="B26" s="95" t="s">
        <v>133</v>
      </c>
      <c r="C26" s="95" t="s">
        <v>134</v>
      </c>
      <c r="D26" s="96">
        <v>10000</v>
      </c>
      <c r="E26" s="100">
        <v>37602</v>
      </c>
      <c r="F26" s="98">
        <v>1000</v>
      </c>
      <c r="G26" s="95">
        <v>600</v>
      </c>
      <c r="H26" s="96">
        <v>11600</v>
      </c>
      <c r="I26" s="95">
        <v>2</v>
      </c>
    </row>
    <row r="27" spans="1:9" x14ac:dyDescent="0.25">
      <c r="A27" s="95" t="s">
        <v>38</v>
      </c>
      <c r="B27" s="95" t="s">
        <v>126</v>
      </c>
      <c r="C27" s="95" t="s">
        <v>130</v>
      </c>
      <c r="D27" s="96">
        <v>16000</v>
      </c>
      <c r="E27" s="100">
        <v>38117</v>
      </c>
      <c r="F27" s="98">
        <v>1600</v>
      </c>
      <c r="G27" s="95">
        <v>960</v>
      </c>
      <c r="H27" s="96">
        <v>18560</v>
      </c>
      <c r="I27" s="95">
        <v>6</v>
      </c>
    </row>
    <row r="28" spans="1:9" x14ac:dyDescent="0.25">
      <c r="A28" s="95" t="s">
        <v>39</v>
      </c>
      <c r="B28" s="95" t="s">
        <v>131</v>
      </c>
      <c r="C28" s="95" t="s">
        <v>130</v>
      </c>
      <c r="D28" s="96">
        <v>18000</v>
      </c>
      <c r="E28" s="100">
        <v>38150</v>
      </c>
      <c r="F28" s="98">
        <v>1800</v>
      </c>
      <c r="G28" s="98">
        <v>1080</v>
      </c>
      <c r="H28" s="96">
        <v>20880</v>
      </c>
      <c r="I28" s="95">
        <v>7</v>
      </c>
    </row>
    <row r="29" spans="1:9" x14ac:dyDescent="0.25">
      <c r="A29" s="95" t="s">
        <v>47</v>
      </c>
      <c r="B29" s="95" t="s">
        <v>129</v>
      </c>
      <c r="C29" s="95" t="s">
        <v>130</v>
      </c>
      <c r="D29" s="96">
        <v>20000</v>
      </c>
      <c r="E29" s="100">
        <v>38323</v>
      </c>
      <c r="F29" s="98">
        <v>2000</v>
      </c>
      <c r="G29" s="98">
        <v>1200</v>
      </c>
      <c r="H29" s="96">
        <v>23200</v>
      </c>
      <c r="I29" s="95">
        <v>8</v>
      </c>
    </row>
    <row r="30" spans="1:9" x14ac:dyDescent="0.25">
      <c r="A30" s="95" t="s">
        <v>138</v>
      </c>
      <c r="B30" s="95" t="s">
        <v>139</v>
      </c>
      <c r="C30" s="95" t="s">
        <v>140</v>
      </c>
      <c r="D30" s="96">
        <v>10000</v>
      </c>
      <c r="E30" s="100">
        <v>38749</v>
      </c>
      <c r="F30" s="98">
        <v>1000</v>
      </c>
      <c r="G30" s="95">
        <v>600</v>
      </c>
      <c r="H30" s="96">
        <v>11600</v>
      </c>
      <c r="I30" s="95">
        <v>2</v>
      </c>
    </row>
    <row r="31" spans="1:9" x14ac:dyDescent="0.25">
      <c r="A31" s="95" t="s">
        <v>141</v>
      </c>
      <c r="B31" s="95" t="s">
        <v>139</v>
      </c>
      <c r="C31" s="95" t="s">
        <v>140</v>
      </c>
      <c r="D31" s="96">
        <v>8000</v>
      </c>
      <c r="E31" s="100">
        <v>38939</v>
      </c>
      <c r="F31" s="95">
        <v>800</v>
      </c>
      <c r="G31" s="95">
        <v>480</v>
      </c>
      <c r="H31" s="96">
        <v>9280</v>
      </c>
      <c r="I31" s="95">
        <v>2</v>
      </c>
    </row>
    <row r="32" spans="1:9" x14ac:dyDescent="0.25">
      <c r="A32" s="95" t="s">
        <v>142</v>
      </c>
      <c r="B32" s="95" t="s">
        <v>143</v>
      </c>
      <c r="C32" s="95" t="s">
        <v>128</v>
      </c>
      <c r="D32" s="96">
        <v>12000</v>
      </c>
      <c r="E32" s="97">
        <v>38878</v>
      </c>
      <c r="F32" s="98">
        <v>1200</v>
      </c>
      <c r="G32" s="95">
        <v>720</v>
      </c>
      <c r="H32" s="96">
        <v>13920</v>
      </c>
      <c r="I32" s="95">
        <v>3</v>
      </c>
    </row>
    <row r="33" spans="1:9" x14ac:dyDescent="0.25">
      <c r="A33" s="95" t="s">
        <v>144</v>
      </c>
      <c r="B33" s="95" t="s">
        <v>145</v>
      </c>
      <c r="C33" s="95" t="s">
        <v>130</v>
      </c>
      <c r="D33" s="96">
        <v>50000</v>
      </c>
      <c r="E33" s="97">
        <v>40153</v>
      </c>
      <c r="F33" s="98">
        <v>5000</v>
      </c>
      <c r="G33" s="98">
        <v>3000</v>
      </c>
      <c r="H33" s="96">
        <v>58000</v>
      </c>
      <c r="I33" s="95">
        <v>14</v>
      </c>
    </row>
    <row r="34" spans="1:9" ht="30" x14ac:dyDescent="0.25">
      <c r="A34" s="95" t="s">
        <v>146</v>
      </c>
      <c r="B34" s="95" t="s">
        <v>133</v>
      </c>
      <c r="C34" s="95" t="s">
        <v>147</v>
      </c>
      <c r="D34" s="96">
        <v>15000</v>
      </c>
      <c r="E34" s="97">
        <v>39488</v>
      </c>
      <c r="F34" s="98">
        <v>1500</v>
      </c>
      <c r="G34" s="95">
        <v>900</v>
      </c>
      <c r="H34" s="96">
        <v>17400</v>
      </c>
      <c r="I34" s="95">
        <v>5</v>
      </c>
    </row>
    <row r="35" spans="1:9" ht="30" x14ac:dyDescent="0.25">
      <c r="A35" s="95" t="s">
        <v>73</v>
      </c>
      <c r="B35" s="95" t="s">
        <v>123</v>
      </c>
      <c r="C35" s="95" t="s">
        <v>148</v>
      </c>
      <c r="D35" s="96">
        <v>12000</v>
      </c>
      <c r="E35" s="97">
        <v>39540</v>
      </c>
      <c r="F35" s="98">
        <v>1200</v>
      </c>
      <c r="G35" s="95">
        <v>720</v>
      </c>
      <c r="H35" s="96">
        <v>13920</v>
      </c>
      <c r="I35" s="95">
        <v>3</v>
      </c>
    </row>
    <row r="36" spans="1:9" x14ac:dyDescent="0.25">
      <c r="A36" s="95" t="s">
        <v>74</v>
      </c>
      <c r="B36" s="95" t="s">
        <v>149</v>
      </c>
      <c r="C36" s="95" t="s">
        <v>150</v>
      </c>
      <c r="D36" s="96">
        <v>16000</v>
      </c>
      <c r="E36" s="97">
        <v>39578</v>
      </c>
      <c r="F36" s="98">
        <v>1600</v>
      </c>
      <c r="G36" s="95">
        <v>960</v>
      </c>
      <c r="H36" s="96">
        <v>18560</v>
      </c>
      <c r="I36" s="95">
        <v>6</v>
      </c>
    </row>
    <row r="37" spans="1:9" x14ac:dyDescent="0.25">
      <c r="A37" s="95" t="s">
        <v>151</v>
      </c>
      <c r="B37" s="95" t="s">
        <v>149</v>
      </c>
      <c r="C37" s="95" t="s">
        <v>130</v>
      </c>
      <c r="D37" s="96">
        <v>30000</v>
      </c>
      <c r="E37" s="97">
        <v>39133</v>
      </c>
      <c r="F37" s="98">
        <v>3000</v>
      </c>
      <c r="G37" s="98">
        <v>1800</v>
      </c>
      <c r="H37" s="96">
        <v>34800</v>
      </c>
      <c r="I37" s="95">
        <v>10</v>
      </c>
    </row>
    <row r="38" spans="1:9" x14ac:dyDescent="0.25">
      <c r="A38" s="95" t="s">
        <v>152</v>
      </c>
      <c r="B38" s="95" t="s">
        <v>153</v>
      </c>
      <c r="C38" s="95" t="s">
        <v>154</v>
      </c>
      <c r="D38" s="96">
        <v>10000</v>
      </c>
      <c r="E38" s="97">
        <v>39192</v>
      </c>
      <c r="F38" s="98">
        <v>1000</v>
      </c>
      <c r="G38" s="95">
        <v>600</v>
      </c>
      <c r="H38" s="96">
        <v>11600</v>
      </c>
      <c r="I38" s="95">
        <v>2</v>
      </c>
    </row>
    <row r="39" spans="1:9" x14ac:dyDescent="0.25">
      <c r="A39" s="95" t="s">
        <v>155</v>
      </c>
      <c r="B39" s="95" t="s">
        <v>126</v>
      </c>
      <c r="C39" s="95" t="s">
        <v>132</v>
      </c>
      <c r="D39" s="96">
        <v>45000</v>
      </c>
      <c r="E39" s="97">
        <v>40058</v>
      </c>
      <c r="F39" s="98">
        <v>4500</v>
      </c>
      <c r="G39" s="98">
        <v>2700</v>
      </c>
      <c r="H39" s="96">
        <v>52200</v>
      </c>
      <c r="I39" s="95">
        <v>12</v>
      </c>
    </row>
    <row r="40" spans="1:9" x14ac:dyDescent="0.25">
      <c r="A40" s="95" t="s">
        <v>166</v>
      </c>
      <c r="B40" s="95" t="s">
        <v>211</v>
      </c>
      <c r="C40" s="95" t="s">
        <v>212</v>
      </c>
      <c r="D40" s="96">
        <v>15000</v>
      </c>
      <c r="E40" s="97">
        <v>40817</v>
      </c>
      <c r="F40" s="98">
        <v>1500</v>
      </c>
      <c r="G40" s="95">
        <v>900</v>
      </c>
      <c r="H40" s="96">
        <v>17400</v>
      </c>
      <c r="I40" s="95">
        <v>4</v>
      </c>
    </row>
    <row r="41" spans="1:9" x14ac:dyDescent="0.25">
      <c r="A41" s="95" t="s">
        <v>213</v>
      </c>
      <c r="B41" s="95" t="s">
        <v>131</v>
      </c>
      <c r="C41" s="95"/>
      <c r="D41" s="95">
        <v>0</v>
      </c>
      <c r="E41" s="97">
        <v>44510</v>
      </c>
      <c r="F41" s="95">
        <v>0</v>
      </c>
      <c r="G41" s="95">
        <v>0</v>
      </c>
      <c r="H41" s="95">
        <v>0</v>
      </c>
      <c r="I41" s="95">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N47"/>
  <sheetViews>
    <sheetView topLeftCell="J26" workbookViewId="0">
      <selection activeCell="M29" sqref="M29"/>
    </sheetView>
  </sheetViews>
  <sheetFormatPr defaultRowHeight="20.25" customHeight="1" x14ac:dyDescent="0.25"/>
  <cols>
    <col min="1" max="1" width="9.5703125" customWidth="1"/>
    <col min="2" max="2" width="21.7109375" customWidth="1"/>
    <col min="6" max="6" width="13.28515625" bestFit="1" customWidth="1"/>
    <col min="9" max="9" width="18.5703125" customWidth="1"/>
    <col min="11" max="11" width="8.5703125" customWidth="1"/>
    <col min="12" max="12" width="47.7109375" style="106" bestFit="1" customWidth="1"/>
    <col min="13" max="13" width="10.7109375" bestFit="1" customWidth="1"/>
    <col min="14" max="14" width="112.140625" customWidth="1"/>
  </cols>
  <sheetData>
    <row r="1" spans="1:13" ht="20.25" customHeight="1" x14ac:dyDescent="0.25">
      <c r="A1" s="76" t="s">
        <v>175</v>
      </c>
      <c r="B1" s="76" t="s">
        <v>176</v>
      </c>
      <c r="C1" s="76" t="s">
        <v>117</v>
      </c>
      <c r="D1" s="76" t="s">
        <v>118</v>
      </c>
      <c r="E1" s="77" t="s">
        <v>119</v>
      </c>
      <c r="F1" s="76" t="s">
        <v>177</v>
      </c>
      <c r="G1" s="77" t="s">
        <v>120</v>
      </c>
      <c r="H1" s="77" t="s">
        <v>121</v>
      </c>
      <c r="I1" s="77" t="s">
        <v>122</v>
      </c>
      <c r="J1" s="77" t="s">
        <v>202</v>
      </c>
    </row>
    <row r="2" spans="1:13" ht="20.25" customHeight="1" x14ac:dyDescent="0.25">
      <c r="A2" s="12">
        <v>1</v>
      </c>
      <c r="B2" s="13" t="s">
        <v>30</v>
      </c>
      <c r="C2" s="74" t="s">
        <v>123</v>
      </c>
      <c r="D2" s="74" t="s">
        <v>124</v>
      </c>
      <c r="E2" s="36">
        <v>16000</v>
      </c>
      <c r="F2" s="75">
        <v>37409</v>
      </c>
      <c r="G2" s="2">
        <f t="shared" ref="G2:G31" si="0">10%*Basic_Salary</f>
        <v>1600</v>
      </c>
      <c r="H2" s="2">
        <f t="shared" ref="H2:H31" si="1">6%*Basic_Salary</f>
        <v>960</v>
      </c>
      <c r="I2" s="39">
        <f t="shared" ref="I2:I31" si="2">Basic_Salary+HRA+DA</f>
        <v>18560</v>
      </c>
      <c r="J2" s="2">
        <v>6</v>
      </c>
    </row>
    <row r="3" spans="1:13" ht="20.25" customHeight="1" x14ac:dyDescent="0.25">
      <c r="A3" s="12">
        <v>2</v>
      </c>
      <c r="B3" s="13" t="s">
        <v>31</v>
      </c>
      <c r="C3" s="74" t="s">
        <v>123</v>
      </c>
      <c r="D3" s="74" t="s">
        <v>125</v>
      </c>
      <c r="E3" s="36">
        <v>12000</v>
      </c>
      <c r="F3" s="75">
        <v>38607</v>
      </c>
      <c r="G3" s="2">
        <f t="shared" si="0"/>
        <v>1200</v>
      </c>
      <c r="H3" s="2">
        <f t="shared" si="1"/>
        <v>720</v>
      </c>
      <c r="I3" s="39">
        <f t="shared" si="2"/>
        <v>13920</v>
      </c>
      <c r="J3" s="2">
        <v>3</v>
      </c>
    </row>
    <row r="4" spans="1:13" ht="20.25" customHeight="1" x14ac:dyDescent="0.25">
      <c r="A4" s="12">
        <v>3</v>
      </c>
      <c r="B4" s="13" t="s">
        <v>32</v>
      </c>
      <c r="C4" s="74" t="s">
        <v>126</v>
      </c>
      <c r="D4" s="74" t="s">
        <v>127</v>
      </c>
      <c r="E4" s="36">
        <v>10000</v>
      </c>
      <c r="F4" s="75">
        <v>38301</v>
      </c>
      <c r="G4" s="2">
        <f t="shared" si="0"/>
        <v>1000</v>
      </c>
      <c r="H4" s="2">
        <f t="shared" si="1"/>
        <v>600</v>
      </c>
      <c r="I4" s="39">
        <f t="shared" si="2"/>
        <v>11600</v>
      </c>
      <c r="J4" s="2">
        <v>2</v>
      </c>
      <c r="L4" s="107" t="s">
        <v>188</v>
      </c>
      <c r="M4" s="79"/>
    </row>
    <row r="5" spans="1:13" ht="20.25" customHeight="1" x14ac:dyDescent="0.25">
      <c r="A5" s="12">
        <v>4</v>
      </c>
      <c r="B5" s="13" t="s">
        <v>33</v>
      </c>
      <c r="C5" s="74" t="s">
        <v>123</v>
      </c>
      <c r="D5" s="74" t="s">
        <v>128</v>
      </c>
      <c r="E5" s="36">
        <v>8000</v>
      </c>
      <c r="F5" s="75">
        <v>38637</v>
      </c>
      <c r="G5" s="2">
        <f t="shared" si="0"/>
        <v>800</v>
      </c>
      <c r="H5" s="2">
        <f t="shared" si="1"/>
        <v>480</v>
      </c>
      <c r="I5" s="39">
        <f t="shared" si="2"/>
        <v>9280</v>
      </c>
      <c r="J5" s="2">
        <v>2</v>
      </c>
      <c r="L5" s="108" t="s">
        <v>178</v>
      </c>
      <c r="M5" s="82"/>
    </row>
    <row r="6" spans="1:13" ht="20.25" customHeight="1" x14ac:dyDescent="0.25">
      <c r="A6" s="12">
        <v>5</v>
      </c>
      <c r="B6" s="13" t="s">
        <v>34</v>
      </c>
      <c r="C6" s="74" t="s">
        <v>129</v>
      </c>
      <c r="D6" s="74" t="s">
        <v>130</v>
      </c>
      <c r="E6" s="36">
        <v>12000</v>
      </c>
      <c r="F6" s="75">
        <v>37513</v>
      </c>
      <c r="G6" s="2">
        <f t="shared" si="0"/>
        <v>1200</v>
      </c>
      <c r="H6" s="2">
        <f t="shared" si="1"/>
        <v>720</v>
      </c>
      <c r="I6" s="39">
        <f t="shared" si="2"/>
        <v>13920</v>
      </c>
      <c r="J6" s="2">
        <v>3</v>
      </c>
      <c r="L6" s="108" t="s">
        <v>179</v>
      </c>
      <c r="M6" s="43"/>
    </row>
    <row r="7" spans="1:13" ht="20.25" customHeight="1" x14ac:dyDescent="0.25">
      <c r="A7" s="12">
        <v>6</v>
      </c>
      <c r="B7" s="13" t="s">
        <v>35</v>
      </c>
      <c r="C7" s="74" t="s">
        <v>131</v>
      </c>
      <c r="D7" s="74" t="s">
        <v>130</v>
      </c>
      <c r="E7" s="36">
        <v>14000</v>
      </c>
      <c r="F7" s="75">
        <v>38641</v>
      </c>
      <c r="G7" s="2">
        <f t="shared" si="0"/>
        <v>1400</v>
      </c>
      <c r="H7" s="2">
        <f t="shared" si="1"/>
        <v>840</v>
      </c>
      <c r="I7" s="39">
        <f t="shared" si="2"/>
        <v>16240</v>
      </c>
      <c r="J7" s="2">
        <v>4</v>
      </c>
      <c r="L7" s="108" t="s">
        <v>180</v>
      </c>
      <c r="M7" s="43"/>
    </row>
    <row r="8" spans="1:13" ht="20.25" customHeight="1" x14ac:dyDescent="0.25">
      <c r="A8" s="12">
        <v>7</v>
      </c>
      <c r="B8" s="13" t="s">
        <v>33</v>
      </c>
      <c r="C8" s="74" t="s">
        <v>123</v>
      </c>
      <c r="D8" s="74" t="s">
        <v>128</v>
      </c>
      <c r="E8" s="36">
        <v>8000</v>
      </c>
      <c r="F8" s="75">
        <v>38250</v>
      </c>
      <c r="G8" s="2">
        <f t="shared" si="0"/>
        <v>800</v>
      </c>
      <c r="H8" s="2">
        <f t="shared" si="1"/>
        <v>480</v>
      </c>
      <c r="I8" s="39">
        <f t="shared" si="2"/>
        <v>9280</v>
      </c>
      <c r="J8" s="2">
        <v>2</v>
      </c>
      <c r="L8" s="108" t="s">
        <v>181</v>
      </c>
      <c r="M8" s="43"/>
    </row>
    <row r="9" spans="1:13" ht="20.25" customHeight="1" x14ac:dyDescent="0.25">
      <c r="A9" s="12">
        <v>8</v>
      </c>
      <c r="B9" s="13" t="s">
        <v>35</v>
      </c>
      <c r="C9" s="74" t="s">
        <v>131</v>
      </c>
      <c r="D9" s="74" t="s">
        <v>130</v>
      </c>
      <c r="E9" s="36">
        <v>10000</v>
      </c>
      <c r="F9" s="75">
        <v>37174</v>
      </c>
      <c r="G9" s="2">
        <f t="shared" si="0"/>
        <v>1000</v>
      </c>
      <c r="H9" s="2">
        <f t="shared" si="1"/>
        <v>600</v>
      </c>
      <c r="I9" s="39">
        <f t="shared" si="2"/>
        <v>11600</v>
      </c>
      <c r="J9" s="2">
        <v>2</v>
      </c>
      <c r="L9" s="108" t="s">
        <v>182</v>
      </c>
      <c r="M9" s="82"/>
    </row>
    <row r="10" spans="1:13" ht="20.25" customHeight="1" x14ac:dyDescent="0.25">
      <c r="A10" s="12">
        <v>9</v>
      </c>
      <c r="B10" s="13" t="s">
        <v>36</v>
      </c>
      <c r="C10" s="74" t="s">
        <v>123</v>
      </c>
      <c r="D10" s="74" t="s">
        <v>132</v>
      </c>
      <c r="E10" s="36">
        <v>20000</v>
      </c>
      <c r="F10" s="75">
        <v>37539</v>
      </c>
      <c r="G10" s="2">
        <f t="shared" si="0"/>
        <v>2000</v>
      </c>
      <c r="H10" s="2">
        <f t="shared" si="1"/>
        <v>1200</v>
      </c>
      <c r="I10" s="39">
        <f t="shared" si="2"/>
        <v>23200</v>
      </c>
      <c r="J10" s="2">
        <v>8</v>
      </c>
      <c r="L10" s="108" t="s">
        <v>183</v>
      </c>
      <c r="M10" s="82"/>
    </row>
    <row r="11" spans="1:13" ht="20.25" customHeight="1" x14ac:dyDescent="0.25">
      <c r="A11" s="12">
        <v>10</v>
      </c>
      <c r="B11" s="13" t="s">
        <v>37</v>
      </c>
      <c r="C11" s="74" t="s">
        <v>133</v>
      </c>
      <c r="D11" s="74" t="s">
        <v>134</v>
      </c>
      <c r="E11" s="36">
        <v>10000</v>
      </c>
      <c r="F11" s="75">
        <v>37602</v>
      </c>
      <c r="G11" s="2">
        <f t="shared" si="0"/>
        <v>1000</v>
      </c>
      <c r="H11" s="2">
        <f t="shared" si="1"/>
        <v>600</v>
      </c>
      <c r="I11" s="39">
        <f t="shared" si="2"/>
        <v>11600</v>
      </c>
      <c r="J11" s="2">
        <v>2</v>
      </c>
      <c r="L11" s="108" t="s">
        <v>184</v>
      </c>
      <c r="M11" s="82"/>
    </row>
    <row r="12" spans="1:13" ht="20.25" customHeight="1" x14ac:dyDescent="0.25">
      <c r="A12" s="12">
        <v>11</v>
      </c>
      <c r="B12" s="13" t="s">
        <v>38</v>
      </c>
      <c r="C12" s="74" t="s">
        <v>126</v>
      </c>
      <c r="D12" s="74" t="s">
        <v>130</v>
      </c>
      <c r="E12" s="36">
        <v>16000</v>
      </c>
      <c r="F12" s="75">
        <v>38117</v>
      </c>
      <c r="G12" s="2">
        <f t="shared" si="0"/>
        <v>1600</v>
      </c>
      <c r="H12" s="2">
        <f t="shared" si="1"/>
        <v>960</v>
      </c>
      <c r="I12" s="39">
        <f t="shared" si="2"/>
        <v>18560</v>
      </c>
      <c r="J12" s="2">
        <v>6</v>
      </c>
      <c r="L12" s="108" t="s">
        <v>185</v>
      </c>
      <c r="M12" s="43"/>
    </row>
    <row r="13" spans="1:13" ht="20.25" customHeight="1" x14ac:dyDescent="0.25">
      <c r="A13" s="12">
        <v>12</v>
      </c>
      <c r="B13" s="13" t="s">
        <v>39</v>
      </c>
      <c r="C13" s="74" t="s">
        <v>131</v>
      </c>
      <c r="D13" s="74" t="s">
        <v>130</v>
      </c>
      <c r="E13" s="36">
        <v>18000</v>
      </c>
      <c r="F13" s="75">
        <v>38150</v>
      </c>
      <c r="G13" s="2">
        <f t="shared" si="0"/>
        <v>1800</v>
      </c>
      <c r="H13" s="2">
        <f t="shared" si="1"/>
        <v>1080</v>
      </c>
      <c r="I13" s="39">
        <f t="shared" si="2"/>
        <v>20880</v>
      </c>
      <c r="J13" s="2">
        <v>7</v>
      </c>
      <c r="L13" s="108" t="s">
        <v>186</v>
      </c>
      <c r="M13" s="43"/>
    </row>
    <row r="14" spans="1:13" ht="20.25" customHeight="1" x14ac:dyDescent="0.25">
      <c r="A14" s="12">
        <v>13</v>
      </c>
      <c r="B14" s="13" t="s">
        <v>40</v>
      </c>
      <c r="C14" s="74" t="s">
        <v>135</v>
      </c>
      <c r="D14" s="74"/>
      <c r="E14" s="36">
        <v>16000</v>
      </c>
      <c r="F14" s="75">
        <v>37908</v>
      </c>
      <c r="G14" s="2">
        <f t="shared" si="0"/>
        <v>1600</v>
      </c>
      <c r="H14" s="2">
        <f t="shared" si="1"/>
        <v>960</v>
      </c>
      <c r="I14" s="39">
        <f t="shared" si="2"/>
        <v>18560</v>
      </c>
      <c r="J14" s="2">
        <v>6</v>
      </c>
      <c r="L14" s="108" t="s">
        <v>244</v>
      </c>
      <c r="M14" s="43"/>
    </row>
    <row r="15" spans="1:13" ht="20.25" customHeight="1" x14ac:dyDescent="0.25">
      <c r="A15" s="12">
        <v>14</v>
      </c>
      <c r="B15" s="13" t="s">
        <v>41</v>
      </c>
      <c r="C15" s="74" t="s">
        <v>126</v>
      </c>
      <c r="D15" s="74" t="s">
        <v>134</v>
      </c>
      <c r="E15" s="36">
        <v>14000</v>
      </c>
      <c r="F15" s="75">
        <v>37511</v>
      </c>
      <c r="G15" s="2">
        <f t="shared" si="0"/>
        <v>1400</v>
      </c>
      <c r="H15" s="2">
        <f t="shared" si="1"/>
        <v>840</v>
      </c>
      <c r="I15" s="39">
        <f t="shared" si="2"/>
        <v>16240</v>
      </c>
      <c r="J15" s="2">
        <v>4</v>
      </c>
      <c r="L15" s="108" t="s">
        <v>243</v>
      </c>
      <c r="M15" s="43"/>
    </row>
    <row r="16" spans="1:13" ht="24" customHeight="1" x14ac:dyDescent="0.25">
      <c r="A16" s="12">
        <v>15</v>
      </c>
      <c r="B16" s="13" t="s">
        <v>42</v>
      </c>
      <c r="C16" s="74" t="s">
        <v>123</v>
      </c>
      <c r="D16" s="74" t="s">
        <v>136</v>
      </c>
      <c r="E16" s="36">
        <v>24000</v>
      </c>
      <c r="F16" s="75">
        <v>37421</v>
      </c>
      <c r="G16" s="2">
        <f t="shared" si="0"/>
        <v>2400</v>
      </c>
      <c r="H16" s="2">
        <f t="shared" si="1"/>
        <v>1440</v>
      </c>
      <c r="I16" s="39">
        <f t="shared" si="2"/>
        <v>27840</v>
      </c>
      <c r="J16" s="2">
        <v>9</v>
      </c>
      <c r="L16" s="108" t="s">
        <v>242</v>
      </c>
      <c r="M16" s="43"/>
    </row>
    <row r="17" spans="1:14" ht="40.5" customHeight="1" x14ac:dyDescent="0.25">
      <c r="A17" s="12">
        <v>16</v>
      </c>
      <c r="B17" s="13" t="s">
        <v>43</v>
      </c>
      <c r="C17" s="74" t="s">
        <v>133</v>
      </c>
      <c r="D17" s="74" t="s">
        <v>124</v>
      </c>
      <c r="E17" s="36">
        <v>16000</v>
      </c>
      <c r="F17" s="75">
        <v>38272</v>
      </c>
      <c r="G17" s="2">
        <f t="shared" si="0"/>
        <v>1600</v>
      </c>
      <c r="H17" s="2">
        <f t="shared" si="1"/>
        <v>960</v>
      </c>
      <c r="I17" s="39">
        <f t="shared" si="2"/>
        <v>18560</v>
      </c>
      <c r="J17" s="2">
        <v>6</v>
      </c>
      <c r="L17" s="108" t="s">
        <v>241</v>
      </c>
      <c r="M17" s="43"/>
    </row>
    <row r="18" spans="1:14" ht="20.25" customHeight="1" x14ac:dyDescent="0.25">
      <c r="A18" s="12">
        <v>17</v>
      </c>
      <c r="B18" s="13" t="s">
        <v>44</v>
      </c>
      <c r="C18" s="74" t="s">
        <v>126</v>
      </c>
      <c r="D18" s="74" t="s">
        <v>130</v>
      </c>
      <c r="E18" s="36">
        <v>12000</v>
      </c>
      <c r="F18" s="75">
        <v>38240</v>
      </c>
      <c r="G18" s="2">
        <f t="shared" si="0"/>
        <v>1200</v>
      </c>
      <c r="H18" s="2">
        <f t="shared" si="1"/>
        <v>720</v>
      </c>
      <c r="I18" s="39">
        <f t="shared" si="2"/>
        <v>13920</v>
      </c>
      <c r="J18" s="2">
        <v>3</v>
      </c>
      <c r="L18" s="108" t="s">
        <v>240</v>
      </c>
      <c r="M18" s="43"/>
    </row>
    <row r="19" spans="1:14" ht="31.5" customHeight="1" x14ac:dyDescent="0.25">
      <c r="A19" s="12">
        <v>18</v>
      </c>
      <c r="B19" s="13" t="s">
        <v>45</v>
      </c>
      <c r="C19" s="74" t="s">
        <v>129</v>
      </c>
      <c r="D19" s="74" t="s">
        <v>137</v>
      </c>
      <c r="E19" s="36">
        <v>5000</v>
      </c>
      <c r="F19" s="75">
        <v>37549</v>
      </c>
      <c r="G19" s="2">
        <f t="shared" si="0"/>
        <v>500</v>
      </c>
      <c r="H19" s="2">
        <f t="shared" si="1"/>
        <v>300</v>
      </c>
      <c r="I19" s="39">
        <f t="shared" si="2"/>
        <v>5800</v>
      </c>
      <c r="J19" s="2">
        <v>1</v>
      </c>
      <c r="L19" s="109" t="s">
        <v>239</v>
      </c>
      <c r="M19" s="89"/>
    </row>
    <row r="20" spans="1:14" ht="20.25" customHeight="1" x14ac:dyDescent="0.25">
      <c r="A20" s="12">
        <v>19</v>
      </c>
      <c r="B20" s="13" t="s">
        <v>46</v>
      </c>
      <c r="C20" s="74" t="s">
        <v>135</v>
      </c>
      <c r="D20" s="74" t="s">
        <v>134</v>
      </c>
      <c r="E20" s="36">
        <v>12000</v>
      </c>
      <c r="F20" s="75">
        <v>38293</v>
      </c>
      <c r="G20" s="2">
        <f t="shared" si="0"/>
        <v>1200</v>
      </c>
      <c r="H20" s="2">
        <f t="shared" si="1"/>
        <v>720</v>
      </c>
      <c r="I20" s="39">
        <f t="shared" si="2"/>
        <v>13920</v>
      </c>
      <c r="J20" s="2">
        <v>3</v>
      </c>
      <c r="L20" s="108" t="s">
        <v>238</v>
      </c>
      <c r="M20" s="39"/>
      <c r="N20" s="2"/>
    </row>
    <row r="21" spans="1:14" ht="57.75" customHeight="1" x14ac:dyDescent="0.25">
      <c r="A21" s="12">
        <v>20</v>
      </c>
      <c r="B21" s="13" t="s">
        <v>47</v>
      </c>
      <c r="C21" s="74" t="s">
        <v>129</v>
      </c>
      <c r="D21" s="74" t="s">
        <v>130</v>
      </c>
      <c r="E21" s="36">
        <v>20000</v>
      </c>
      <c r="F21" s="75">
        <v>38323</v>
      </c>
      <c r="G21" s="2">
        <f t="shared" si="0"/>
        <v>2000</v>
      </c>
      <c r="H21" s="2">
        <f t="shared" si="1"/>
        <v>1200</v>
      </c>
      <c r="I21" s="39">
        <f t="shared" si="2"/>
        <v>23200</v>
      </c>
      <c r="J21" s="2">
        <v>8</v>
      </c>
      <c r="L21" s="108" t="s">
        <v>237</v>
      </c>
      <c r="M21" s="39"/>
      <c r="N21" s="90" t="s">
        <v>204</v>
      </c>
    </row>
    <row r="22" spans="1:14" ht="46.5" customHeight="1" x14ac:dyDescent="0.25">
      <c r="A22" s="12">
        <v>21</v>
      </c>
      <c r="B22" s="13" t="s">
        <v>138</v>
      </c>
      <c r="C22" s="74" t="s">
        <v>139</v>
      </c>
      <c r="D22" s="74" t="s">
        <v>140</v>
      </c>
      <c r="E22" s="36">
        <v>10000</v>
      </c>
      <c r="F22" s="75">
        <v>38749</v>
      </c>
      <c r="G22" s="2">
        <f t="shared" si="0"/>
        <v>1000</v>
      </c>
      <c r="H22" s="2">
        <f t="shared" si="1"/>
        <v>600</v>
      </c>
      <c r="I22" s="39">
        <f t="shared" si="2"/>
        <v>11600</v>
      </c>
      <c r="J22" s="2">
        <v>2</v>
      </c>
      <c r="L22" s="108" t="s">
        <v>236</v>
      </c>
      <c r="M22" s="2"/>
      <c r="N22" s="91" t="s">
        <v>203</v>
      </c>
    </row>
    <row r="23" spans="1:14" ht="55.5" customHeight="1" x14ac:dyDescent="0.25">
      <c r="A23" s="12">
        <v>22</v>
      </c>
      <c r="B23" s="25" t="s">
        <v>141</v>
      </c>
      <c r="C23" s="74" t="s">
        <v>139</v>
      </c>
      <c r="D23" s="74" t="s">
        <v>140</v>
      </c>
      <c r="E23" s="36">
        <v>8000</v>
      </c>
      <c r="F23" s="75">
        <v>38939</v>
      </c>
      <c r="G23" s="2">
        <f t="shared" si="0"/>
        <v>800</v>
      </c>
      <c r="H23" s="2">
        <f t="shared" si="1"/>
        <v>480</v>
      </c>
      <c r="I23" s="39">
        <f t="shared" si="2"/>
        <v>9280</v>
      </c>
      <c r="J23" s="2">
        <v>2</v>
      </c>
      <c r="L23" s="108" t="s">
        <v>235</v>
      </c>
      <c r="M23" s="2"/>
      <c r="N23" s="92" t="s">
        <v>205</v>
      </c>
    </row>
    <row r="24" spans="1:14" ht="40.5" customHeight="1" x14ac:dyDescent="0.25">
      <c r="A24" s="12">
        <v>23</v>
      </c>
      <c r="B24" s="25" t="s">
        <v>142</v>
      </c>
      <c r="C24" s="74" t="s">
        <v>143</v>
      </c>
      <c r="D24" s="74" t="s">
        <v>128</v>
      </c>
      <c r="E24" s="36">
        <v>12000</v>
      </c>
      <c r="F24" s="75">
        <v>38878</v>
      </c>
      <c r="G24" s="2">
        <f t="shared" si="0"/>
        <v>1200</v>
      </c>
      <c r="H24" s="2">
        <f t="shared" si="1"/>
        <v>720</v>
      </c>
      <c r="I24" s="39">
        <f t="shared" si="2"/>
        <v>13920</v>
      </c>
      <c r="J24" s="2">
        <v>3</v>
      </c>
      <c r="L24" s="108" t="s">
        <v>234</v>
      </c>
      <c r="M24" s="2"/>
      <c r="N24" s="93" t="s">
        <v>206</v>
      </c>
    </row>
    <row r="25" spans="1:14" ht="98.25" customHeight="1" x14ac:dyDescent="0.25">
      <c r="A25" s="12">
        <v>24</v>
      </c>
      <c r="B25" s="25" t="s">
        <v>144</v>
      </c>
      <c r="C25" s="74" t="s">
        <v>145</v>
      </c>
      <c r="D25" s="74" t="s">
        <v>130</v>
      </c>
      <c r="E25" s="36">
        <v>50000</v>
      </c>
      <c r="F25" s="75">
        <v>40153</v>
      </c>
      <c r="G25" s="2">
        <f t="shared" si="0"/>
        <v>5000</v>
      </c>
      <c r="H25" s="2">
        <f t="shared" si="1"/>
        <v>3000</v>
      </c>
      <c r="I25" s="39">
        <f t="shared" si="2"/>
        <v>58000</v>
      </c>
      <c r="J25" s="2">
        <v>14</v>
      </c>
      <c r="L25" s="108" t="s">
        <v>233</v>
      </c>
      <c r="M25" s="2"/>
      <c r="N25" s="93" t="s">
        <v>207</v>
      </c>
    </row>
    <row r="26" spans="1:14" ht="88.5" customHeight="1" x14ac:dyDescent="0.25">
      <c r="A26" s="12">
        <v>25</v>
      </c>
      <c r="B26" s="25" t="s">
        <v>146</v>
      </c>
      <c r="C26" s="74" t="s">
        <v>133</v>
      </c>
      <c r="D26" s="74" t="s">
        <v>147</v>
      </c>
      <c r="E26" s="36">
        <v>15000</v>
      </c>
      <c r="F26" s="75">
        <v>39488</v>
      </c>
      <c r="G26" s="2">
        <f t="shared" si="0"/>
        <v>1500</v>
      </c>
      <c r="H26" s="2">
        <f t="shared" si="1"/>
        <v>900</v>
      </c>
      <c r="I26" s="39">
        <f t="shared" si="2"/>
        <v>17400</v>
      </c>
      <c r="J26" s="2">
        <v>5</v>
      </c>
      <c r="L26" s="108" t="s">
        <v>232</v>
      </c>
      <c r="M26" s="2"/>
      <c r="N26" s="101" t="s">
        <v>208</v>
      </c>
    </row>
    <row r="27" spans="1:14" ht="30" customHeight="1" x14ac:dyDescent="0.25">
      <c r="A27" s="12">
        <v>26</v>
      </c>
      <c r="B27" s="25" t="s">
        <v>73</v>
      </c>
      <c r="C27" s="74" t="s">
        <v>123</v>
      </c>
      <c r="D27" s="74" t="s">
        <v>148</v>
      </c>
      <c r="E27" s="36">
        <v>12000</v>
      </c>
      <c r="F27" s="75">
        <v>39540</v>
      </c>
      <c r="G27" s="2">
        <f t="shared" si="0"/>
        <v>1200</v>
      </c>
      <c r="H27" s="2">
        <f t="shared" si="1"/>
        <v>720</v>
      </c>
      <c r="I27" s="39">
        <f t="shared" si="2"/>
        <v>13920</v>
      </c>
      <c r="J27" s="2">
        <v>3</v>
      </c>
      <c r="L27" s="108" t="s">
        <v>231</v>
      </c>
      <c r="M27" s="2"/>
      <c r="N27" s="101"/>
    </row>
    <row r="28" spans="1:14" ht="58.5" customHeight="1" x14ac:dyDescent="0.25">
      <c r="A28" s="12">
        <v>27</v>
      </c>
      <c r="B28" s="25" t="s">
        <v>74</v>
      </c>
      <c r="C28" s="74" t="s">
        <v>149</v>
      </c>
      <c r="D28" s="74" t="s">
        <v>150</v>
      </c>
      <c r="E28" s="36">
        <v>16000</v>
      </c>
      <c r="F28" s="75">
        <v>39578</v>
      </c>
      <c r="G28" s="2">
        <f t="shared" si="0"/>
        <v>1600</v>
      </c>
      <c r="H28" s="2">
        <f t="shared" si="1"/>
        <v>960</v>
      </c>
      <c r="I28" s="39">
        <f t="shared" si="2"/>
        <v>18560</v>
      </c>
      <c r="J28" s="2">
        <v>6</v>
      </c>
      <c r="L28" s="108" t="s">
        <v>228</v>
      </c>
      <c r="M28" s="2"/>
      <c r="N28" s="101" t="s">
        <v>209</v>
      </c>
    </row>
    <row r="29" spans="1:14" ht="20.25" customHeight="1" x14ac:dyDescent="0.25">
      <c r="A29" s="12">
        <v>28</v>
      </c>
      <c r="B29" s="25" t="s">
        <v>151</v>
      </c>
      <c r="C29" s="74" t="s">
        <v>149</v>
      </c>
      <c r="D29" s="74" t="s">
        <v>130</v>
      </c>
      <c r="E29" s="36">
        <v>30000</v>
      </c>
      <c r="F29" s="75">
        <v>39133</v>
      </c>
      <c r="G29" s="2">
        <f t="shared" si="0"/>
        <v>3000</v>
      </c>
      <c r="H29" s="2">
        <f t="shared" si="1"/>
        <v>1800</v>
      </c>
      <c r="I29" s="39">
        <f t="shared" si="2"/>
        <v>34800</v>
      </c>
      <c r="J29" s="2">
        <v>10</v>
      </c>
      <c r="L29" s="108" t="s">
        <v>229</v>
      </c>
      <c r="M29" s="2"/>
      <c r="N29" s="101"/>
    </row>
    <row r="30" spans="1:14" ht="20.25" customHeight="1" x14ac:dyDescent="0.25">
      <c r="A30" s="12">
        <v>29</v>
      </c>
      <c r="B30" s="25" t="s">
        <v>152</v>
      </c>
      <c r="C30" s="74" t="s">
        <v>153</v>
      </c>
      <c r="D30" s="74" t="s">
        <v>154</v>
      </c>
      <c r="E30" s="36">
        <v>10000</v>
      </c>
      <c r="F30" s="75">
        <v>39192</v>
      </c>
      <c r="G30" s="2">
        <f t="shared" si="0"/>
        <v>1000</v>
      </c>
      <c r="H30" s="2">
        <f t="shared" si="1"/>
        <v>600</v>
      </c>
      <c r="I30" s="39">
        <f t="shared" si="2"/>
        <v>11600</v>
      </c>
      <c r="J30" s="2">
        <v>2</v>
      </c>
      <c r="L30" s="108" t="s">
        <v>230</v>
      </c>
      <c r="M30" s="2"/>
      <c r="N30" s="101"/>
    </row>
    <row r="31" spans="1:14" ht="20.25" customHeight="1" x14ac:dyDescent="0.25">
      <c r="A31" s="12">
        <v>30</v>
      </c>
      <c r="B31" s="25" t="s">
        <v>155</v>
      </c>
      <c r="C31" s="74" t="s">
        <v>126</v>
      </c>
      <c r="D31" s="74" t="s">
        <v>132</v>
      </c>
      <c r="E31" s="36">
        <v>45000</v>
      </c>
      <c r="F31" s="75">
        <v>40058</v>
      </c>
      <c r="G31" s="2">
        <f t="shared" si="0"/>
        <v>4500</v>
      </c>
      <c r="H31" s="2">
        <f t="shared" si="1"/>
        <v>2700</v>
      </c>
      <c r="I31" s="39">
        <f t="shared" si="2"/>
        <v>52200</v>
      </c>
      <c r="J31" s="2">
        <v>12</v>
      </c>
    </row>
    <row r="35" spans="1:9" ht="20.25" customHeight="1" x14ac:dyDescent="0.25">
      <c r="A35" s="78" t="s">
        <v>187</v>
      </c>
      <c r="B35" s="78"/>
      <c r="C35" s="78"/>
    </row>
    <row r="36" spans="1:9" ht="20.25" customHeight="1" x14ac:dyDescent="0.25">
      <c r="B36" s="6">
        <v>41345.482210648152</v>
      </c>
      <c r="E36" s="26" t="s">
        <v>189</v>
      </c>
      <c r="F36" s="26"/>
      <c r="G36" s="26"/>
      <c r="H36" s="26"/>
      <c r="I36" s="5">
        <f>YEAR(B36)</f>
        <v>2013</v>
      </c>
    </row>
    <row r="37" spans="1:9" ht="20.25" customHeight="1" x14ac:dyDescent="0.25">
      <c r="B37" s="80">
        <f>B36</f>
        <v>41345.482210648152</v>
      </c>
      <c r="E37" s="26" t="s">
        <v>190</v>
      </c>
      <c r="F37" s="26"/>
      <c r="G37" s="26"/>
      <c r="H37" s="26"/>
      <c r="I37" s="5">
        <f>MONTH(B36)</f>
        <v>3</v>
      </c>
    </row>
    <row r="38" spans="1:9" ht="20.25" customHeight="1" x14ac:dyDescent="0.25">
      <c r="B38" s="6">
        <v>41895</v>
      </c>
      <c r="E38" s="26" t="s">
        <v>191</v>
      </c>
      <c r="F38" s="26"/>
      <c r="G38" s="26"/>
      <c r="H38" s="26"/>
      <c r="I38" s="5">
        <f>DAY(B36)</f>
        <v>12</v>
      </c>
    </row>
    <row r="39" spans="1:9" ht="20.25" customHeight="1" x14ac:dyDescent="0.25">
      <c r="E39" s="26" t="s">
        <v>192</v>
      </c>
      <c r="F39" s="26"/>
      <c r="G39" s="26"/>
      <c r="H39" s="26"/>
      <c r="I39" s="5">
        <f>HOUR(B36)</f>
        <v>11</v>
      </c>
    </row>
    <row r="40" spans="1:9" ht="20.25" customHeight="1" x14ac:dyDescent="0.25">
      <c r="E40" s="26" t="s">
        <v>193</v>
      </c>
      <c r="F40" s="26"/>
      <c r="G40" s="26"/>
      <c r="H40" s="26"/>
      <c r="I40" s="5">
        <f>MINUTE(B36)</f>
        <v>34</v>
      </c>
    </row>
    <row r="41" spans="1:9" ht="20.25" customHeight="1" x14ac:dyDescent="0.25">
      <c r="E41" s="26" t="s">
        <v>194</v>
      </c>
      <c r="F41" s="26"/>
      <c r="G41" s="26"/>
      <c r="H41" s="26"/>
      <c r="I41" s="5">
        <f>SECOND(B36)</f>
        <v>23</v>
      </c>
    </row>
    <row r="42" spans="1:9" ht="20.25" customHeight="1" x14ac:dyDescent="0.25">
      <c r="E42" s="26" t="s">
        <v>195</v>
      </c>
      <c r="F42" s="26"/>
      <c r="G42" s="26"/>
      <c r="H42" s="26"/>
      <c r="I42" s="81">
        <f ca="1">NOW()</f>
        <v>45586.899235763885</v>
      </c>
    </row>
    <row r="43" spans="1:9" ht="20.25" customHeight="1" x14ac:dyDescent="0.25">
      <c r="E43" s="26" t="s">
        <v>196</v>
      </c>
      <c r="F43" s="26"/>
      <c r="G43" s="26"/>
      <c r="H43" s="26"/>
      <c r="I43" s="5">
        <f>DATEDIF(B36,B38,"d")</f>
        <v>550</v>
      </c>
    </row>
    <row r="44" spans="1:9" ht="20.25" customHeight="1" x14ac:dyDescent="0.25">
      <c r="E44" s="26" t="s">
        <v>197</v>
      </c>
      <c r="F44" s="26"/>
      <c r="G44" s="26"/>
      <c r="H44" s="26"/>
      <c r="I44" s="5">
        <f>DATEDIF(B36,B38,"m")</f>
        <v>18</v>
      </c>
    </row>
    <row r="45" spans="1:9" ht="20.25" customHeight="1" x14ac:dyDescent="0.25">
      <c r="E45" s="26" t="s">
        <v>198</v>
      </c>
      <c r="F45" s="26"/>
      <c r="G45" s="26"/>
      <c r="H45" s="26"/>
      <c r="I45" s="5">
        <f>DATEDIF(B36,B38,"yd")</f>
        <v>185</v>
      </c>
    </row>
    <row r="46" spans="1:9" ht="20.25" customHeight="1" x14ac:dyDescent="0.25">
      <c r="E46" s="26" t="s">
        <v>199</v>
      </c>
      <c r="F46" s="26"/>
      <c r="G46" s="26"/>
      <c r="H46" s="26"/>
      <c r="I46" s="5">
        <f>DATEDIF(B36,B38,"md")</f>
        <v>1</v>
      </c>
    </row>
    <row r="47" spans="1:9" ht="20.25" customHeight="1" x14ac:dyDescent="0.25">
      <c r="E47" s="26" t="s">
        <v>200</v>
      </c>
      <c r="F47" s="26"/>
      <c r="G47" s="26"/>
      <c r="H47" s="26"/>
      <c r="I47" s="5">
        <f>DATEDIF(B36,B38,"ym")</f>
        <v>6</v>
      </c>
    </row>
  </sheetData>
  <autoFilter ref="A1:J31" xr:uid="{00000000-0001-0000-0000-000000000000}"/>
  <customSheetViews>
    <customSheetView guid="{064965CD-BD07-4A4A-A46E-CBA62651141F}">
      <pageMargins left="0.7" right="0.7" top="0.75" bottom="0.75" header="0.3" footer="0.3"/>
    </customSheetView>
  </customSheetViews>
  <mergeCells count="2">
    <mergeCell ref="N28:N30"/>
    <mergeCell ref="N26:N2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V30"/>
  <sheetViews>
    <sheetView workbookViewId="0">
      <selection activeCell="A3" sqref="A3"/>
    </sheetView>
  </sheetViews>
  <sheetFormatPr defaultRowHeight="15" x14ac:dyDescent="0.25"/>
  <cols>
    <col min="1" max="1" width="10.28515625" customWidth="1"/>
    <col min="6" max="6" width="15.5703125" customWidth="1"/>
    <col min="7" max="7" width="19" customWidth="1"/>
  </cols>
  <sheetData>
    <row r="1" spans="1:22" x14ac:dyDescent="0.25">
      <c r="A1" s="22" t="s">
        <v>87</v>
      </c>
      <c r="B1" s="20"/>
      <c r="R1" t="s">
        <v>72</v>
      </c>
      <c r="S1" t="s">
        <v>88</v>
      </c>
    </row>
    <row r="2" spans="1:22" x14ac:dyDescent="0.25">
      <c r="A2" s="23" t="s">
        <v>0</v>
      </c>
      <c r="B2" s="23" t="s">
        <v>70</v>
      </c>
      <c r="C2" s="23" t="s">
        <v>71</v>
      </c>
      <c r="D2" s="23" t="s">
        <v>72</v>
      </c>
      <c r="E2" s="23" t="s">
        <v>11</v>
      </c>
      <c r="F2" s="21" t="s">
        <v>93</v>
      </c>
      <c r="G2" s="29" t="s">
        <v>94</v>
      </c>
      <c r="R2" s="2" t="s">
        <v>82</v>
      </c>
      <c r="S2" t="s">
        <v>89</v>
      </c>
    </row>
    <row r="3" spans="1:22" x14ac:dyDescent="0.25">
      <c r="A3" s="24">
        <v>41427</v>
      </c>
      <c r="B3" s="13" t="s">
        <v>30</v>
      </c>
      <c r="C3" s="2" t="s">
        <v>75</v>
      </c>
      <c r="D3" s="2" t="s">
        <v>82</v>
      </c>
      <c r="E3" s="2">
        <v>18560</v>
      </c>
      <c r="F3" s="2" t="str">
        <f>VLOOKUP(D3,$R$2:$S$5,2,FALSE)</f>
        <v>P0001</v>
      </c>
      <c r="G3" s="2" t="str">
        <f>HLOOKUP(D3,$S$9:$V$10,2,FALSE)</f>
        <v>P0001</v>
      </c>
      <c r="R3" s="2" t="s">
        <v>83</v>
      </c>
      <c r="S3" t="s">
        <v>90</v>
      </c>
    </row>
    <row r="4" spans="1:22" x14ac:dyDescent="0.25">
      <c r="A4" s="24">
        <v>41529</v>
      </c>
      <c r="B4" s="13" t="s">
        <v>31</v>
      </c>
      <c r="C4" s="2" t="s">
        <v>76</v>
      </c>
      <c r="D4" s="2" t="s">
        <v>83</v>
      </c>
      <c r="E4" s="2">
        <v>13920</v>
      </c>
      <c r="F4" s="2" t="str">
        <f t="shared" ref="F4:F30" si="0">VLOOKUP(D4,$R$2:$S$5,2,FALSE)</f>
        <v>P0002</v>
      </c>
      <c r="G4" s="2" t="str">
        <f t="shared" ref="G4:G30" si="1">HLOOKUP(D4,$S$9:$V$10,2,FALSE)</f>
        <v>P0002</v>
      </c>
      <c r="R4" s="2" t="s">
        <v>84</v>
      </c>
      <c r="S4" t="s">
        <v>91</v>
      </c>
    </row>
    <row r="5" spans="1:22" x14ac:dyDescent="0.25">
      <c r="A5" s="24">
        <v>41588</v>
      </c>
      <c r="B5" s="13" t="s">
        <v>32</v>
      </c>
      <c r="C5" s="2" t="s">
        <v>77</v>
      </c>
      <c r="D5" s="2" t="s">
        <v>84</v>
      </c>
      <c r="E5" s="2">
        <v>11600</v>
      </c>
      <c r="F5" s="2" t="str">
        <f t="shared" si="0"/>
        <v>P0003</v>
      </c>
      <c r="G5" s="2" t="str">
        <f t="shared" si="1"/>
        <v>P0003</v>
      </c>
      <c r="R5" s="2" t="s">
        <v>85</v>
      </c>
      <c r="S5" t="s">
        <v>92</v>
      </c>
    </row>
    <row r="6" spans="1:22" x14ac:dyDescent="0.25">
      <c r="A6" s="24">
        <v>41559</v>
      </c>
      <c r="B6" s="13" t="s">
        <v>33</v>
      </c>
      <c r="C6" s="2" t="s">
        <v>78</v>
      </c>
      <c r="D6" s="2" t="s">
        <v>85</v>
      </c>
      <c r="E6" s="2">
        <v>9280</v>
      </c>
      <c r="F6" s="2" t="str">
        <f t="shared" si="0"/>
        <v>P0004</v>
      </c>
      <c r="G6" s="2" t="str">
        <f t="shared" si="1"/>
        <v>P0004</v>
      </c>
    </row>
    <row r="7" spans="1:22" x14ac:dyDescent="0.25">
      <c r="A7" s="24">
        <v>41896</v>
      </c>
      <c r="B7" s="13" t="s">
        <v>33</v>
      </c>
      <c r="C7" s="2" t="s">
        <v>79</v>
      </c>
      <c r="D7" s="2" t="s">
        <v>84</v>
      </c>
      <c r="E7" s="2">
        <v>13920</v>
      </c>
      <c r="F7" s="2" t="str">
        <f t="shared" si="0"/>
        <v>P0003</v>
      </c>
      <c r="G7" s="2" t="str">
        <f t="shared" si="1"/>
        <v>P0003</v>
      </c>
    </row>
    <row r="8" spans="1:22" x14ac:dyDescent="0.25">
      <c r="A8" s="24">
        <v>41928</v>
      </c>
      <c r="B8" s="13" t="s">
        <v>31</v>
      </c>
      <c r="C8" s="2" t="s">
        <v>80</v>
      </c>
      <c r="D8" s="2" t="s">
        <v>82</v>
      </c>
      <c r="E8" s="2">
        <v>16240</v>
      </c>
      <c r="F8" s="2" t="str">
        <f t="shared" si="0"/>
        <v>P0001</v>
      </c>
      <c r="G8" s="2" t="str">
        <f t="shared" si="1"/>
        <v>P0001</v>
      </c>
    </row>
    <row r="9" spans="1:22" x14ac:dyDescent="0.25">
      <c r="A9" s="24">
        <v>41902</v>
      </c>
      <c r="B9" s="13" t="s">
        <v>33</v>
      </c>
      <c r="C9" s="2" t="s">
        <v>75</v>
      </c>
      <c r="D9" s="2" t="s">
        <v>83</v>
      </c>
      <c r="E9" s="2">
        <v>9280</v>
      </c>
      <c r="F9" s="2" t="str">
        <f t="shared" si="0"/>
        <v>P0002</v>
      </c>
      <c r="G9" s="2" t="str">
        <f t="shared" si="1"/>
        <v>P0002</v>
      </c>
      <c r="R9" t="s">
        <v>95</v>
      </c>
      <c r="S9" t="s">
        <v>82</v>
      </c>
      <c r="T9" t="s">
        <v>83</v>
      </c>
      <c r="U9" t="s">
        <v>84</v>
      </c>
      <c r="V9" t="s">
        <v>85</v>
      </c>
    </row>
    <row r="10" spans="1:22" x14ac:dyDescent="0.25">
      <c r="A10" s="24">
        <v>41922</v>
      </c>
      <c r="B10" s="13" t="s">
        <v>30</v>
      </c>
      <c r="C10" s="2" t="s">
        <v>80</v>
      </c>
      <c r="D10" s="2" t="s">
        <v>85</v>
      </c>
      <c r="E10" s="2">
        <v>11600</v>
      </c>
      <c r="F10" s="2" t="str">
        <f t="shared" si="0"/>
        <v>P0004</v>
      </c>
      <c r="G10" s="2" t="str">
        <f t="shared" si="1"/>
        <v>P0004</v>
      </c>
      <c r="R10" t="s">
        <v>96</v>
      </c>
      <c r="S10" t="s">
        <v>89</v>
      </c>
      <c r="T10" t="s">
        <v>90</v>
      </c>
      <c r="U10" t="s">
        <v>91</v>
      </c>
      <c r="V10" t="s">
        <v>92</v>
      </c>
    </row>
    <row r="11" spans="1:22" x14ac:dyDescent="0.25">
      <c r="A11" s="24">
        <v>41557</v>
      </c>
      <c r="B11" s="13" t="s">
        <v>31</v>
      </c>
      <c r="C11" s="2" t="s">
        <v>76</v>
      </c>
      <c r="D11" s="2" t="s">
        <v>84</v>
      </c>
      <c r="E11" s="2">
        <v>23200</v>
      </c>
      <c r="F11" s="2" t="str">
        <f t="shared" si="0"/>
        <v>P0003</v>
      </c>
      <c r="G11" s="2" t="str">
        <f t="shared" si="1"/>
        <v>P0003</v>
      </c>
    </row>
    <row r="12" spans="1:22" x14ac:dyDescent="0.25">
      <c r="A12" s="24">
        <v>41620</v>
      </c>
      <c r="B12" s="13" t="s">
        <v>32</v>
      </c>
      <c r="C12" s="2" t="s">
        <v>79</v>
      </c>
      <c r="D12" s="2" t="s">
        <v>82</v>
      </c>
      <c r="E12" s="2">
        <v>11600</v>
      </c>
      <c r="F12" s="2" t="str">
        <f t="shared" si="0"/>
        <v>P0001</v>
      </c>
      <c r="G12" s="2" t="str">
        <f t="shared" si="1"/>
        <v>P0001</v>
      </c>
    </row>
    <row r="13" spans="1:22" x14ac:dyDescent="0.25">
      <c r="A13" s="24">
        <v>41404</v>
      </c>
      <c r="B13" s="13" t="s">
        <v>30</v>
      </c>
      <c r="C13" s="2" t="s">
        <v>75</v>
      </c>
      <c r="D13" s="2" t="s">
        <v>83</v>
      </c>
      <c r="E13" s="2">
        <v>18560</v>
      </c>
      <c r="F13" s="2" t="str">
        <f t="shared" si="0"/>
        <v>P0002</v>
      </c>
      <c r="G13" s="2" t="str">
        <f t="shared" si="1"/>
        <v>P0002</v>
      </c>
    </row>
    <row r="14" spans="1:22" x14ac:dyDescent="0.25">
      <c r="A14" s="24">
        <v>41802</v>
      </c>
      <c r="B14" s="13" t="s">
        <v>31</v>
      </c>
      <c r="C14" s="2" t="s">
        <v>81</v>
      </c>
      <c r="D14" s="2" t="s">
        <v>83</v>
      </c>
      <c r="E14" s="2">
        <v>20880</v>
      </c>
      <c r="F14" s="2" t="str">
        <f t="shared" si="0"/>
        <v>P0002</v>
      </c>
      <c r="G14" s="2" t="str">
        <f t="shared" si="1"/>
        <v>P0002</v>
      </c>
    </row>
    <row r="15" spans="1:22" x14ac:dyDescent="0.25">
      <c r="A15" s="24">
        <v>41926</v>
      </c>
      <c r="B15" s="13" t="s">
        <v>32</v>
      </c>
      <c r="C15" s="2" t="s">
        <v>80</v>
      </c>
      <c r="D15" s="2" t="s">
        <v>82</v>
      </c>
      <c r="E15" s="2">
        <v>18560</v>
      </c>
      <c r="F15" s="2" t="str">
        <f t="shared" si="0"/>
        <v>P0001</v>
      </c>
      <c r="G15" s="2" t="str">
        <f t="shared" si="1"/>
        <v>P0001</v>
      </c>
    </row>
    <row r="16" spans="1:22" x14ac:dyDescent="0.25">
      <c r="A16" s="24">
        <v>41529</v>
      </c>
      <c r="B16" s="13" t="s">
        <v>33</v>
      </c>
      <c r="C16" s="2" t="s">
        <v>75</v>
      </c>
      <c r="D16" s="2" t="s">
        <v>85</v>
      </c>
      <c r="E16" s="2">
        <v>16240</v>
      </c>
      <c r="F16" s="2" t="str">
        <f t="shared" si="0"/>
        <v>P0004</v>
      </c>
      <c r="G16" s="2" t="str">
        <f t="shared" si="1"/>
        <v>P0004</v>
      </c>
    </row>
    <row r="17" spans="1:7" x14ac:dyDescent="0.25">
      <c r="A17" s="24">
        <v>41804</v>
      </c>
      <c r="B17" s="13" t="s">
        <v>30</v>
      </c>
      <c r="C17" s="2" t="s">
        <v>81</v>
      </c>
      <c r="D17" s="2" t="s">
        <v>84</v>
      </c>
      <c r="E17" s="2">
        <v>27840</v>
      </c>
      <c r="F17" s="2" t="str">
        <f t="shared" si="0"/>
        <v>P0003</v>
      </c>
      <c r="G17" s="2" t="str">
        <f t="shared" si="1"/>
        <v>P0003</v>
      </c>
    </row>
    <row r="18" spans="1:7" x14ac:dyDescent="0.25">
      <c r="A18" s="24">
        <v>41559</v>
      </c>
      <c r="B18" s="13" t="s">
        <v>31</v>
      </c>
      <c r="C18" s="2" t="s">
        <v>79</v>
      </c>
      <c r="D18" s="2" t="s">
        <v>82</v>
      </c>
      <c r="E18" s="2">
        <v>18560</v>
      </c>
      <c r="F18" s="2" t="str">
        <f t="shared" si="0"/>
        <v>P0001</v>
      </c>
      <c r="G18" s="2" t="str">
        <f t="shared" si="1"/>
        <v>P0001</v>
      </c>
    </row>
    <row r="19" spans="1:7" x14ac:dyDescent="0.25">
      <c r="A19" s="24">
        <v>41892</v>
      </c>
      <c r="B19" s="13" t="s">
        <v>31</v>
      </c>
      <c r="C19" s="2" t="s">
        <v>78</v>
      </c>
      <c r="D19" s="2" t="s">
        <v>83</v>
      </c>
      <c r="E19" s="2">
        <v>13920</v>
      </c>
      <c r="F19" s="2" t="str">
        <f t="shared" si="0"/>
        <v>P0002</v>
      </c>
      <c r="G19" s="2" t="str">
        <f t="shared" si="1"/>
        <v>P0002</v>
      </c>
    </row>
    <row r="20" spans="1:7" x14ac:dyDescent="0.25">
      <c r="A20" s="24">
        <v>41567</v>
      </c>
      <c r="B20" s="13" t="s">
        <v>30</v>
      </c>
      <c r="C20" s="2" t="s">
        <v>77</v>
      </c>
      <c r="D20" s="2" t="s">
        <v>85</v>
      </c>
      <c r="E20" s="2">
        <v>5800</v>
      </c>
      <c r="F20" s="2" t="str">
        <f t="shared" si="0"/>
        <v>P0004</v>
      </c>
      <c r="G20" s="2" t="str">
        <f t="shared" si="1"/>
        <v>P0004</v>
      </c>
    </row>
    <row r="21" spans="1:7" x14ac:dyDescent="0.25">
      <c r="A21" s="24">
        <v>41945</v>
      </c>
      <c r="B21" s="13" t="s">
        <v>32</v>
      </c>
      <c r="C21" s="2" t="s">
        <v>77</v>
      </c>
      <c r="D21" s="2" t="s">
        <v>84</v>
      </c>
      <c r="E21" s="2">
        <v>13920</v>
      </c>
      <c r="F21" s="2" t="str">
        <f t="shared" si="0"/>
        <v>P0003</v>
      </c>
      <c r="G21" s="2" t="str">
        <f t="shared" si="1"/>
        <v>P0003</v>
      </c>
    </row>
    <row r="22" spans="1:7" x14ac:dyDescent="0.25">
      <c r="A22" s="24">
        <v>41975</v>
      </c>
      <c r="B22" s="13" t="s">
        <v>32</v>
      </c>
      <c r="C22" s="2" t="s">
        <v>75</v>
      </c>
      <c r="D22" s="2" t="s">
        <v>82</v>
      </c>
      <c r="E22" s="2">
        <v>23200</v>
      </c>
      <c r="F22" s="2" t="str">
        <f t="shared" si="0"/>
        <v>P0001</v>
      </c>
      <c r="G22" s="2" t="str">
        <f t="shared" si="1"/>
        <v>P0001</v>
      </c>
    </row>
    <row r="23" spans="1:7" x14ac:dyDescent="0.25">
      <c r="A23" s="24">
        <v>41671</v>
      </c>
      <c r="B23" s="13" t="s">
        <v>31</v>
      </c>
      <c r="C23" s="2" t="s">
        <v>80</v>
      </c>
      <c r="D23" s="2" t="s">
        <v>83</v>
      </c>
      <c r="E23" s="2">
        <v>11600</v>
      </c>
      <c r="F23" s="2" t="str">
        <f t="shared" si="0"/>
        <v>P0002</v>
      </c>
      <c r="G23" s="2" t="str">
        <f t="shared" si="1"/>
        <v>P0002</v>
      </c>
    </row>
    <row r="24" spans="1:7" x14ac:dyDescent="0.25">
      <c r="A24" s="24">
        <v>41861</v>
      </c>
      <c r="B24" s="25" t="s">
        <v>33</v>
      </c>
      <c r="C24" s="2" t="s">
        <v>81</v>
      </c>
      <c r="D24" s="2" t="s">
        <v>84</v>
      </c>
      <c r="E24" s="2">
        <v>9280</v>
      </c>
      <c r="F24" s="2" t="str">
        <f t="shared" si="0"/>
        <v>P0003</v>
      </c>
      <c r="G24" s="2" t="str">
        <f t="shared" si="1"/>
        <v>P0003</v>
      </c>
    </row>
    <row r="25" spans="1:7" x14ac:dyDescent="0.25">
      <c r="A25" s="24">
        <v>41800</v>
      </c>
      <c r="B25" s="25" t="s">
        <v>33</v>
      </c>
      <c r="C25" s="2" t="s">
        <v>79</v>
      </c>
      <c r="D25" s="2" t="s">
        <v>85</v>
      </c>
      <c r="E25" s="2">
        <v>13920</v>
      </c>
      <c r="F25" s="2" t="str">
        <f t="shared" si="0"/>
        <v>P0004</v>
      </c>
      <c r="G25" s="2" t="str">
        <f t="shared" si="1"/>
        <v>P0004</v>
      </c>
    </row>
    <row r="26" spans="1:7" x14ac:dyDescent="0.25">
      <c r="A26" s="24">
        <v>41614</v>
      </c>
      <c r="B26" s="25" t="s">
        <v>31</v>
      </c>
      <c r="C26" s="2" t="s">
        <v>76</v>
      </c>
      <c r="D26" s="2" t="s">
        <v>85</v>
      </c>
      <c r="E26" s="2">
        <v>58000</v>
      </c>
      <c r="F26" s="2" t="str">
        <f t="shared" si="0"/>
        <v>P0004</v>
      </c>
      <c r="G26" s="2" t="str">
        <f t="shared" si="1"/>
        <v>P0004</v>
      </c>
    </row>
    <row r="27" spans="1:7" x14ac:dyDescent="0.25">
      <c r="A27" s="24">
        <v>41315</v>
      </c>
      <c r="B27" s="25" t="s">
        <v>31</v>
      </c>
      <c r="C27" s="2" t="s">
        <v>77</v>
      </c>
      <c r="D27" s="2" t="s">
        <v>84</v>
      </c>
      <c r="E27" s="2">
        <v>17400</v>
      </c>
      <c r="F27" s="2" t="str">
        <f t="shared" si="0"/>
        <v>P0003</v>
      </c>
      <c r="G27" s="2" t="str">
        <f t="shared" si="1"/>
        <v>P0003</v>
      </c>
    </row>
    <row r="28" spans="1:7" x14ac:dyDescent="0.25">
      <c r="A28" s="24">
        <v>41731</v>
      </c>
      <c r="B28" s="25" t="s">
        <v>30</v>
      </c>
      <c r="C28" s="2" t="s">
        <v>80</v>
      </c>
      <c r="D28" s="2" t="s">
        <v>82</v>
      </c>
      <c r="E28" s="2">
        <v>13920</v>
      </c>
      <c r="F28" s="2" t="str">
        <f t="shared" si="0"/>
        <v>P0001</v>
      </c>
      <c r="G28" s="2" t="str">
        <f t="shared" si="1"/>
        <v>P0001</v>
      </c>
    </row>
    <row r="29" spans="1:7" x14ac:dyDescent="0.25">
      <c r="A29" s="24">
        <v>41769</v>
      </c>
      <c r="B29" s="25" t="s">
        <v>30</v>
      </c>
      <c r="C29" s="2" t="s">
        <v>75</v>
      </c>
      <c r="D29" s="2" t="s">
        <v>83</v>
      </c>
      <c r="E29" s="2">
        <v>18560</v>
      </c>
      <c r="F29" s="2" t="str">
        <f t="shared" si="0"/>
        <v>P0002</v>
      </c>
      <c r="G29" s="2" t="str">
        <f t="shared" si="1"/>
        <v>P0002</v>
      </c>
    </row>
    <row r="30" spans="1:7" x14ac:dyDescent="0.25">
      <c r="A30" s="24">
        <v>42055</v>
      </c>
      <c r="B30" s="25" t="s">
        <v>33</v>
      </c>
      <c r="C30" s="2" t="s">
        <v>81</v>
      </c>
      <c r="D30" s="2" t="s">
        <v>82</v>
      </c>
      <c r="E30" s="2">
        <v>34800</v>
      </c>
      <c r="F30" s="2" t="str">
        <f t="shared" si="0"/>
        <v>P0001</v>
      </c>
      <c r="G30" s="2" t="str">
        <f t="shared" si="1"/>
        <v>P0001</v>
      </c>
    </row>
  </sheetData>
  <customSheetViews>
    <customSheetView guid="{064965CD-BD07-4A4A-A46E-CBA62651141F}">
      <selection activeCell="F4" sqref="F4"/>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G21"/>
  <sheetViews>
    <sheetView workbookViewId="0">
      <selection activeCell="D4" sqref="D4"/>
    </sheetView>
  </sheetViews>
  <sheetFormatPr defaultRowHeight="15" x14ac:dyDescent="0.25"/>
  <cols>
    <col min="1" max="1" width="8.42578125" style="14" customWidth="1"/>
    <col min="2" max="2" width="17" style="14" customWidth="1"/>
    <col min="3" max="3" width="10.42578125" customWidth="1"/>
    <col min="4" max="4" width="10" bestFit="1" customWidth="1"/>
  </cols>
  <sheetData>
    <row r="1" spans="1:7" x14ac:dyDescent="0.25">
      <c r="A1" s="15" t="s">
        <v>48</v>
      </c>
      <c r="B1" s="15" t="s">
        <v>49</v>
      </c>
      <c r="C1" s="16" t="s">
        <v>23</v>
      </c>
      <c r="D1" s="16" t="s">
        <v>53</v>
      </c>
      <c r="E1" s="16" t="s">
        <v>52</v>
      </c>
      <c r="F1" s="16" t="s">
        <v>50</v>
      </c>
      <c r="G1" s="16" t="s">
        <v>51</v>
      </c>
    </row>
    <row r="2" spans="1:7" x14ac:dyDescent="0.25">
      <c r="A2" s="12">
        <v>1</v>
      </c>
      <c r="B2" s="13" t="s">
        <v>30</v>
      </c>
      <c r="C2" s="2">
        <v>6000</v>
      </c>
      <c r="D2" s="2">
        <v>5432</v>
      </c>
      <c r="E2" s="2">
        <v>4512</v>
      </c>
      <c r="F2" s="2">
        <v>4125</v>
      </c>
      <c r="G2" s="2">
        <v>4578</v>
      </c>
    </row>
    <row r="3" spans="1:7" x14ac:dyDescent="0.25">
      <c r="A3" s="12">
        <v>2</v>
      </c>
      <c r="B3" s="13" t="s">
        <v>31</v>
      </c>
      <c r="C3" s="2">
        <v>5000</v>
      </c>
      <c r="D3" s="2">
        <v>1234</v>
      </c>
      <c r="E3" s="2">
        <v>3265</v>
      </c>
      <c r="F3" s="2">
        <v>4652</v>
      </c>
      <c r="G3" s="2">
        <v>5471</v>
      </c>
    </row>
    <row r="4" spans="1:7" x14ac:dyDescent="0.25">
      <c r="A4" s="12">
        <v>3</v>
      </c>
      <c r="B4" s="13" t="s">
        <v>32</v>
      </c>
      <c r="C4" s="2">
        <v>3000</v>
      </c>
      <c r="D4" s="2">
        <v>76545</v>
      </c>
      <c r="E4" s="2">
        <v>9654</v>
      </c>
      <c r="F4" s="2">
        <v>1236</v>
      </c>
      <c r="G4" s="2">
        <v>1256</v>
      </c>
    </row>
    <row r="5" spans="1:7" x14ac:dyDescent="0.25">
      <c r="A5" s="12">
        <v>4</v>
      </c>
      <c r="B5" s="13" t="s">
        <v>33</v>
      </c>
      <c r="C5" s="2">
        <v>12345</v>
      </c>
      <c r="D5" s="2">
        <v>6567</v>
      </c>
      <c r="E5" s="2">
        <v>7458</v>
      </c>
      <c r="F5" s="2">
        <v>2130</v>
      </c>
      <c r="G5" s="2">
        <v>2365</v>
      </c>
    </row>
    <row r="6" spans="1:7" x14ac:dyDescent="0.25">
      <c r="A6" s="12">
        <v>5</v>
      </c>
      <c r="B6" s="13" t="s">
        <v>34</v>
      </c>
      <c r="C6" s="2">
        <v>6789</v>
      </c>
      <c r="D6" s="2">
        <v>7678</v>
      </c>
      <c r="E6" s="2">
        <v>126</v>
      </c>
      <c r="F6" s="2">
        <v>2587</v>
      </c>
      <c r="G6" s="2">
        <v>1236</v>
      </c>
    </row>
    <row r="7" spans="1:7" x14ac:dyDescent="0.25">
      <c r="A7" s="12">
        <v>6</v>
      </c>
      <c r="B7" s="13" t="s">
        <v>35</v>
      </c>
      <c r="C7" s="2">
        <v>9876</v>
      </c>
      <c r="D7" s="2">
        <v>4535</v>
      </c>
      <c r="E7" s="2">
        <v>6498</v>
      </c>
      <c r="F7" s="2">
        <v>6975</v>
      </c>
      <c r="G7" s="2">
        <v>36489</v>
      </c>
    </row>
    <row r="8" spans="1:7" x14ac:dyDescent="0.25">
      <c r="A8" s="12">
        <v>7</v>
      </c>
      <c r="B8" s="13" t="s">
        <v>33</v>
      </c>
      <c r="C8" s="2">
        <v>4567</v>
      </c>
      <c r="D8" s="2">
        <v>2345</v>
      </c>
      <c r="E8" s="2">
        <v>3215</v>
      </c>
      <c r="F8" s="2">
        <v>4587</v>
      </c>
      <c r="G8" s="2">
        <v>1265</v>
      </c>
    </row>
    <row r="9" spans="1:7" x14ac:dyDescent="0.25">
      <c r="A9" s="12">
        <v>8</v>
      </c>
      <c r="B9" s="13" t="s">
        <v>35</v>
      </c>
      <c r="C9" s="2">
        <v>7890</v>
      </c>
      <c r="D9" s="2">
        <v>6789</v>
      </c>
      <c r="E9" s="2">
        <v>9865</v>
      </c>
      <c r="F9" s="2">
        <v>4312</v>
      </c>
      <c r="G9" s="2">
        <v>4659</v>
      </c>
    </row>
    <row r="10" spans="1:7" x14ac:dyDescent="0.25">
      <c r="A10" s="12">
        <v>9</v>
      </c>
      <c r="B10" s="13" t="s">
        <v>36</v>
      </c>
      <c r="C10" s="2">
        <v>3456</v>
      </c>
      <c r="D10" s="2">
        <v>9878</v>
      </c>
      <c r="E10" s="2">
        <v>6523</v>
      </c>
      <c r="F10" s="2">
        <v>5125</v>
      </c>
      <c r="G10" s="2">
        <v>4876</v>
      </c>
    </row>
    <row r="11" spans="1:7" x14ac:dyDescent="0.25">
      <c r="A11" s="12">
        <v>10</v>
      </c>
      <c r="B11" s="13" t="s">
        <v>37</v>
      </c>
      <c r="C11" s="2">
        <v>1234</v>
      </c>
      <c r="D11" s="2">
        <v>7687</v>
      </c>
      <c r="E11" s="2">
        <v>4587</v>
      </c>
      <c r="F11" s="2">
        <v>4798</v>
      </c>
      <c r="G11" s="2">
        <v>4568</v>
      </c>
    </row>
    <row r="12" spans="1:7" x14ac:dyDescent="0.25">
      <c r="A12" s="12">
        <v>11</v>
      </c>
      <c r="B12" s="13" t="s">
        <v>38</v>
      </c>
      <c r="C12" s="2">
        <v>8900</v>
      </c>
      <c r="D12" s="2">
        <v>4563</v>
      </c>
      <c r="E12" s="2">
        <v>8974</v>
      </c>
      <c r="F12" s="2">
        <v>2569</v>
      </c>
      <c r="G12" s="2">
        <v>4125</v>
      </c>
    </row>
    <row r="13" spans="1:7" x14ac:dyDescent="0.25">
      <c r="A13" s="12">
        <v>12</v>
      </c>
      <c r="B13" s="13" t="s">
        <v>39</v>
      </c>
      <c r="C13" s="2">
        <v>5678</v>
      </c>
      <c r="D13" s="2">
        <v>7865</v>
      </c>
      <c r="E13" s="2">
        <v>1236</v>
      </c>
      <c r="F13" s="2">
        <v>3654</v>
      </c>
      <c r="G13" s="2">
        <v>5462</v>
      </c>
    </row>
    <row r="14" spans="1:7" x14ac:dyDescent="0.25">
      <c r="A14" s="12">
        <v>13</v>
      </c>
      <c r="B14" s="13" t="s">
        <v>40</v>
      </c>
      <c r="C14" s="2">
        <v>2345</v>
      </c>
      <c r="D14" s="2">
        <v>6549</v>
      </c>
      <c r="E14" s="2">
        <v>2145</v>
      </c>
      <c r="F14" s="2">
        <v>2598</v>
      </c>
      <c r="G14" s="2">
        <v>4123</v>
      </c>
    </row>
    <row r="15" spans="1:7" x14ac:dyDescent="0.25">
      <c r="A15" s="12">
        <v>14</v>
      </c>
      <c r="B15" s="13" t="s">
        <v>41</v>
      </c>
      <c r="C15" s="2">
        <v>1234</v>
      </c>
      <c r="D15" s="2">
        <v>7890</v>
      </c>
      <c r="E15" s="2">
        <v>1230</v>
      </c>
      <c r="F15" s="2">
        <v>4635</v>
      </c>
      <c r="G15" s="2">
        <v>1578</v>
      </c>
    </row>
    <row r="16" spans="1:7" x14ac:dyDescent="0.25">
      <c r="A16" s="12">
        <v>15</v>
      </c>
      <c r="B16" s="13" t="s">
        <v>42</v>
      </c>
      <c r="C16" s="2">
        <v>45678</v>
      </c>
      <c r="D16" s="2">
        <v>8970</v>
      </c>
      <c r="E16" s="2">
        <v>4125</v>
      </c>
      <c r="F16" s="2">
        <v>6532</v>
      </c>
      <c r="G16" s="2">
        <v>8975</v>
      </c>
    </row>
    <row r="17" spans="1:7" x14ac:dyDescent="0.25">
      <c r="A17" s="12">
        <v>16</v>
      </c>
      <c r="B17" s="13" t="s">
        <v>43</v>
      </c>
      <c r="C17" s="2">
        <v>1234</v>
      </c>
      <c r="D17" s="2">
        <v>5847</v>
      </c>
      <c r="E17" s="2">
        <v>8965</v>
      </c>
      <c r="F17" s="2">
        <v>7458</v>
      </c>
      <c r="G17" s="2">
        <v>4897</v>
      </c>
    </row>
    <row r="18" spans="1:7" x14ac:dyDescent="0.25">
      <c r="A18" s="12">
        <v>17</v>
      </c>
      <c r="B18" s="13" t="s">
        <v>44</v>
      </c>
      <c r="C18" s="2">
        <v>8900</v>
      </c>
      <c r="D18" s="2">
        <v>4562</v>
      </c>
      <c r="E18" s="2">
        <v>4587</v>
      </c>
      <c r="F18" s="2">
        <v>3265</v>
      </c>
      <c r="G18" s="2">
        <v>4658</v>
      </c>
    </row>
    <row r="19" spans="1:7" x14ac:dyDescent="0.25">
      <c r="A19" s="12">
        <v>18</v>
      </c>
      <c r="B19" s="13" t="s">
        <v>45</v>
      </c>
      <c r="C19" s="2">
        <v>5456</v>
      </c>
      <c r="D19" s="2">
        <v>2149</v>
      </c>
      <c r="E19" s="2">
        <v>6523</v>
      </c>
      <c r="F19" s="2">
        <v>1236</v>
      </c>
      <c r="G19" s="2">
        <v>3697</v>
      </c>
    </row>
    <row r="20" spans="1:7" x14ac:dyDescent="0.25">
      <c r="A20" s="12">
        <v>19</v>
      </c>
      <c r="B20" s="13" t="s">
        <v>46</v>
      </c>
      <c r="C20" s="2">
        <v>2321</v>
      </c>
      <c r="D20" s="2">
        <v>3210</v>
      </c>
      <c r="E20" s="2">
        <v>4879</v>
      </c>
      <c r="F20" s="2">
        <v>5320</v>
      </c>
      <c r="G20" s="2">
        <v>5649</v>
      </c>
    </row>
    <row r="21" spans="1:7" x14ac:dyDescent="0.25">
      <c r="A21" s="12">
        <v>20</v>
      </c>
      <c r="B21" s="13" t="s">
        <v>47</v>
      </c>
      <c r="C21" s="2">
        <v>8767</v>
      </c>
      <c r="D21" s="2">
        <v>5698</v>
      </c>
      <c r="E21" s="2">
        <v>1254</v>
      </c>
      <c r="F21" s="2">
        <v>4587</v>
      </c>
      <c r="G21" s="2">
        <v>9653</v>
      </c>
    </row>
  </sheetData>
  <customSheetViews>
    <customSheetView guid="{064965CD-BD07-4A4A-A46E-CBA62651141F}">
      <selection activeCell="B19" sqref="B19"/>
      <pageMargins left="0.7" right="0.7" top="0.75" bottom="0.75" header="0.3" footer="0.3"/>
    </customSheetView>
  </customSheetViews>
  <conditionalFormatting sqref="A1">
    <cfRule type="colorScale" priority="5">
      <colorScale>
        <cfvo type="min"/>
        <cfvo type="percentile" val="50"/>
        <cfvo type="max"/>
        <color rgb="FF63BE7B"/>
        <color rgb="FFFFEB84"/>
        <color rgb="FFF8696B"/>
      </colorScale>
    </cfRule>
    <cfRule type="dataBar" priority="6">
      <dataBar>
        <cfvo type="min"/>
        <cfvo type="max"/>
        <color rgb="FF638EC6"/>
      </dataBar>
      <extLst>
        <ext xmlns:x14="http://schemas.microsoft.com/office/spreadsheetml/2009/9/main" uri="{B025F937-C7B1-47D3-B67F-A62EFF666E3E}">
          <x14:id>{FB0CDDB8-E2B8-483E-815E-C5613CAAA150}</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FB0CDDB8-E2B8-483E-815E-C5613CAAA150}">
            <x14:dataBar minLength="0" maxLength="100" border="1" negativeBarBorderColorSameAsPositive="0">
              <x14:cfvo type="autoMin"/>
              <x14:cfvo type="autoMax"/>
              <x14:borderColor rgb="FF638EC6"/>
              <x14:negativeFillColor rgb="FFFF0000"/>
              <x14:negativeBorderColor rgb="FFFF0000"/>
              <x14:axisColor rgb="FF000000"/>
            </x14:dataBar>
          </x14:cfRule>
          <xm:sqref>A1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K33"/>
  <sheetViews>
    <sheetView workbookViewId="0">
      <selection activeCell="G3" sqref="G3"/>
    </sheetView>
  </sheetViews>
  <sheetFormatPr defaultRowHeight="15" x14ac:dyDescent="0.25"/>
  <cols>
    <col min="1" max="1" width="14.5703125" customWidth="1"/>
    <col min="6" max="6" width="12.42578125" customWidth="1"/>
    <col min="11" max="11" width="44.140625" customWidth="1"/>
  </cols>
  <sheetData>
    <row r="1" spans="1:11" x14ac:dyDescent="0.25">
      <c r="A1" s="18" t="s">
        <v>59</v>
      </c>
    </row>
    <row r="3" spans="1:11" x14ac:dyDescent="0.25">
      <c r="A3" s="60" t="s">
        <v>60</v>
      </c>
      <c r="B3" s="60" t="s">
        <v>61</v>
      </c>
      <c r="C3" s="60" t="s">
        <v>62</v>
      </c>
      <c r="F3" s="19" t="s">
        <v>63</v>
      </c>
    </row>
    <row r="4" spans="1:11" x14ac:dyDescent="0.25">
      <c r="A4" s="9">
        <v>41651</v>
      </c>
      <c r="B4" s="2" t="s">
        <v>64</v>
      </c>
      <c r="C4" s="2">
        <v>5000</v>
      </c>
    </row>
    <row r="5" spans="1:11" x14ac:dyDescent="0.25">
      <c r="A5" s="9">
        <v>41985</v>
      </c>
      <c r="B5" s="2" t="s">
        <v>65</v>
      </c>
      <c r="C5" s="2">
        <v>4000</v>
      </c>
    </row>
    <row r="6" spans="1:11" x14ac:dyDescent="0.25">
      <c r="A6" s="9">
        <v>42005</v>
      </c>
      <c r="B6" s="2" t="s">
        <v>66</v>
      </c>
      <c r="C6" s="2">
        <v>5000</v>
      </c>
    </row>
    <row r="7" spans="1:11" x14ac:dyDescent="0.25">
      <c r="A7" s="9">
        <v>42339</v>
      </c>
      <c r="B7" s="2" t="s">
        <v>67</v>
      </c>
      <c r="C7" s="2">
        <v>4000</v>
      </c>
    </row>
    <row r="8" spans="1:11" x14ac:dyDescent="0.25">
      <c r="C8" s="88"/>
    </row>
    <row r="9" spans="1:11" x14ac:dyDescent="0.25">
      <c r="C9" s="88"/>
    </row>
    <row r="10" spans="1:11" x14ac:dyDescent="0.25">
      <c r="C10" s="88"/>
    </row>
    <row r="16" spans="1:11" x14ac:dyDescent="0.25">
      <c r="A16" s="102" t="s">
        <v>54</v>
      </c>
      <c r="B16" s="102"/>
      <c r="C16" s="102"/>
      <c r="D16" s="102"/>
      <c r="E16" s="102"/>
      <c r="F16" s="102"/>
      <c r="G16" s="102"/>
      <c r="H16" s="102"/>
      <c r="I16" s="102"/>
      <c r="J16" s="102"/>
      <c r="K16" s="102"/>
    </row>
    <row r="17" spans="1:11" x14ac:dyDescent="0.25">
      <c r="A17" s="102" t="s">
        <v>55</v>
      </c>
      <c r="B17" s="102"/>
      <c r="C17" s="102"/>
      <c r="D17" s="102"/>
      <c r="E17" s="102"/>
      <c r="F17" s="102"/>
      <c r="G17" s="102"/>
      <c r="H17" s="102"/>
      <c r="I17" s="102"/>
      <c r="J17" s="102"/>
      <c r="K17" s="102"/>
    </row>
    <row r="18" spans="1:11" x14ac:dyDescent="0.25">
      <c r="A18" s="102" t="s">
        <v>56</v>
      </c>
      <c r="B18" s="102"/>
      <c r="C18" s="102"/>
      <c r="D18" s="102"/>
      <c r="E18" s="102"/>
      <c r="F18" s="102"/>
      <c r="G18" s="102"/>
      <c r="H18" s="102"/>
      <c r="I18" s="102"/>
      <c r="J18" s="102"/>
      <c r="K18" s="102"/>
    </row>
    <row r="19" spans="1:11" x14ac:dyDescent="0.25">
      <c r="A19" s="17" t="s">
        <v>58</v>
      </c>
      <c r="B19" s="17"/>
      <c r="C19" s="17"/>
      <c r="D19" s="17"/>
      <c r="E19" s="17"/>
      <c r="F19" s="17"/>
      <c r="G19" s="17"/>
      <c r="H19" s="17"/>
      <c r="I19" s="17"/>
      <c r="J19" s="17"/>
      <c r="K19" s="17"/>
    </row>
    <row r="20" spans="1:11" x14ac:dyDescent="0.25">
      <c r="A20" s="102" t="s">
        <v>57</v>
      </c>
      <c r="B20" s="102"/>
      <c r="C20" s="102"/>
      <c r="D20" s="102"/>
      <c r="E20" s="102"/>
      <c r="F20" s="102"/>
      <c r="G20" s="102"/>
      <c r="H20" s="102"/>
      <c r="I20" s="102"/>
      <c r="J20" s="102"/>
      <c r="K20" s="102"/>
    </row>
    <row r="24" spans="1:11" x14ac:dyDescent="0.25">
      <c r="A24" s="59" t="s">
        <v>60</v>
      </c>
      <c r="B24" s="59" t="s">
        <v>61</v>
      </c>
      <c r="C24" s="59" t="s">
        <v>62</v>
      </c>
      <c r="E24" s="19" t="s">
        <v>63</v>
      </c>
    </row>
    <row r="25" spans="1:11" x14ac:dyDescent="0.25">
      <c r="A25" s="9">
        <v>41651</v>
      </c>
      <c r="B25" s="2" t="s">
        <v>64</v>
      </c>
      <c r="C25" s="2">
        <v>5000</v>
      </c>
    </row>
    <row r="26" spans="1:11" x14ac:dyDescent="0.25">
      <c r="A26" s="9">
        <v>41985</v>
      </c>
      <c r="B26" s="2" t="s">
        <v>65</v>
      </c>
      <c r="C26" s="2">
        <v>4000</v>
      </c>
    </row>
    <row r="27" spans="1:11" x14ac:dyDescent="0.25">
      <c r="A27" s="9">
        <v>42005</v>
      </c>
      <c r="B27" s="2" t="s">
        <v>66</v>
      </c>
      <c r="C27" s="2">
        <v>5000</v>
      </c>
    </row>
    <row r="28" spans="1:11" x14ac:dyDescent="0.25">
      <c r="A28" s="9">
        <v>42339</v>
      </c>
      <c r="B28" s="2" t="s">
        <v>67</v>
      </c>
      <c r="C28" s="2">
        <v>4000</v>
      </c>
    </row>
    <row r="29" spans="1:11" x14ac:dyDescent="0.25">
      <c r="A29" s="10" t="s">
        <v>68</v>
      </c>
      <c r="B29" s="2" t="s">
        <v>69</v>
      </c>
      <c r="C29" s="2">
        <v>2000</v>
      </c>
    </row>
    <row r="30" spans="1:11" x14ac:dyDescent="0.25">
      <c r="A30" s="6">
        <v>45307</v>
      </c>
      <c r="B30" s="88" t="s">
        <v>66</v>
      </c>
      <c r="C30" s="88">
        <v>3000</v>
      </c>
    </row>
    <row r="31" spans="1:11" x14ac:dyDescent="0.25">
      <c r="C31" s="88"/>
    </row>
    <row r="32" spans="1:11" x14ac:dyDescent="0.25">
      <c r="C32" s="88"/>
    </row>
    <row r="33" spans="3:3" x14ac:dyDescent="0.25">
      <c r="C33" s="88"/>
    </row>
  </sheetData>
  <customSheetViews>
    <customSheetView guid="{064965CD-BD07-4A4A-A46E-CBA62651141F}">
      <pageMargins left="0.7" right="0.7" top="0.75" bottom="0.75" header="0.3" footer="0.3"/>
    </customSheetView>
  </customSheetViews>
  <mergeCells count="4">
    <mergeCell ref="A16:K16"/>
    <mergeCell ref="A17:K17"/>
    <mergeCell ref="A18:K18"/>
    <mergeCell ref="A20:K20"/>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I89"/>
  <sheetViews>
    <sheetView topLeftCell="A43" workbookViewId="0">
      <selection activeCell="K43" sqref="K1:S1048576"/>
    </sheetView>
  </sheetViews>
  <sheetFormatPr defaultRowHeight="15" x14ac:dyDescent="0.25"/>
  <cols>
    <col min="1" max="1" width="10.85546875" customWidth="1"/>
    <col min="2" max="2" width="17.28515625" bestFit="1" customWidth="1"/>
    <col min="3" max="3" width="11.85546875" bestFit="1" customWidth="1"/>
    <col min="4" max="4" width="12.42578125" customWidth="1"/>
    <col min="5" max="5" width="11.85546875" customWidth="1"/>
    <col min="6" max="6" width="12.5703125" customWidth="1"/>
  </cols>
  <sheetData>
    <row r="1" spans="1:6" x14ac:dyDescent="0.25">
      <c r="A1" s="30" t="s">
        <v>108</v>
      </c>
      <c r="B1" s="30"/>
    </row>
    <row r="2" spans="1:6" x14ac:dyDescent="0.25">
      <c r="A2" s="30" t="s">
        <v>109</v>
      </c>
      <c r="B2" s="30"/>
    </row>
    <row r="3" spans="1:6" x14ac:dyDescent="0.25">
      <c r="A3" s="30" t="s">
        <v>110</v>
      </c>
      <c r="B3" s="30"/>
    </row>
    <row r="4" spans="1:6" x14ac:dyDescent="0.25">
      <c r="A4" s="30" t="s">
        <v>111</v>
      </c>
      <c r="B4" s="30"/>
    </row>
    <row r="5" spans="1:6" x14ac:dyDescent="0.25">
      <c r="A5" s="30" t="s">
        <v>113</v>
      </c>
      <c r="B5" s="30"/>
      <c r="C5" s="30"/>
    </row>
    <row r="6" spans="1:6" x14ac:dyDescent="0.25">
      <c r="A6" s="30" t="s">
        <v>114</v>
      </c>
      <c r="B6" s="30"/>
      <c r="C6" s="30"/>
    </row>
    <row r="7" spans="1:6" x14ac:dyDescent="0.25">
      <c r="A7" s="30" t="s">
        <v>115</v>
      </c>
      <c r="B7" s="30"/>
      <c r="C7" s="30"/>
      <c r="D7" s="30"/>
    </row>
    <row r="8" spans="1:6" x14ac:dyDescent="0.25">
      <c r="A8" s="30" t="s">
        <v>116</v>
      </c>
      <c r="B8" s="30"/>
      <c r="C8" s="30"/>
      <c r="D8" s="30"/>
    </row>
    <row r="9" spans="1:6" x14ac:dyDescent="0.25">
      <c r="A9" s="30" t="s">
        <v>162</v>
      </c>
      <c r="B9" s="30"/>
      <c r="C9" s="30"/>
      <c r="D9" s="30"/>
    </row>
    <row r="11" spans="1:6" x14ac:dyDescent="0.25">
      <c r="A11" s="38" t="s">
        <v>0</v>
      </c>
      <c r="B11" s="38" t="s">
        <v>70</v>
      </c>
      <c r="C11" s="38" t="s">
        <v>71</v>
      </c>
      <c r="D11" s="38" t="s">
        <v>72</v>
      </c>
      <c r="E11" s="38" t="s">
        <v>11</v>
      </c>
      <c r="F11" s="61" t="s">
        <v>112</v>
      </c>
    </row>
    <row r="12" spans="1:6" x14ac:dyDescent="0.25">
      <c r="A12" s="62">
        <v>41975</v>
      </c>
      <c r="B12" s="63" t="s">
        <v>32</v>
      </c>
      <c r="C12" s="64" t="s">
        <v>75</v>
      </c>
      <c r="D12" s="63" t="s">
        <v>82</v>
      </c>
      <c r="E12" s="64">
        <v>23200</v>
      </c>
      <c r="F12" s="65"/>
    </row>
    <row r="13" spans="1:6" x14ac:dyDescent="0.25">
      <c r="A13" s="62">
        <v>41945</v>
      </c>
      <c r="B13" s="66" t="s">
        <v>32</v>
      </c>
      <c r="C13" s="64" t="s">
        <v>77</v>
      </c>
      <c r="D13" s="66" t="s">
        <v>84</v>
      </c>
      <c r="E13" s="64">
        <v>13920</v>
      </c>
      <c r="F13" s="65"/>
    </row>
    <row r="14" spans="1:6" x14ac:dyDescent="0.25">
      <c r="A14" s="62">
        <v>41926</v>
      </c>
      <c r="B14" s="63" t="s">
        <v>32</v>
      </c>
      <c r="C14" s="64" t="s">
        <v>80</v>
      </c>
      <c r="D14" s="63" t="s">
        <v>82</v>
      </c>
      <c r="E14" s="64">
        <v>18560</v>
      </c>
      <c r="F14" s="65"/>
    </row>
    <row r="15" spans="1:6" x14ac:dyDescent="0.25">
      <c r="A15" s="62">
        <v>41620</v>
      </c>
      <c r="B15" s="66" t="s">
        <v>32</v>
      </c>
      <c r="C15" s="64" t="s">
        <v>79</v>
      </c>
      <c r="D15" s="66" t="s">
        <v>82</v>
      </c>
      <c r="E15" s="64">
        <v>11600</v>
      </c>
      <c r="F15" s="65"/>
    </row>
    <row r="16" spans="1:6" x14ac:dyDescent="0.25">
      <c r="A16" s="62">
        <v>41588</v>
      </c>
      <c r="B16" s="63" t="s">
        <v>32</v>
      </c>
      <c r="C16" s="64" t="s">
        <v>77</v>
      </c>
      <c r="D16" s="63" t="s">
        <v>84</v>
      </c>
      <c r="E16" s="64">
        <v>11600</v>
      </c>
      <c r="F16" s="65"/>
    </row>
    <row r="17" spans="1:6" x14ac:dyDescent="0.25">
      <c r="A17" s="62">
        <v>41928</v>
      </c>
      <c r="B17" s="67" t="s">
        <v>31</v>
      </c>
      <c r="C17" s="64" t="s">
        <v>80</v>
      </c>
      <c r="D17" s="66" t="s">
        <v>82</v>
      </c>
      <c r="E17" s="64">
        <v>16240</v>
      </c>
      <c r="F17" s="65"/>
    </row>
    <row r="18" spans="1:6" x14ac:dyDescent="0.25">
      <c r="A18" s="62">
        <v>41892</v>
      </c>
      <c r="B18" s="63" t="s">
        <v>31</v>
      </c>
      <c r="C18" s="64" t="s">
        <v>78</v>
      </c>
      <c r="D18" s="63" t="s">
        <v>83</v>
      </c>
      <c r="E18" s="64">
        <v>13920</v>
      </c>
      <c r="F18" s="65"/>
    </row>
    <row r="19" spans="1:6" x14ac:dyDescent="0.25">
      <c r="A19" s="62">
        <v>41802</v>
      </c>
      <c r="B19" s="66" t="s">
        <v>31</v>
      </c>
      <c r="C19" s="64" t="s">
        <v>81</v>
      </c>
      <c r="D19" s="66" t="s">
        <v>83</v>
      </c>
      <c r="E19" s="64">
        <v>20880</v>
      </c>
      <c r="F19" s="65"/>
    </row>
    <row r="20" spans="1:6" x14ac:dyDescent="0.25">
      <c r="A20" s="62">
        <v>41671</v>
      </c>
      <c r="B20" s="63" t="s">
        <v>31</v>
      </c>
      <c r="C20" s="64" t="s">
        <v>80</v>
      </c>
      <c r="D20" s="63" t="s">
        <v>83</v>
      </c>
      <c r="E20" s="64">
        <v>11600</v>
      </c>
      <c r="F20" s="65"/>
    </row>
    <row r="21" spans="1:6" x14ac:dyDescent="0.25">
      <c r="A21" s="62">
        <v>41614</v>
      </c>
      <c r="B21" s="68" t="s">
        <v>31</v>
      </c>
      <c r="C21" s="64" t="s">
        <v>76</v>
      </c>
      <c r="D21" s="66" t="s">
        <v>85</v>
      </c>
      <c r="E21" s="64">
        <v>58000</v>
      </c>
      <c r="F21" s="65"/>
    </row>
    <row r="22" spans="1:6" x14ac:dyDescent="0.25">
      <c r="A22" s="62">
        <v>41559</v>
      </c>
      <c r="B22" s="63" t="s">
        <v>31</v>
      </c>
      <c r="C22" s="64" t="s">
        <v>79</v>
      </c>
      <c r="D22" s="63" t="s">
        <v>82</v>
      </c>
      <c r="E22" s="64">
        <v>18560</v>
      </c>
      <c r="F22" s="65"/>
    </row>
    <row r="23" spans="1:6" x14ac:dyDescent="0.25">
      <c r="A23" s="62">
        <v>41557</v>
      </c>
      <c r="B23" s="66" t="s">
        <v>31</v>
      </c>
      <c r="C23" s="64" t="s">
        <v>76</v>
      </c>
      <c r="D23" s="66" t="s">
        <v>84</v>
      </c>
      <c r="E23" s="64">
        <v>23200</v>
      </c>
      <c r="F23" s="65"/>
    </row>
    <row r="24" spans="1:6" x14ac:dyDescent="0.25">
      <c r="A24" s="62">
        <v>41529</v>
      </c>
      <c r="B24" s="63" t="s">
        <v>31</v>
      </c>
      <c r="C24" s="64" t="s">
        <v>76</v>
      </c>
      <c r="D24" s="63" t="s">
        <v>83</v>
      </c>
      <c r="E24" s="64">
        <v>13920</v>
      </c>
      <c r="F24" s="65"/>
    </row>
    <row r="25" spans="1:6" x14ac:dyDescent="0.25">
      <c r="A25" s="62">
        <v>41315</v>
      </c>
      <c r="B25" s="68" t="s">
        <v>31</v>
      </c>
      <c r="C25" s="64" t="s">
        <v>77</v>
      </c>
      <c r="D25" s="66" t="s">
        <v>84</v>
      </c>
      <c r="E25" s="64">
        <v>17400</v>
      </c>
      <c r="F25" s="65"/>
    </row>
    <row r="26" spans="1:6" x14ac:dyDescent="0.25">
      <c r="A26" s="62">
        <v>41922</v>
      </c>
      <c r="B26" s="63" t="s">
        <v>30</v>
      </c>
      <c r="C26" s="64" t="s">
        <v>80</v>
      </c>
      <c r="D26" s="63" t="s">
        <v>85</v>
      </c>
      <c r="E26" s="64">
        <v>11600</v>
      </c>
      <c r="F26" s="65"/>
    </row>
    <row r="27" spans="1:6" x14ac:dyDescent="0.25">
      <c r="A27" s="62">
        <v>41804</v>
      </c>
      <c r="B27" s="66" t="s">
        <v>30</v>
      </c>
      <c r="C27" s="64" t="s">
        <v>81</v>
      </c>
      <c r="D27" s="66" t="s">
        <v>84</v>
      </c>
      <c r="E27" s="64">
        <v>27840</v>
      </c>
      <c r="F27" s="65"/>
    </row>
    <row r="28" spans="1:6" x14ac:dyDescent="0.25">
      <c r="A28" s="62">
        <v>41769</v>
      </c>
      <c r="B28" s="69" t="s">
        <v>30</v>
      </c>
      <c r="C28" s="64" t="s">
        <v>75</v>
      </c>
      <c r="D28" s="63" t="s">
        <v>83</v>
      </c>
      <c r="E28" s="64">
        <v>18560</v>
      </c>
      <c r="F28" s="65"/>
    </row>
    <row r="29" spans="1:6" x14ac:dyDescent="0.25">
      <c r="A29" s="62">
        <v>41731</v>
      </c>
      <c r="B29" s="68" t="s">
        <v>30</v>
      </c>
      <c r="C29" s="64" t="s">
        <v>80</v>
      </c>
      <c r="D29" s="66" t="s">
        <v>82</v>
      </c>
      <c r="E29" s="64">
        <v>13920</v>
      </c>
      <c r="F29" s="65"/>
    </row>
    <row r="30" spans="1:6" x14ac:dyDescent="0.25">
      <c r="A30" s="62">
        <v>41567</v>
      </c>
      <c r="B30" s="63" t="s">
        <v>30</v>
      </c>
      <c r="C30" s="64" t="s">
        <v>77</v>
      </c>
      <c r="D30" s="63" t="s">
        <v>85</v>
      </c>
      <c r="E30" s="64">
        <v>5800</v>
      </c>
      <c r="F30" s="65"/>
    </row>
    <row r="31" spans="1:6" x14ac:dyDescent="0.25">
      <c r="A31" s="62">
        <v>41427</v>
      </c>
      <c r="B31" s="66" t="s">
        <v>30</v>
      </c>
      <c r="C31" s="64" t="s">
        <v>75</v>
      </c>
      <c r="D31" s="66" t="s">
        <v>82</v>
      </c>
      <c r="E31" s="64">
        <v>18560</v>
      </c>
      <c r="F31" s="65"/>
    </row>
    <row r="32" spans="1:6" x14ac:dyDescent="0.25">
      <c r="A32" s="62">
        <v>41404</v>
      </c>
      <c r="B32" s="63" t="s">
        <v>30</v>
      </c>
      <c r="C32" s="64" t="s">
        <v>75</v>
      </c>
      <c r="D32" s="63" t="s">
        <v>83</v>
      </c>
      <c r="E32" s="64">
        <v>18560</v>
      </c>
      <c r="F32" s="65"/>
    </row>
    <row r="33" spans="1:6" x14ac:dyDescent="0.25">
      <c r="A33" s="62">
        <v>42055</v>
      </c>
      <c r="B33" s="68" t="s">
        <v>33</v>
      </c>
      <c r="C33" s="64" t="s">
        <v>81</v>
      </c>
      <c r="D33" s="66" t="s">
        <v>82</v>
      </c>
      <c r="E33" s="64">
        <v>34800</v>
      </c>
      <c r="F33" s="65"/>
    </row>
    <row r="34" spans="1:6" x14ac:dyDescent="0.25">
      <c r="A34" s="62">
        <v>41902</v>
      </c>
      <c r="B34" s="63" t="s">
        <v>33</v>
      </c>
      <c r="C34" s="64" t="s">
        <v>75</v>
      </c>
      <c r="D34" s="63" t="s">
        <v>83</v>
      </c>
      <c r="E34" s="64">
        <v>9280</v>
      </c>
      <c r="F34" s="65"/>
    </row>
    <row r="35" spans="1:6" x14ac:dyDescent="0.25">
      <c r="A35" s="62">
        <v>41896</v>
      </c>
      <c r="B35" s="66" t="s">
        <v>33</v>
      </c>
      <c r="C35" s="64" t="s">
        <v>79</v>
      </c>
      <c r="D35" s="66" t="s">
        <v>84</v>
      </c>
      <c r="E35" s="64">
        <v>13920</v>
      </c>
      <c r="F35" s="65"/>
    </row>
    <row r="36" spans="1:6" x14ac:dyDescent="0.25">
      <c r="A36" s="62">
        <v>41861</v>
      </c>
      <c r="B36" s="69" t="s">
        <v>33</v>
      </c>
      <c r="C36" s="64" t="s">
        <v>81</v>
      </c>
      <c r="D36" s="63" t="s">
        <v>84</v>
      </c>
      <c r="E36" s="64">
        <v>9280</v>
      </c>
      <c r="F36" s="65"/>
    </row>
    <row r="37" spans="1:6" x14ac:dyDescent="0.25">
      <c r="A37" s="62">
        <v>41800</v>
      </c>
      <c r="B37" s="68" t="s">
        <v>33</v>
      </c>
      <c r="C37" s="64" t="s">
        <v>79</v>
      </c>
      <c r="D37" s="66" t="s">
        <v>85</v>
      </c>
      <c r="E37" s="64">
        <v>13920</v>
      </c>
      <c r="F37" s="65"/>
    </row>
    <row r="38" spans="1:6" x14ac:dyDescent="0.25">
      <c r="A38" s="62">
        <v>41559</v>
      </c>
      <c r="B38" s="63" t="s">
        <v>33</v>
      </c>
      <c r="C38" s="64" t="s">
        <v>78</v>
      </c>
      <c r="D38" s="63" t="s">
        <v>85</v>
      </c>
      <c r="E38" s="64">
        <v>9280</v>
      </c>
      <c r="F38" s="65"/>
    </row>
    <row r="39" spans="1:6" ht="15.75" thickBot="1" x14ac:dyDescent="0.3">
      <c r="A39" s="62">
        <v>41529</v>
      </c>
      <c r="B39" s="66" t="s">
        <v>33</v>
      </c>
      <c r="C39" s="64" t="s">
        <v>75</v>
      </c>
      <c r="D39" s="66" t="s">
        <v>85</v>
      </c>
      <c r="E39" s="64">
        <v>16240</v>
      </c>
      <c r="F39" s="65"/>
    </row>
    <row r="40" spans="1:6" ht="15.75" thickTop="1" x14ac:dyDescent="0.25">
      <c r="A40" s="70" t="s">
        <v>86</v>
      </c>
      <c r="B40" s="70">
        <f>SUBTOTAL(109,'Advanced Filter'!$B$12:$B$39)</f>
        <v>0</v>
      </c>
      <c r="C40" s="70">
        <f>SUBTOTAL(109,'Advanced Filter'!$C$12:$C$39)</f>
        <v>0</v>
      </c>
      <c r="D40" s="70">
        <f>SUBTOTAL(109,'Advanced Filter'!$D$12:$D$39)</f>
        <v>0</v>
      </c>
      <c r="E40" s="70">
        <f>SUBTOTAL(109,'Advanced Filter'!$E$12:$E$39)</f>
        <v>494160</v>
      </c>
      <c r="F40" s="71">
        <f>SUBTOTAL(109,'Advanced Filter'!$F$12:$F$39)</f>
        <v>0</v>
      </c>
    </row>
    <row r="41" spans="1:6" x14ac:dyDescent="0.25">
      <c r="A41" s="33"/>
      <c r="B41" s="14"/>
      <c r="C41" s="34"/>
      <c r="E41" s="34"/>
      <c r="F41" s="34"/>
    </row>
    <row r="42" spans="1:6" x14ac:dyDescent="0.25">
      <c r="A42" s="33"/>
      <c r="B42" s="14"/>
      <c r="C42" s="34"/>
      <c r="E42" s="34"/>
      <c r="F42" s="34"/>
    </row>
    <row r="43" spans="1:6" x14ac:dyDescent="0.25">
      <c r="A43" s="31" t="s">
        <v>97</v>
      </c>
      <c r="B43" s="31"/>
      <c r="C43" s="31"/>
    </row>
    <row r="44" spans="1:6" x14ac:dyDescent="0.25">
      <c r="A44" s="30" t="s">
        <v>98</v>
      </c>
      <c r="B44" s="30"/>
      <c r="C44" s="30"/>
    </row>
    <row r="45" spans="1:6" x14ac:dyDescent="0.25">
      <c r="A45" s="30" t="s">
        <v>99</v>
      </c>
      <c r="B45" s="30"/>
      <c r="C45" s="30"/>
      <c r="D45" s="30"/>
    </row>
    <row r="46" spans="1:6" x14ac:dyDescent="0.25">
      <c r="A46" s="30" t="s">
        <v>100</v>
      </c>
      <c r="B46" s="30"/>
      <c r="C46" s="30"/>
      <c r="D46" s="30"/>
    </row>
    <row r="47" spans="1:6" x14ac:dyDescent="0.25">
      <c r="A47" s="30" t="s">
        <v>101</v>
      </c>
      <c r="B47" s="30"/>
      <c r="C47" s="30"/>
      <c r="D47" s="30"/>
    </row>
    <row r="48" spans="1:6" x14ac:dyDescent="0.25">
      <c r="A48" s="30" t="s">
        <v>102</v>
      </c>
      <c r="B48" s="30"/>
      <c r="C48" s="30"/>
      <c r="D48" s="30"/>
    </row>
    <row r="49" spans="1:9" x14ac:dyDescent="0.25">
      <c r="A49" s="30" t="s">
        <v>103</v>
      </c>
      <c r="B49" s="30"/>
      <c r="C49" s="30"/>
      <c r="D49" s="30"/>
    </row>
    <row r="50" spans="1:9" x14ac:dyDescent="0.25">
      <c r="A50" s="30" t="s">
        <v>104</v>
      </c>
      <c r="B50" s="30"/>
      <c r="C50" s="30"/>
      <c r="D50" s="30"/>
    </row>
    <row r="51" spans="1:9" x14ac:dyDescent="0.25">
      <c r="A51" s="30" t="s">
        <v>105</v>
      </c>
      <c r="B51" s="30"/>
      <c r="C51" s="30"/>
      <c r="D51" s="30"/>
    </row>
    <row r="53" spans="1:9" x14ac:dyDescent="0.25">
      <c r="A53" s="30" t="s">
        <v>106</v>
      </c>
      <c r="B53" s="30"/>
      <c r="C53" s="30"/>
      <c r="D53" s="30"/>
      <c r="E53" s="30"/>
    </row>
    <row r="54" spans="1:9" x14ac:dyDescent="0.25">
      <c r="A54" s="30" t="s">
        <v>107</v>
      </c>
      <c r="B54" s="30"/>
      <c r="C54" s="30"/>
      <c r="D54" s="30"/>
      <c r="E54" s="30"/>
      <c r="F54" s="30"/>
      <c r="G54" s="30"/>
    </row>
    <row r="55" spans="1:9" x14ac:dyDescent="0.25">
      <c r="A55" s="38" t="s">
        <v>156</v>
      </c>
      <c r="B55" s="38" t="s">
        <v>157</v>
      </c>
      <c r="C55" s="38" t="s">
        <v>117</v>
      </c>
      <c r="D55" s="38" t="s">
        <v>118</v>
      </c>
      <c r="E55" s="38" t="s">
        <v>119</v>
      </c>
      <c r="F55" s="38" t="s">
        <v>158</v>
      </c>
      <c r="G55" s="38" t="s">
        <v>120</v>
      </c>
      <c r="H55" s="38" t="s">
        <v>121</v>
      </c>
      <c r="I55" s="38" t="s">
        <v>122</v>
      </c>
    </row>
    <row r="59" spans="1:9" x14ac:dyDescent="0.25">
      <c r="A59" s="38" t="s">
        <v>156</v>
      </c>
      <c r="B59" s="38" t="s">
        <v>157</v>
      </c>
      <c r="C59" s="38" t="s">
        <v>117</v>
      </c>
      <c r="D59" s="38" t="s">
        <v>118</v>
      </c>
      <c r="E59" s="38" t="s">
        <v>119</v>
      </c>
      <c r="F59" s="38" t="s">
        <v>158</v>
      </c>
      <c r="G59" s="38" t="s">
        <v>120</v>
      </c>
      <c r="H59" s="38" t="s">
        <v>121</v>
      </c>
      <c r="I59" s="38" t="s">
        <v>122</v>
      </c>
    </row>
    <row r="60" spans="1:9" x14ac:dyDescent="0.25">
      <c r="A60" s="27">
        <v>4</v>
      </c>
      <c r="B60" s="40" t="s">
        <v>33</v>
      </c>
      <c r="C60" s="35" t="s">
        <v>123</v>
      </c>
      <c r="D60" s="35" t="s">
        <v>128</v>
      </c>
      <c r="E60" s="36">
        <v>8000</v>
      </c>
      <c r="F60" s="37">
        <v>38637</v>
      </c>
      <c r="G60" s="2">
        <f t="shared" ref="G60:G89" si="0">E60*10%</f>
        <v>800</v>
      </c>
      <c r="H60" s="2">
        <f t="shared" ref="H60:H89" si="1">E60*6%</f>
        <v>480</v>
      </c>
      <c r="I60" s="39">
        <f t="shared" ref="I60:I89" si="2">SUM(G60:H60,E60)</f>
        <v>9280</v>
      </c>
    </row>
    <row r="61" spans="1:9" x14ac:dyDescent="0.25">
      <c r="A61" s="27">
        <v>7</v>
      </c>
      <c r="B61" s="40" t="s">
        <v>33</v>
      </c>
      <c r="C61" s="35" t="s">
        <v>123</v>
      </c>
      <c r="D61" s="35" t="s">
        <v>128</v>
      </c>
      <c r="E61" s="36">
        <v>8000</v>
      </c>
      <c r="F61" s="37">
        <v>38250</v>
      </c>
      <c r="G61" s="2">
        <f t="shared" si="0"/>
        <v>800</v>
      </c>
      <c r="H61" s="2">
        <f t="shared" si="1"/>
        <v>480</v>
      </c>
      <c r="I61" s="39">
        <f t="shared" si="2"/>
        <v>9280</v>
      </c>
    </row>
    <row r="62" spans="1:9" x14ac:dyDescent="0.25">
      <c r="A62" s="27">
        <v>16</v>
      </c>
      <c r="B62" s="40" t="s">
        <v>43</v>
      </c>
      <c r="C62" s="35" t="s">
        <v>133</v>
      </c>
      <c r="D62" s="35" t="s">
        <v>124</v>
      </c>
      <c r="E62" s="36">
        <v>16000</v>
      </c>
      <c r="F62" s="37">
        <v>38272</v>
      </c>
      <c r="G62" s="2">
        <f t="shared" si="0"/>
        <v>1600</v>
      </c>
      <c r="H62" s="2">
        <f t="shared" si="1"/>
        <v>960</v>
      </c>
      <c r="I62" s="39">
        <f t="shared" si="2"/>
        <v>18560</v>
      </c>
    </row>
    <row r="63" spans="1:9" x14ac:dyDescent="0.25">
      <c r="A63" s="27">
        <v>24</v>
      </c>
      <c r="B63" s="40" t="s">
        <v>144</v>
      </c>
      <c r="C63" s="35" t="s">
        <v>145</v>
      </c>
      <c r="D63" s="35" t="s">
        <v>130</v>
      </c>
      <c r="E63" s="36">
        <v>50000</v>
      </c>
      <c r="F63" s="9">
        <v>40153</v>
      </c>
      <c r="G63" s="2">
        <f t="shared" si="0"/>
        <v>5000</v>
      </c>
      <c r="H63" s="2">
        <f t="shared" si="1"/>
        <v>3000</v>
      </c>
      <c r="I63" s="39">
        <f t="shared" si="2"/>
        <v>58000</v>
      </c>
    </row>
    <row r="64" spans="1:9" x14ac:dyDescent="0.25">
      <c r="A64" s="27">
        <v>1</v>
      </c>
      <c r="B64" s="32" t="s">
        <v>30</v>
      </c>
      <c r="C64" s="35" t="s">
        <v>123</v>
      </c>
      <c r="D64" s="35" t="s">
        <v>124</v>
      </c>
      <c r="E64" s="36">
        <v>16000</v>
      </c>
      <c r="F64" s="37">
        <v>37409</v>
      </c>
      <c r="G64" s="2">
        <f t="shared" si="0"/>
        <v>1600</v>
      </c>
      <c r="H64" s="2">
        <f t="shared" si="1"/>
        <v>960</v>
      </c>
      <c r="I64" s="39">
        <f t="shared" si="2"/>
        <v>18560</v>
      </c>
    </row>
    <row r="65" spans="1:9" x14ac:dyDescent="0.25">
      <c r="A65" s="27">
        <v>9</v>
      </c>
      <c r="B65" s="41" t="s">
        <v>36</v>
      </c>
      <c r="C65" s="35" t="s">
        <v>123</v>
      </c>
      <c r="D65" s="35" t="s">
        <v>132</v>
      </c>
      <c r="E65" s="36">
        <v>20000</v>
      </c>
      <c r="F65" s="37">
        <v>37539</v>
      </c>
      <c r="G65" s="2">
        <f t="shared" si="0"/>
        <v>2000</v>
      </c>
      <c r="H65" s="2">
        <f t="shared" si="1"/>
        <v>1200</v>
      </c>
      <c r="I65" s="39">
        <f t="shared" si="2"/>
        <v>23200</v>
      </c>
    </row>
    <row r="66" spans="1:9" x14ac:dyDescent="0.25">
      <c r="A66" s="27">
        <v>13</v>
      </c>
      <c r="B66" s="42" t="s">
        <v>40</v>
      </c>
      <c r="C66" s="35" t="s">
        <v>135</v>
      </c>
      <c r="D66" s="35" t="s">
        <v>134</v>
      </c>
      <c r="E66" s="36">
        <v>16000</v>
      </c>
      <c r="F66" s="37">
        <v>37908</v>
      </c>
      <c r="G66" s="2">
        <f t="shared" si="0"/>
        <v>1600</v>
      </c>
      <c r="H66" s="2">
        <f t="shared" si="1"/>
        <v>960</v>
      </c>
      <c r="I66" s="39">
        <f t="shared" si="2"/>
        <v>18560</v>
      </c>
    </row>
    <row r="67" spans="1:9" x14ac:dyDescent="0.25">
      <c r="A67" s="27">
        <v>22</v>
      </c>
      <c r="B67" s="28" t="s">
        <v>141</v>
      </c>
      <c r="C67" s="35" t="s">
        <v>139</v>
      </c>
      <c r="D67" s="35" t="s">
        <v>140</v>
      </c>
      <c r="E67" s="36">
        <v>8000</v>
      </c>
      <c r="F67" s="9">
        <v>38939</v>
      </c>
      <c r="G67" s="2">
        <f t="shared" si="0"/>
        <v>800</v>
      </c>
      <c r="H67" s="2">
        <f t="shared" si="1"/>
        <v>480</v>
      </c>
      <c r="I67" s="39">
        <f t="shared" si="2"/>
        <v>9280</v>
      </c>
    </row>
    <row r="68" spans="1:9" x14ac:dyDescent="0.25">
      <c r="A68" s="27">
        <v>23</v>
      </c>
      <c r="B68" s="28" t="s">
        <v>142</v>
      </c>
      <c r="C68" s="35" t="s">
        <v>143</v>
      </c>
      <c r="D68" s="35" t="s">
        <v>128</v>
      </c>
      <c r="E68" s="36">
        <v>12000</v>
      </c>
      <c r="F68" s="9">
        <v>38878</v>
      </c>
      <c r="G68" s="2">
        <f t="shared" si="0"/>
        <v>1200</v>
      </c>
      <c r="H68" s="2">
        <f t="shared" si="1"/>
        <v>720</v>
      </c>
      <c r="I68" s="39">
        <f t="shared" si="2"/>
        <v>13920</v>
      </c>
    </row>
    <row r="69" spans="1:9" x14ac:dyDescent="0.25">
      <c r="A69" s="27">
        <v>25</v>
      </c>
      <c r="B69" s="28" t="s">
        <v>146</v>
      </c>
      <c r="C69" s="35" t="s">
        <v>133</v>
      </c>
      <c r="D69" s="35" t="s">
        <v>147</v>
      </c>
      <c r="E69" s="36">
        <v>15000</v>
      </c>
      <c r="F69" s="9">
        <v>39488</v>
      </c>
      <c r="G69" s="2">
        <f t="shared" si="0"/>
        <v>1500</v>
      </c>
      <c r="H69" s="2">
        <f t="shared" si="1"/>
        <v>900</v>
      </c>
      <c r="I69" s="39">
        <f t="shared" si="2"/>
        <v>17400</v>
      </c>
    </row>
    <row r="70" spans="1:9" x14ac:dyDescent="0.25">
      <c r="A70" s="27">
        <v>26</v>
      </c>
      <c r="B70" s="28" t="s">
        <v>73</v>
      </c>
      <c r="C70" s="35" t="s">
        <v>123</v>
      </c>
      <c r="D70" s="35" t="s">
        <v>148</v>
      </c>
      <c r="E70" s="36">
        <v>12000</v>
      </c>
      <c r="F70" s="9">
        <v>39540</v>
      </c>
      <c r="G70" s="2">
        <f t="shared" si="0"/>
        <v>1200</v>
      </c>
      <c r="H70" s="2">
        <f t="shared" si="1"/>
        <v>720</v>
      </c>
      <c r="I70" s="39">
        <f t="shared" si="2"/>
        <v>13920</v>
      </c>
    </row>
    <row r="71" spans="1:9" x14ac:dyDescent="0.25">
      <c r="A71" s="27">
        <v>27</v>
      </c>
      <c r="B71" s="28" t="s">
        <v>74</v>
      </c>
      <c r="C71" s="35" t="s">
        <v>149</v>
      </c>
      <c r="D71" s="35" t="s">
        <v>150</v>
      </c>
      <c r="E71" s="36">
        <v>16000</v>
      </c>
      <c r="F71" s="9">
        <v>39578</v>
      </c>
      <c r="G71" s="2">
        <f t="shared" si="0"/>
        <v>1600</v>
      </c>
      <c r="H71" s="2">
        <f t="shared" si="1"/>
        <v>960</v>
      </c>
      <c r="I71" s="39">
        <f t="shared" si="2"/>
        <v>18560</v>
      </c>
    </row>
    <row r="72" spans="1:9" x14ac:dyDescent="0.25">
      <c r="A72" s="27">
        <v>28</v>
      </c>
      <c r="B72" s="28" t="s">
        <v>151</v>
      </c>
      <c r="C72" s="35" t="s">
        <v>149</v>
      </c>
      <c r="D72" s="35" t="s">
        <v>130</v>
      </c>
      <c r="E72" s="36">
        <v>30000</v>
      </c>
      <c r="F72" s="9">
        <v>39133</v>
      </c>
      <c r="G72" s="2">
        <f t="shared" si="0"/>
        <v>3000</v>
      </c>
      <c r="H72" s="2">
        <f t="shared" si="1"/>
        <v>1800</v>
      </c>
      <c r="I72" s="39">
        <f t="shared" si="2"/>
        <v>34800</v>
      </c>
    </row>
    <row r="73" spans="1:9" x14ac:dyDescent="0.25">
      <c r="A73" s="27">
        <v>29</v>
      </c>
      <c r="B73" s="28" t="s">
        <v>152</v>
      </c>
      <c r="C73" s="35" t="s">
        <v>153</v>
      </c>
      <c r="D73" s="35" t="s">
        <v>154</v>
      </c>
      <c r="E73" s="36">
        <v>10000</v>
      </c>
      <c r="F73" s="9">
        <v>39192</v>
      </c>
      <c r="G73" s="2">
        <f t="shared" si="0"/>
        <v>1000</v>
      </c>
      <c r="H73" s="2">
        <f t="shared" si="1"/>
        <v>600</v>
      </c>
      <c r="I73" s="39">
        <f t="shared" si="2"/>
        <v>11600</v>
      </c>
    </row>
    <row r="74" spans="1:9" x14ac:dyDescent="0.25">
      <c r="A74" s="27">
        <v>30</v>
      </c>
      <c r="B74" s="28" t="s">
        <v>155</v>
      </c>
      <c r="C74" s="35" t="s">
        <v>126</v>
      </c>
      <c r="D74" s="35" t="s">
        <v>132</v>
      </c>
      <c r="E74" s="36">
        <v>45000</v>
      </c>
      <c r="F74" s="9">
        <v>40058</v>
      </c>
      <c r="G74" s="2">
        <f t="shared" si="0"/>
        <v>4500</v>
      </c>
      <c r="H74" s="2">
        <f t="shared" si="1"/>
        <v>2700</v>
      </c>
      <c r="I74" s="39">
        <f t="shared" si="2"/>
        <v>52200</v>
      </c>
    </row>
    <row r="75" spans="1:9" x14ac:dyDescent="0.25">
      <c r="A75" s="27">
        <v>2</v>
      </c>
      <c r="B75" s="2" t="s">
        <v>31</v>
      </c>
      <c r="C75" s="35" t="s">
        <v>123</v>
      </c>
      <c r="D75" s="35" t="s">
        <v>125</v>
      </c>
      <c r="E75" s="36">
        <v>12000</v>
      </c>
      <c r="F75" s="37">
        <v>38607</v>
      </c>
      <c r="G75" s="2">
        <f t="shared" si="0"/>
        <v>1200</v>
      </c>
      <c r="H75" s="2">
        <f t="shared" si="1"/>
        <v>720</v>
      </c>
      <c r="I75" s="39">
        <f t="shared" si="2"/>
        <v>13920</v>
      </c>
    </row>
    <row r="76" spans="1:9" x14ac:dyDescent="0.25">
      <c r="A76" s="27">
        <v>3</v>
      </c>
      <c r="B76" s="2" t="s">
        <v>32</v>
      </c>
      <c r="C76" s="35" t="s">
        <v>126</v>
      </c>
      <c r="D76" s="35" t="s">
        <v>127</v>
      </c>
      <c r="E76" s="36">
        <v>10000</v>
      </c>
      <c r="F76" s="37">
        <v>38301</v>
      </c>
      <c r="G76" s="2">
        <f t="shared" si="0"/>
        <v>1000</v>
      </c>
      <c r="H76" s="2">
        <f t="shared" si="1"/>
        <v>600</v>
      </c>
      <c r="I76" s="39">
        <f t="shared" si="2"/>
        <v>11600</v>
      </c>
    </row>
    <row r="77" spans="1:9" x14ac:dyDescent="0.25">
      <c r="A77" s="27">
        <v>5</v>
      </c>
      <c r="B77" s="2" t="s">
        <v>34</v>
      </c>
      <c r="C77" s="35" t="s">
        <v>129</v>
      </c>
      <c r="D77" s="35" t="s">
        <v>130</v>
      </c>
      <c r="E77" s="36">
        <v>12000</v>
      </c>
      <c r="F77" s="37">
        <v>37513</v>
      </c>
      <c r="G77" s="2">
        <f t="shared" si="0"/>
        <v>1200</v>
      </c>
      <c r="H77" s="2">
        <f t="shared" si="1"/>
        <v>720</v>
      </c>
      <c r="I77" s="39">
        <f t="shared" si="2"/>
        <v>13920</v>
      </c>
    </row>
    <row r="78" spans="1:9" x14ac:dyDescent="0.25">
      <c r="A78" s="27">
        <v>6</v>
      </c>
      <c r="B78" s="2" t="s">
        <v>35</v>
      </c>
      <c r="C78" s="35" t="s">
        <v>131</v>
      </c>
      <c r="D78" s="35" t="s">
        <v>130</v>
      </c>
      <c r="E78" s="36">
        <v>14000</v>
      </c>
      <c r="F78" s="37">
        <v>38641</v>
      </c>
      <c r="G78" s="2">
        <f t="shared" si="0"/>
        <v>1400</v>
      </c>
      <c r="H78" s="2">
        <f t="shared" si="1"/>
        <v>840</v>
      </c>
      <c r="I78" s="39">
        <f t="shared" si="2"/>
        <v>16240</v>
      </c>
    </row>
    <row r="79" spans="1:9" x14ac:dyDescent="0.25">
      <c r="A79" s="27">
        <v>8</v>
      </c>
      <c r="B79" s="2" t="s">
        <v>35</v>
      </c>
      <c r="C79" s="35" t="s">
        <v>131</v>
      </c>
      <c r="D79" s="35" t="s">
        <v>130</v>
      </c>
      <c r="E79" s="36">
        <v>10000</v>
      </c>
      <c r="F79" s="37">
        <v>37174</v>
      </c>
      <c r="G79" s="2">
        <f t="shared" si="0"/>
        <v>1000</v>
      </c>
      <c r="H79" s="2">
        <f t="shared" si="1"/>
        <v>600</v>
      </c>
      <c r="I79" s="39">
        <f t="shared" si="2"/>
        <v>11600</v>
      </c>
    </row>
    <row r="80" spans="1:9" x14ac:dyDescent="0.25">
      <c r="A80" s="27">
        <v>10</v>
      </c>
      <c r="B80" s="2" t="s">
        <v>37</v>
      </c>
      <c r="C80" s="35" t="s">
        <v>133</v>
      </c>
      <c r="D80" s="35" t="s">
        <v>134</v>
      </c>
      <c r="E80" s="36">
        <v>10000</v>
      </c>
      <c r="F80" s="37">
        <v>37602</v>
      </c>
      <c r="G80" s="2">
        <f t="shared" si="0"/>
        <v>1000</v>
      </c>
      <c r="H80" s="2">
        <f t="shared" si="1"/>
        <v>600</v>
      </c>
      <c r="I80" s="39">
        <f t="shared" si="2"/>
        <v>11600</v>
      </c>
    </row>
    <row r="81" spans="1:9" x14ac:dyDescent="0.25">
      <c r="A81" s="27">
        <v>11</v>
      </c>
      <c r="B81" s="2" t="s">
        <v>38</v>
      </c>
      <c r="C81" s="35" t="s">
        <v>126</v>
      </c>
      <c r="D81" s="35" t="s">
        <v>130</v>
      </c>
      <c r="E81" s="36">
        <v>16000</v>
      </c>
      <c r="F81" s="37">
        <v>38117</v>
      </c>
      <c r="G81" s="2">
        <f t="shared" si="0"/>
        <v>1600</v>
      </c>
      <c r="H81" s="2">
        <f t="shared" si="1"/>
        <v>960</v>
      </c>
      <c r="I81" s="39">
        <f t="shared" si="2"/>
        <v>18560</v>
      </c>
    </row>
    <row r="82" spans="1:9" x14ac:dyDescent="0.25">
      <c r="A82" s="27">
        <v>12</v>
      </c>
      <c r="B82" s="2" t="s">
        <v>39</v>
      </c>
      <c r="C82" s="35" t="s">
        <v>131</v>
      </c>
      <c r="D82" s="35" t="s">
        <v>130</v>
      </c>
      <c r="E82" s="36">
        <v>18000</v>
      </c>
      <c r="F82" s="37">
        <v>38150</v>
      </c>
      <c r="G82" s="2">
        <f t="shared" si="0"/>
        <v>1800</v>
      </c>
      <c r="H82" s="2">
        <f t="shared" si="1"/>
        <v>1080</v>
      </c>
      <c r="I82" s="39">
        <f t="shared" si="2"/>
        <v>20880</v>
      </c>
    </row>
    <row r="83" spans="1:9" x14ac:dyDescent="0.25">
      <c r="A83" s="27">
        <v>14</v>
      </c>
      <c r="B83" s="2" t="s">
        <v>41</v>
      </c>
      <c r="C83" s="35" t="s">
        <v>126</v>
      </c>
      <c r="D83" s="35" t="s">
        <v>134</v>
      </c>
      <c r="E83" s="36">
        <v>14000</v>
      </c>
      <c r="F83" s="37">
        <v>37511</v>
      </c>
      <c r="G83" s="2">
        <f t="shared" si="0"/>
        <v>1400</v>
      </c>
      <c r="H83" s="2">
        <f t="shared" si="1"/>
        <v>840</v>
      </c>
      <c r="I83" s="39">
        <f t="shared" si="2"/>
        <v>16240</v>
      </c>
    </row>
    <row r="84" spans="1:9" ht="15.75" customHeight="1" x14ac:dyDescent="0.25">
      <c r="A84" s="27">
        <v>15</v>
      </c>
      <c r="B84" s="2" t="s">
        <v>42</v>
      </c>
      <c r="C84" s="35" t="s">
        <v>123</v>
      </c>
      <c r="D84" s="35" t="s">
        <v>136</v>
      </c>
      <c r="E84" s="36">
        <v>24000</v>
      </c>
      <c r="F84" s="37">
        <v>37421</v>
      </c>
      <c r="G84" s="2">
        <f t="shared" si="0"/>
        <v>2400</v>
      </c>
      <c r="H84" s="2">
        <f t="shared" si="1"/>
        <v>1440</v>
      </c>
      <c r="I84" s="39">
        <f t="shared" si="2"/>
        <v>27840</v>
      </c>
    </row>
    <row r="85" spans="1:9" ht="15" customHeight="1" x14ac:dyDescent="0.25">
      <c r="A85" s="27">
        <v>17</v>
      </c>
      <c r="B85" s="2" t="s">
        <v>44</v>
      </c>
      <c r="C85" s="35" t="s">
        <v>126</v>
      </c>
      <c r="D85" s="35" t="s">
        <v>130</v>
      </c>
      <c r="E85" s="36">
        <v>12000</v>
      </c>
      <c r="F85" s="37">
        <v>38240</v>
      </c>
      <c r="G85" s="2">
        <f t="shared" si="0"/>
        <v>1200</v>
      </c>
      <c r="H85" s="2">
        <f t="shared" si="1"/>
        <v>720</v>
      </c>
      <c r="I85" s="39">
        <f t="shared" si="2"/>
        <v>13920</v>
      </c>
    </row>
    <row r="86" spans="1:9" x14ac:dyDescent="0.25">
      <c r="A86" s="27">
        <v>18</v>
      </c>
      <c r="B86" s="2" t="s">
        <v>45</v>
      </c>
      <c r="C86" s="35" t="s">
        <v>129</v>
      </c>
      <c r="D86" s="35" t="s">
        <v>137</v>
      </c>
      <c r="E86" s="36">
        <v>5000</v>
      </c>
      <c r="F86" s="37">
        <v>37549</v>
      </c>
      <c r="G86" s="2">
        <f t="shared" si="0"/>
        <v>500</v>
      </c>
      <c r="H86" s="2">
        <f t="shared" si="1"/>
        <v>300</v>
      </c>
      <c r="I86" s="39">
        <f t="shared" si="2"/>
        <v>5800</v>
      </c>
    </row>
    <row r="87" spans="1:9" x14ac:dyDescent="0.25">
      <c r="A87" s="27">
        <v>19</v>
      </c>
      <c r="B87" s="2" t="s">
        <v>46</v>
      </c>
      <c r="C87" s="35" t="s">
        <v>135</v>
      </c>
      <c r="D87" s="35" t="s">
        <v>134</v>
      </c>
      <c r="E87" s="36">
        <v>12000</v>
      </c>
      <c r="F87" s="37">
        <v>38293</v>
      </c>
      <c r="G87" s="2">
        <f t="shared" si="0"/>
        <v>1200</v>
      </c>
      <c r="H87" s="2">
        <f t="shared" si="1"/>
        <v>720</v>
      </c>
      <c r="I87" s="39">
        <f t="shared" si="2"/>
        <v>13920</v>
      </c>
    </row>
    <row r="88" spans="1:9" x14ac:dyDescent="0.25">
      <c r="A88" s="27">
        <v>20</v>
      </c>
      <c r="B88" s="2" t="s">
        <v>47</v>
      </c>
      <c r="C88" s="35" t="s">
        <v>129</v>
      </c>
      <c r="D88" s="35" t="s">
        <v>130</v>
      </c>
      <c r="E88" s="36">
        <v>20000</v>
      </c>
      <c r="F88" s="37">
        <v>38323</v>
      </c>
      <c r="G88" s="2">
        <f t="shared" si="0"/>
        <v>2000</v>
      </c>
      <c r="H88" s="2">
        <f t="shared" si="1"/>
        <v>1200</v>
      </c>
      <c r="I88" s="39">
        <f t="shared" si="2"/>
        <v>23200</v>
      </c>
    </row>
    <row r="89" spans="1:9" x14ac:dyDescent="0.25">
      <c r="A89" s="27">
        <v>21</v>
      </c>
      <c r="B89" s="2" t="s">
        <v>138</v>
      </c>
      <c r="C89" s="35" t="s">
        <v>139</v>
      </c>
      <c r="D89" s="35" t="s">
        <v>140</v>
      </c>
      <c r="E89" s="36">
        <v>10000</v>
      </c>
      <c r="F89" s="9">
        <v>38749</v>
      </c>
      <c r="G89" s="2">
        <f t="shared" si="0"/>
        <v>1000</v>
      </c>
      <c r="H89" s="2">
        <f t="shared" si="1"/>
        <v>600</v>
      </c>
      <c r="I89" s="39">
        <f t="shared" si="2"/>
        <v>11600</v>
      </c>
    </row>
  </sheetData>
  <dataConsolidate/>
  <customSheetViews>
    <customSheetView guid="{064965CD-BD07-4A4A-A46E-CBA62651141F}" topLeftCell="A94">
      <selection activeCell="A105" sqref="A105:B109"/>
      <pageMargins left="0.7" right="0.7" top="0.75" bottom="0.75" header="0.3" footer="0.3"/>
      <pageSetup orientation="portrait" r:id="rId1"/>
    </customSheetView>
  </customSheetViews>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E49"/>
  <sheetViews>
    <sheetView topLeftCell="A26" workbookViewId="0">
      <selection activeCell="C37" sqref="C37"/>
    </sheetView>
  </sheetViews>
  <sheetFormatPr defaultRowHeight="15" x14ac:dyDescent="0.25"/>
  <cols>
    <col min="1" max="1" width="29" customWidth="1"/>
    <col min="2" max="2" width="28.7109375" customWidth="1"/>
    <col min="3" max="3" width="12.140625" customWidth="1"/>
    <col min="4" max="4" width="17.28515625" customWidth="1"/>
  </cols>
  <sheetData>
    <row r="1" spans="1:5" x14ac:dyDescent="0.25">
      <c r="A1" s="1" t="s">
        <v>0</v>
      </c>
      <c r="B1" s="44">
        <v>42339</v>
      </c>
      <c r="C1" s="83">
        <v>45566</v>
      </c>
    </row>
    <row r="2" spans="1:5" x14ac:dyDescent="0.25">
      <c r="A2" s="1" t="s">
        <v>1</v>
      </c>
      <c r="B2" s="45">
        <v>0.43055555555555558</v>
      </c>
      <c r="C2" s="84">
        <v>0.43055555555555558</v>
      </c>
    </row>
    <row r="3" spans="1:5" x14ac:dyDescent="0.25">
      <c r="A3" s="1" t="s">
        <v>2</v>
      </c>
      <c r="B3" s="46">
        <v>3</v>
      </c>
      <c r="C3" s="47" t="s">
        <v>201</v>
      </c>
    </row>
    <row r="4" spans="1:5" x14ac:dyDescent="0.25">
      <c r="A4" s="1" t="s">
        <v>3</v>
      </c>
      <c r="B4" s="48">
        <v>12</v>
      </c>
      <c r="D4" s="47"/>
    </row>
    <row r="5" spans="1:5" x14ac:dyDescent="0.25">
      <c r="A5" s="1" t="s">
        <v>4</v>
      </c>
      <c r="B5" s="49">
        <f>12/5</f>
        <v>2.4</v>
      </c>
      <c r="C5" s="85">
        <v>2.4</v>
      </c>
    </row>
    <row r="6" spans="1:5" x14ac:dyDescent="0.25">
      <c r="A6" s="1" t="s">
        <v>5</v>
      </c>
      <c r="B6" s="50">
        <v>4500</v>
      </c>
      <c r="C6" s="86">
        <v>4500</v>
      </c>
    </row>
    <row r="7" spans="1:5" x14ac:dyDescent="0.25">
      <c r="A7" s="1" t="s">
        <v>12</v>
      </c>
      <c r="B7" s="3">
        <v>12.345000000000001</v>
      </c>
      <c r="C7">
        <v>12.35</v>
      </c>
    </row>
    <row r="8" spans="1:5" x14ac:dyDescent="0.25">
      <c r="A8" s="1" t="s">
        <v>6</v>
      </c>
      <c r="B8" s="51" t="s">
        <v>163</v>
      </c>
    </row>
    <row r="9" spans="1:5" x14ac:dyDescent="0.25">
      <c r="A9" s="1" t="s">
        <v>9</v>
      </c>
      <c r="B9" s="2">
        <v>42339</v>
      </c>
    </row>
    <row r="10" spans="1:5" x14ac:dyDescent="0.25">
      <c r="E10" s="52">
        <f>B7</f>
        <v>12.345000000000001</v>
      </c>
    </row>
    <row r="12" spans="1:5" x14ac:dyDescent="0.25">
      <c r="A12" s="104" t="s">
        <v>7</v>
      </c>
      <c r="B12" s="104"/>
      <c r="D12" s="53" t="str">
        <f>B8</f>
        <v>lokesh</v>
      </c>
    </row>
    <row r="13" spans="1:5" x14ac:dyDescent="0.25">
      <c r="A13" s="104" t="s">
        <v>8</v>
      </c>
      <c r="B13" s="104"/>
    </row>
    <row r="14" spans="1:5" x14ac:dyDescent="0.25">
      <c r="A14" s="54">
        <v>25</v>
      </c>
    </row>
    <row r="15" spans="1:5" x14ac:dyDescent="0.25">
      <c r="A15" s="1" t="s">
        <v>10</v>
      </c>
      <c r="B15" s="1" t="s">
        <v>11</v>
      </c>
    </row>
    <row r="16" spans="1:5" x14ac:dyDescent="0.25">
      <c r="A16" s="2">
        <v>12</v>
      </c>
      <c r="B16" s="55">
        <f>A16*$A$14</f>
        <v>300</v>
      </c>
      <c r="C16" s="87">
        <f>$A$14*A16</f>
        <v>300</v>
      </c>
    </row>
    <row r="17" spans="1:3" x14ac:dyDescent="0.25">
      <c r="A17" s="2">
        <v>15</v>
      </c>
      <c r="B17" s="55">
        <f t="shared" ref="B17:B19" si="0">A17*$A$14</f>
        <v>375</v>
      </c>
      <c r="C17" s="87">
        <f t="shared" ref="C17:C19" si="1">$A$14*A17</f>
        <v>375</v>
      </c>
    </row>
    <row r="18" spans="1:3" x14ac:dyDescent="0.25">
      <c r="A18" s="2">
        <v>9</v>
      </c>
      <c r="B18" s="55">
        <f t="shared" si="0"/>
        <v>225</v>
      </c>
      <c r="C18" s="87">
        <f t="shared" si="1"/>
        <v>225</v>
      </c>
    </row>
    <row r="19" spans="1:3" x14ac:dyDescent="0.25">
      <c r="A19" s="2">
        <v>5</v>
      </c>
      <c r="B19" s="55">
        <f t="shared" si="0"/>
        <v>125</v>
      </c>
      <c r="C19" s="87">
        <f t="shared" si="1"/>
        <v>125</v>
      </c>
    </row>
    <row r="22" spans="1:3" x14ac:dyDescent="0.25">
      <c r="A22" s="105" t="s">
        <v>13</v>
      </c>
      <c r="B22" s="105"/>
    </row>
    <row r="23" spans="1:3" x14ac:dyDescent="0.25">
      <c r="A23" s="105" t="s">
        <v>14</v>
      </c>
      <c r="B23" s="105"/>
    </row>
    <row r="24" spans="1:3" x14ac:dyDescent="0.25">
      <c r="A24" s="105" t="s">
        <v>15</v>
      </c>
      <c r="B24" s="105"/>
    </row>
    <row r="25" spans="1:3" ht="34.5" customHeight="1" x14ac:dyDescent="0.25">
      <c r="A25" s="103" t="s">
        <v>16</v>
      </c>
      <c r="B25" s="103"/>
    </row>
    <row r="26" spans="1:3" ht="30.75" customHeight="1" x14ac:dyDescent="0.25">
      <c r="A26" s="4">
        <v>0.45833333333333331</v>
      </c>
      <c r="B26" s="5"/>
    </row>
    <row r="27" spans="1:3" ht="36" customHeight="1" x14ac:dyDescent="0.25">
      <c r="A27" s="103" t="s">
        <v>16</v>
      </c>
      <c r="B27" s="103"/>
    </row>
    <row r="28" spans="1:3" ht="27" customHeight="1" x14ac:dyDescent="0.25">
      <c r="A28" s="6">
        <v>42051</v>
      </c>
      <c r="B28" s="5"/>
    </row>
    <row r="29" spans="1:3" ht="26.25" customHeight="1" x14ac:dyDescent="0.25">
      <c r="A29" s="103" t="s">
        <v>16</v>
      </c>
      <c r="B29" s="103"/>
    </row>
    <row r="30" spans="1:3" ht="21.75" customHeight="1" x14ac:dyDescent="0.25">
      <c r="A30" s="7">
        <v>0.2555</v>
      </c>
      <c r="B30" s="5"/>
    </row>
    <row r="31" spans="1:3" ht="30" customHeight="1" x14ac:dyDescent="0.25">
      <c r="A31" s="103" t="s">
        <v>21</v>
      </c>
      <c r="B31" s="103"/>
    </row>
    <row r="32" spans="1:3" ht="19.5" customHeight="1" x14ac:dyDescent="0.25">
      <c r="A32" s="2" t="s">
        <v>17</v>
      </c>
      <c r="B32" s="8" t="b">
        <f>TEXT(B35,"mmm")=B33</f>
        <v>1</v>
      </c>
    </row>
    <row r="33" spans="1:4" x14ac:dyDescent="0.25">
      <c r="A33" s="2" t="s">
        <v>18</v>
      </c>
      <c r="B33" s="2" t="s">
        <v>20</v>
      </c>
    </row>
    <row r="34" spans="1:4" x14ac:dyDescent="0.25">
      <c r="A34" s="2" t="s">
        <v>19</v>
      </c>
      <c r="B34" s="56">
        <v>2015</v>
      </c>
    </row>
    <row r="35" spans="1:4" x14ac:dyDescent="0.25">
      <c r="A35" s="2" t="s">
        <v>0</v>
      </c>
      <c r="B35" s="9">
        <v>42016</v>
      </c>
    </row>
    <row r="36" spans="1:4" ht="36" customHeight="1" x14ac:dyDescent="0.25">
      <c r="A36" s="103" t="s">
        <v>22</v>
      </c>
      <c r="B36" s="103"/>
    </row>
    <row r="37" spans="1:4" x14ac:dyDescent="0.25">
      <c r="A37" s="2" t="s">
        <v>18</v>
      </c>
      <c r="B37" s="2" t="s">
        <v>23</v>
      </c>
    </row>
    <row r="38" spans="1:4" x14ac:dyDescent="0.25">
      <c r="A38" s="2" t="s">
        <v>19</v>
      </c>
      <c r="B38" s="2">
        <v>2015</v>
      </c>
    </row>
    <row r="39" spans="1:4" x14ac:dyDescent="0.25">
      <c r="A39" s="2" t="s">
        <v>24</v>
      </c>
      <c r="B39" s="8">
        <f>SUM(C42:C47)</f>
        <v>0</v>
      </c>
    </row>
    <row r="41" spans="1:4" ht="60" x14ac:dyDescent="0.25">
      <c r="A41" s="1" t="s">
        <v>25</v>
      </c>
      <c r="B41" s="1" t="s">
        <v>26</v>
      </c>
      <c r="C41" s="11" t="s">
        <v>27</v>
      </c>
      <c r="D41" s="11" t="s">
        <v>28</v>
      </c>
    </row>
    <row r="42" spans="1:4" x14ac:dyDescent="0.25">
      <c r="A42" s="9">
        <v>42027</v>
      </c>
      <c r="B42" s="2"/>
      <c r="C42" s="2">
        <f>--B42</f>
        <v>0</v>
      </c>
      <c r="D42" s="2">
        <f>B42*1</f>
        <v>0</v>
      </c>
    </row>
    <row r="43" spans="1:4" x14ac:dyDescent="0.25">
      <c r="A43" s="9">
        <v>42038</v>
      </c>
      <c r="B43" s="2"/>
      <c r="C43" s="2">
        <f>--B43</f>
        <v>0</v>
      </c>
      <c r="D43" s="2">
        <f t="shared" ref="D43:D47" si="2">B43*1</f>
        <v>0</v>
      </c>
    </row>
    <row r="44" spans="1:4" x14ac:dyDescent="0.25">
      <c r="A44" s="10" t="s">
        <v>29</v>
      </c>
      <c r="B44" s="2"/>
      <c r="C44" s="2">
        <f t="shared" ref="C44:C47" si="3">--B44</f>
        <v>0</v>
      </c>
      <c r="D44" s="2">
        <f t="shared" si="2"/>
        <v>0</v>
      </c>
    </row>
    <row r="45" spans="1:4" x14ac:dyDescent="0.25">
      <c r="A45" s="9">
        <v>42019</v>
      </c>
      <c r="B45" s="2"/>
      <c r="C45" s="2">
        <f t="shared" si="3"/>
        <v>0</v>
      </c>
      <c r="D45" s="2">
        <f t="shared" si="2"/>
        <v>0</v>
      </c>
    </row>
    <row r="46" spans="1:4" x14ac:dyDescent="0.25">
      <c r="A46" s="9">
        <v>42024</v>
      </c>
      <c r="B46" s="2"/>
      <c r="C46" s="2">
        <f t="shared" si="3"/>
        <v>0</v>
      </c>
      <c r="D46" s="2">
        <f t="shared" si="2"/>
        <v>0</v>
      </c>
    </row>
    <row r="47" spans="1:4" x14ac:dyDescent="0.25">
      <c r="A47" s="9">
        <v>42084</v>
      </c>
      <c r="B47" s="2"/>
      <c r="C47" s="2">
        <f t="shared" si="3"/>
        <v>0</v>
      </c>
      <c r="D47" s="2">
        <f t="shared" si="2"/>
        <v>0</v>
      </c>
    </row>
    <row r="49" spans="3:3" x14ac:dyDescent="0.25">
      <c r="C49">
        <f>--B42</f>
        <v>0</v>
      </c>
    </row>
  </sheetData>
  <customSheetViews>
    <customSheetView guid="{064965CD-BD07-4A4A-A46E-CBA62651141F}">
      <pageMargins left="0.7" right="0.7" top="0.75" bottom="0.75" header="0.3" footer="0.3"/>
      <pageSetup orientation="portrait" r:id="rId1"/>
    </customSheetView>
  </customSheetViews>
  <mergeCells count="10">
    <mergeCell ref="A27:B27"/>
    <mergeCell ref="A29:B29"/>
    <mergeCell ref="A31:B31"/>
    <mergeCell ref="A36:B36"/>
    <mergeCell ref="A12:B12"/>
    <mergeCell ref="A13:B13"/>
    <mergeCell ref="A22:B22"/>
    <mergeCell ref="A23:B23"/>
    <mergeCell ref="A24:B24"/>
    <mergeCell ref="A25:B25"/>
  </mergeCell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3:F18"/>
  <sheetViews>
    <sheetView workbookViewId="0">
      <selection activeCell="A16" sqref="A16"/>
    </sheetView>
  </sheetViews>
  <sheetFormatPr defaultRowHeight="15" x14ac:dyDescent="0.25"/>
  <cols>
    <col min="2" max="6" width="11.28515625" bestFit="1" customWidth="1"/>
  </cols>
  <sheetData>
    <row r="3" spans="1:6" x14ac:dyDescent="0.25">
      <c r="A3" s="72" t="s">
        <v>172</v>
      </c>
    </row>
    <row r="5" spans="1:6" x14ac:dyDescent="0.25">
      <c r="A5" s="72" t="s">
        <v>174</v>
      </c>
    </row>
    <row r="7" spans="1:6" x14ac:dyDescent="0.25">
      <c r="A7" s="72" t="s">
        <v>173</v>
      </c>
    </row>
    <row r="13" spans="1:6" x14ac:dyDescent="0.25">
      <c r="A13" s="57" t="s">
        <v>164</v>
      </c>
      <c r="B13" s="57" t="s">
        <v>167</v>
      </c>
      <c r="C13" s="57" t="s">
        <v>168</v>
      </c>
      <c r="D13" s="57" t="s">
        <v>169</v>
      </c>
      <c r="E13" s="57" t="s">
        <v>170</v>
      </c>
      <c r="F13" s="57" t="s">
        <v>171</v>
      </c>
    </row>
    <row r="14" spans="1:6" x14ac:dyDescent="0.25">
      <c r="A14" s="58" t="s">
        <v>165</v>
      </c>
      <c r="B14" s="2">
        <v>18534.22</v>
      </c>
      <c r="C14" s="2">
        <v>69345.56</v>
      </c>
      <c r="D14" s="2">
        <v>123456.34</v>
      </c>
      <c r="E14" s="2">
        <v>234567</v>
      </c>
      <c r="F14" s="2">
        <v>34567.67</v>
      </c>
    </row>
    <row r="15" spans="1:6" x14ac:dyDescent="0.25">
      <c r="A15" s="58" t="s">
        <v>160</v>
      </c>
      <c r="B15" s="2">
        <v>56345.34</v>
      </c>
      <c r="C15" s="2">
        <v>121345.67</v>
      </c>
      <c r="D15" s="2">
        <v>56987.34</v>
      </c>
      <c r="E15" s="2">
        <v>451234.67</v>
      </c>
      <c r="F15" s="2">
        <v>23476.45</v>
      </c>
    </row>
    <row r="16" spans="1:6" x14ac:dyDescent="0.25">
      <c r="A16" s="58" t="s">
        <v>161</v>
      </c>
      <c r="B16" s="2">
        <v>34567.230000000003</v>
      </c>
      <c r="C16" s="73">
        <v>56789.45</v>
      </c>
      <c r="D16" s="2">
        <v>47865.34</v>
      </c>
      <c r="E16" s="2">
        <v>56987.12</v>
      </c>
      <c r="F16" s="2">
        <v>298765.34000000003</v>
      </c>
    </row>
    <row r="17" spans="1:6" x14ac:dyDescent="0.25">
      <c r="A17" s="58" t="s">
        <v>160</v>
      </c>
      <c r="B17" s="2">
        <v>89654.56</v>
      </c>
      <c r="C17" s="2">
        <v>89076.45</v>
      </c>
      <c r="D17" s="2">
        <v>23456.78</v>
      </c>
      <c r="E17" s="2">
        <v>38765.120000000003</v>
      </c>
      <c r="F17" s="2">
        <v>36542.1</v>
      </c>
    </row>
    <row r="18" spans="1:6" x14ac:dyDescent="0.25">
      <c r="A18" s="58" t="s">
        <v>159</v>
      </c>
      <c r="B18" s="2">
        <v>12345.56</v>
      </c>
      <c r="C18" s="2">
        <v>23456.45</v>
      </c>
      <c r="D18" s="2">
        <v>43214.78</v>
      </c>
      <c r="E18" s="2">
        <v>98765.34</v>
      </c>
      <c r="F18" s="2">
        <v>76543.23</v>
      </c>
    </row>
  </sheetData>
  <customSheetViews>
    <customSheetView guid="{064965CD-BD07-4A4A-A46E-CBA62651141F}">
      <selection activeCell="A5" sqref="A5"/>
      <pageMargins left="0.7" right="0.7" top="0.75" bottom="0.75" header="0.3" footer="0.3"/>
    </customSheetView>
  </customSheetView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Data Cleanup</vt:lpstr>
      <vt:lpstr>Basic &amp; Statistical Formulas</vt:lpstr>
      <vt:lpstr>Lookup &amp; Pivot Table</vt:lpstr>
      <vt:lpstr>conditional formatting</vt:lpstr>
      <vt:lpstr>Name Range</vt:lpstr>
      <vt:lpstr>Advanced Filter</vt:lpstr>
      <vt:lpstr>Custom number format &amp; text fun</vt:lpstr>
      <vt:lpstr>Protecting Workbooks</vt:lpstr>
      <vt:lpstr>Basic_Salary</vt:lpstr>
      <vt:lpstr>'Advanced Filter'!Criteria</vt:lpstr>
      <vt:lpstr>DA</vt:lpstr>
      <vt:lpstr>HRA</vt:lpstr>
      <vt:lpstr>staticsales</vt:lpstr>
      <vt:lpstr>StaticStoreAmount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Swarnalatha Devarakonda</cp:lastModifiedBy>
  <cp:lastPrinted>2015-03-06T05:43:09Z</cp:lastPrinted>
  <dcterms:created xsi:type="dcterms:W3CDTF">2015-02-26T09:46:41Z</dcterms:created>
  <dcterms:modified xsi:type="dcterms:W3CDTF">2024-10-21T16:05:05Z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7f20b549-d20e-4c1a-94a1-8a5c0710ca9f</vt:lpwstr>
  </property>
</Properties>
</file>