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Ex5.xml" ContentType="application/vnd.ms-office.chartex+xml"/>
  <Override PartName="/xl/charts/style22.xml" ContentType="application/vnd.ms-office.chartstyle+xml"/>
  <Override PartName="/xl/charts/colors22.xml" ContentType="application/vnd.ms-office.chartcolorstyle+xml"/>
  <Override PartName="/xl/charts/chart18.xml" ContentType="application/vnd.openxmlformats-officedocument.drawingml.chart+xml"/>
  <Override PartName="/xl/charts/style23.xml" ContentType="application/vnd.ms-office.chartstyle+xml"/>
  <Override PartName="/xl/charts/colors23.xml" ContentType="application/vnd.ms-office.chartcolorstyle+xml"/>
  <Override PartName="/xl/charts/chart19.xml" ContentType="application/vnd.openxmlformats-officedocument.drawingml.chart+xml"/>
  <Override PartName="/xl/charts/style24.xml" ContentType="application/vnd.ms-office.chartstyle+xml"/>
  <Override PartName="/xl/charts/colors24.xml" ContentType="application/vnd.ms-office.chartcolorstyle+xml"/>
  <Override PartName="/xl/charts/chart20.xml" ContentType="application/vnd.openxmlformats-officedocument.drawingml.chart+xml"/>
  <Override PartName="/xl/charts/style25.xml" ContentType="application/vnd.ms-office.chartstyle+xml"/>
  <Override PartName="/xl/charts/colors25.xml" ContentType="application/vnd.ms-office.chartcolorstyle+xml"/>
  <Override PartName="/xl/charts/chart21.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Reon\Desktop\Excel Exercise\"/>
    </mc:Choice>
  </mc:AlternateContent>
  <xr:revisionPtr revIDLastSave="0" documentId="8_{C5A80F02-806D-46FE-8D18-3F7BBFFA40CE}" xr6:coauthVersionLast="47" xr6:coauthVersionMax="47" xr10:uidLastSave="{00000000-0000-0000-0000-000000000000}"/>
  <bookViews>
    <workbookView xWindow="-110" yWindow="-110" windowWidth="19420" windowHeight="12420" firstSheet="2" activeTab="7" xr2:uid="{0A0D8D68-EFC2-4074-BDCA-85DAF874A3F1}"/>
  </bookViews>
  <sheets>
    <sheet name="ANALYSIS" sheetId="6" r:id="rId1"/>
    <sheet name="ANALYSIS (2)" sheetId="8" state="hidden" r:id="rId2"/>
    <sheet name="Input Data" sheetId="2" r:id="rId3"/>
    <sheet name="Master Data" sheetId="1" r:id="rId4"/>
    <sheet name="Dashboard" sheetId="5" r:id="rId5"/>
    <sheet name="PROFIT VIEW" sheetId="9" r:id="rId6"/>
    <sheet name="Profit Analysis" sheetId="7" r:id="rId7"/>
    <sheet name="Details" sheetId="10" r:id="rId8"/>
  </sheets>
  <definedNames>
    <definedName name="_xlchart.v1.0" hidden="1">'ANALYSIS (2)'!$T$35:$T$39</definedName>
    <definedName name="_xlchart.v1.1" hidden="1">'ANALYSIS (2)'!$U$35:$U$39</definedName>
    <definedName name="_xlchart.v1.10" hidden="1">'Profit Analysis'!$R$3:$R$7</definedName>
    <definedName name="_xlchart.v1.11" hidden="1">'Profit Analysis'!$Q$3:$Q$7</definedName>
    <definedName name="_xlchart.v1.12" hidden="1">'Profit Analysis'!$R$3:$R$7</definedName>
    <definedName name="_xlchart.v1.2" hidden="1">ANALYSIS!$W$36:$W$39</definedName>
    <definedName name="_xlchart.v1.3" hidden="1">ANALYSIS!$X$35</definedName>
    <definedName name="_xlchart.v1.4" hidden="1">ANALYSIS!$X$36:$X$39</definedName>
    <definedName name="_xlchart.v1.5" hidden="1">ANALYSIS!$Y$35</definedName>
    <definedName name="_xlchart.v1.6" hidden="1">ANALYSIS!$Y$36:$Y$39</definedName>
    <definedName name="_xlchart.v1.7" hidden="1">ANALYSIS!$X$35:$X$39</definedName>
    <definedName name="_xlchart.v1.8" hidden="1">ANALYSIS!$Y$35:$Y$39</definedName>
    <definedName name="_xlchart.v1.9" hidden="1">'Profit Analysis'!$Q$3:$Q$7</definedName>
    <definedName name="Category">OFFSET(#REF!,1,0,COUNT(#REF!))</definedName>
    <definedName name="CategoryRange">OFFSET(#REF!,1,1,COUNT(#REF!))</definedName>
    <definedName name="NativeTimeline_DATE">#N/A</definedName>
    <definedName name="Slicer_CATEGORY">#N/A</definedName>
    <definedName name="Slicer_MONTH1">#N/A</definedName>
    <definedName name="Slicer_PAYMENT_MODE1">#N/A</definedName>
    <definedName name="Slicer_SALE_TYPE1">#N/A</definedName>
    <definedName name="Slicer_YEAR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1" i="6" l="1" a="1"/>
  <c r="P111" i="6" s="1"/>
  <c r="P107" i="6" a="1"/>
  <c r="P107" i="6" s="1"/>
  <c r="V71" i="6" a="1"/>
  <c r="V71" i="6" s="1"/>
  <c r="K43" i="7" a="1"/>
  <c r="K43" i="7" s="1"/>
  <c r="K39" i="7" a="1"/>
  <c r="K39" i="7" s="1"/>
  <c r="X52" i="6" a="1"/>
  <c r="X52" i="6" s="1"/>
  <c r="W27" i="6" a="1"/>
  <c r="W27" i="6" s="1"/>
  <c r="Q3" i="7" a="1"/>
  <c r="Q3" i="7" s="1"/>
  <c r="T35" i="8" a="1"/>
  <c r="T35" i="8" s="1"/>
  <c r="X35" i="6" a="1"/>
  <c r="X35" i="6" s="1"/>
  <c r="G19"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Q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Q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Q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Q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Q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Q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Q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Q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Q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Q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Q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Q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Q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4" i="8"/>
  <c r="K3" i="6"/>
  <c r="K4" i="6"/>
  <c r="G3" i="8"/>
  <c r="Q44" i="2" l="1"/>
  <c r="Q527" i="2"/>
  <c r="Q523" i="2"/>
  <c r="Q519" i="2"/>
  <c r="Q515" i="2"/>
  <c r="Q511" i="2"/>
  <c r="Q507" i="2"/>
  <c r="Q503" i="2"/>
  <c r="Q499" i="2"/>
  <c r="Q495" i="2"/>
  <c r="Q491" i="2"/>
  <c r="Q487" i="2"/>
  <c r="Q483" i="2"/>
  <c r="Q479" i="2"/>
  <c r="Q475" i="2"/>
  <c r="Q471" i="2"/>
  <c r="Q467" i="2"/>
  <c r="Q463" i="2"/>
  <c r="Q459" i="2"/>
  <c r="Q455" i="2"/>
  <c r="Q451" i="2"/>
  <c r="Q447" i="2"/>
  <c r="Q443" i="2"/>
  <c r="Q439" i="2"/>
  <c r="Q435" i="2"/>
  <c r="Q431" i="2"/>
  <c r="Q427" i="2"/>
  <c r="Q423" i="2"/>
  <c r="Q419" i="2"/>
  <c r="Q415" i="2"/>
  <c r="Q411" i="2"/>
  <c r="Q407" i="2"/>
  <c r="Q403" i="2"/>
  <c r="Q399" i="2"/>
  <c r="Q395" i="2"/>
  <c r="Q391" i="2"/>
  <c r="Q387" i="2"/>
  <c r="Q383" i="2"/>
  <c r="Q379" i="2"/>
  <c r="Q375" i="2"/>
  <c r="Q371" i="2"/>
  <c r="Q367" i="2"/>
  <c r="Q363" i="2"/>
  <c r="Q359" i="2"/>
  <c r="Q355" i="2"/>
  <c r="Q351" i="2"/>
  <c r="Q347" i="2"/>
  <c r="Q343" i="2"/>
  <c r="Q339" i="2"/>
  <c r="Q335" i="2"/>
  <c r="Q331" i="2"/>
  <c r="Q327" i="2"/>
  <c r="Q323" i="2"/>
  <c r="Q319" i="2"/>
  <c r="Q315" i="2"/>
  <c r="Q311" i="2"/>
  <c r="Q307" i="2"/>
  <c r="Q303" i="2"/>
  <c r="Q299" i="2"/>
  <c r="Q283" i="2"/>
  <c r="Q267" i="2"/>
  <c r="Q251" i="2"/>
  <c r="Q235" i="2"/>
  <c r="Q219" i="2"/>
  <c r="Q203" i="2"/>
  <c r="Q187" i="2"/>
  <c r="Q171" i="2"/>
  <c r="Q155" i="2"/>
  <c r="Q139" i="2"/>
  <c r="Q123" i="2"/>
  <c r="Q107" i="2"/>
  <c r="G5" i="8"/>
  <c r="H5" i="8" s="1"/>
  <c r="Q525" i="2"/>
  <c r="Q521" i="2"/>
  <c r="Q517" i="2"/>
  <c r="Q513" i="2"/>
  <c r="Q509" i="2"/>
  <c r="Q505" i="2"/>
  <c r="Q501" i="2"/>
  <c r="Q497" i="2"/>
  <c r="Q493" i="2"/>
  <c r="Q489" i="2"/>
  <c r="Q485" i="2"/>
  <c r="Q481" i="2"/>
  <c r="Q477" i="2"/>
  <c r="Q473" i="2"/>
  <c r="Q469" i="2"/>
  <c r="Q465" i="2"/>
  <c r="Q461" i="2"/>
  <c r="Q457" i="2"/>
  <c r="Q453" i="2"/>
  <c r="Q449" i="2"/>
  <c r="Q445" i="2"/>
  <c r="Q441" i="2"/>
  <c r="Q437" i="2"/>
  <c r="Q433" i="2"/>
  <c r="Q429" i="2"/>
  <c r="Q425" i="2"/>
  <c r="Q421" i="2"/>
  <c r="Q417" i="2"/>
  <c r="Q413" i="2"/>
  <c r="Q409" i="2"/>
  <c r="Q405" i="2"/>
  <c r="Q401" i="2"/>
  <c r="Q397" i="2"/>
  <c r="Q393" i="2"/>
  <c r="Q389" i="2"/>
  <c r="Q385" i="2"/>
  <c r="Q381" i="2"/>
  <c r="Q377" i="2"/>
  <c r="Q373" i="2"/>
  <c r="Q369" i="2"/>
  <c r="Q365" i="2"/>
  <c r="Q361" i="2"/>
  <c r="Q357" i="2"/>
  <c r="Q353" i="2"/>
  <c r="Q349" i="2"/>
  <c r="Q345" i="2"/>
  <c r="Q341" i="2"/>
  <c r="Q337" i="2"/>
  <c r="Q333" i="2"/>
  <c r="Q329" i="2"/>
  <c r="Q325" i="2"/>
  <c r="Q321" i="2"/>
  <c r="Q317" i="2"/>
  <c r="Q313" i="2"/>
  <c r="Q309" i="2"/>
  <c r="Q305" i="2"/>
  <c r="Q301" i="2"/>
  <c r="Q297" i="2"/>
  <c r="Q293" i="2"/>
  <c r="Q289" i="2"/>
  <c r="Q285" i="2"/>
  <c r="Q281" i="2"/>
  <c r="Q277" i="2"/>
  <c r="Q528" i="2"/>
  <c r="Q524" i="2"/>
  <c r="Q520" i="2"/>
  <c r="Q516" i="2"/>
  <c r="Q512" i="2"/>
  <c r="Q508" i="2"/>
  <c r="Q504" i="2"/>
  <c r="Q500" i="2"/>
  <c r="Q496" i="2"/>
  <c r="Q492" i="2"/>
  <c r="Q488" i="2"/>
  <c r="Q484" i="2"/>
  <c r="Q480" i="2"/>
  <c r="Q476" i="2"/>
  <c r="Q472" i="2"/>
  <c r="Q468" i="2"/>
  <c r="Q464" i="2"/>
  <c r="Q460" i="2"/>
  <c r="Q456" i="2"/>
  <c r="Q452" i="2"/>
  <c r="Q448" i="2"/>
  <c r="Q444" i="2"/>
  <c r="Q440" i="2"/>
  <c r="Q436" i="2"/>
  <c r="Q432" i="2"/>
  <c r="Q428" i="2"/>
  <c r="Q424" i="2"/>
  <c r="Q420" i="2"/>
  <c r="Q416" i="2"/>
  <c r="Q412" i="2"/>
  <c r="Q408" i="2"/>
  <c r="Q404" i="2"/>
  <c r="Q400" i="2"/>
  <c r="Q396" i="2"/>
  <c r="Q392" i="2"/>
  <c r="Q388" i="2"/>
  <c r="Q384" i="2"/>
  <c r="Q380" i="2"/>
  <c r="Q376" i="2"/>
  <c r="Q372" i="2"/>
  <c r="Q368" i="2"/>
  <c r="Q364" i="2"/>
  <c r="Q360" i="2"/>
  <c r="Q356" i="2"/>
  <c r="Q352" i="2"/>
  <c r="Q348" i="2"/>
  <c r="Q344" i="2"/>
  <c r="Q340" i="2"/>
  <c r="Q336" i="2"/>
  <c r="Q332" i="2"/>
  <c r="Q328" i="2"/>
  <c r="Q324" i="2"/>
  <c r="Q320" i="2"/>
  <c r="Q316" i="2"/>
  <c r="Q312" i="2"/>
  <c r="Q308" i="2"/>
  <c r="Q304" i="2"/>
  <c r="Q300" i="2"/>
  <c r="Q296" i="2"/>
  <c r="Q292" i="2"/>
  <c r="Q288" i="2"/>
  <c r="Q284" i="2"/>
  <c r="Q280" i="2"/>
  <c r="Q276" i="2"/>
  <c r="Q272" i="2"/>
  <c r="Q268" i="2"/>
  <c r="Q264" i="2"/>
  <c r="Q260" i="2"/>
  <c r="Q256" i="2"/>
  <c r="Q252" i="2"/>
  <c r="Q248" i="2"/>
  <c r="Q244" i="2"/>
  <c r="Q240" i="2"/>
  <c r="Q236" i="2"/>
  <c r="Q232" i="2"/>
  <c r="Q228" i="2"/>
  <c r="Q224" i="2"/>
  <c r="Q220" i="2"/>
  <c r="Q216" i="2"/>
  <c r="Q212" i="2"/>
  <c r="Q208" i="2"/>
  <c r="Q204" i="2"/>
  <c r="Q200" i="2"/>
  <c r="Q196" i="2"/>
  <c r="Q192" i="2"/>
  <c r="Q188" i="2"/>
  <c r="Q184" i="2"/>
  <c r="Q180" i="2"/>
  <c r="Q176" i="2"/>
  <c r="Q172" i="2"/>
  <c r="Q168" i="2"/>
  <c r="Q164" i="2"/>
  <c r="Q160" i="2"/>
  <c r="Q156" i="2"/>
  <c r="Q152" i="2"/>
  <c r="Q148" i="2"/>
  <c r="Q144" i="2"/>
  <c r="Q140" i="2"/>
  <c r="Q136" i="2"/>
  <c r="Q132" i="2"/>
  <c r="Q128" i="2"/>
  <c r="Q124" i="2"/>
  <c r="Q120" i="2"/>
  <c r="Q116" i="2"/>
  <c r="Q112" i="2"/>
  <c r="Q108" i="2"/>
  <c r="Q104" i="2"/>
  <c r="Q100" i="2"/>
  <c r="Q96" i="2"/>
  <c r="Q92" i="2"/>
  <c r="Q88" i="2"/>
  <c r="Q84" i="2"/>
  <c r="Q80" i="2"/>
  <c r="Q76" i="2"/>
  <c r="Q72" i="2"/>
  <c r="Q68" i="2"/>
  <c r="Q64" i="2"/>
  <c r="Q60" i="2"/>
  <c r="Q56" i="2"/>
  <c r="Q52" i="2"/>
  <c r="Q48" i="2"/>
  <c r="Q40" i="2"/>
  <c r="Q36" i="2"/>
  <c r="Q32" i="2"/>
  <c r="Q28" i="2"/>
  <c r="Q24" i="2"/>
  <c r="Q20" i="2"/>
  <c r="Q16" i="2"/>
  <c r="Q12" i="2"/>
  <c r="Q8" i="2"/>
  <c r="Q4" i="2"/>
  <c r="Q295" i="2"/>
  <c r="Q287" i="2"/>
  <c r="Q279" i="2"/>
  <c r="Q271" i="2"/>
  <c r="Q263" i="2"/>
  <c r="Q255" i="2"/>
  <c r="Q247" i="2"/>
  <c r="Q239" i="2"/>
  <c r="Q231" i="2"/>
  <c r="Q223" i="2"/>
  <c r="Q215" i="2"/>
  <c r="Q207" i="2"/>
  <c r="Q199" i="2"/>
  <c r="Q191" i="2"/>
  <c r="Q183" i="2"/>
  <c r="Q175" i="2"/>
  <c r="Q167" i="2"/>
  <c r="Q159" i="2"/>
  <c r="Q151" i="2"/>
  <c r="Q143" i="2"/>
  <c r="Q135" i="2"/>
  <c r="Q127" i="2"/>
  <c r="Q119" i="2"/>
  <c r="Q111" i="2"/>
  <c r="Q103" i="2"/>
  <c r="Q95" i="2"/>
  <c r="Q273" i="2"/>
  <c r="Q269" i="2"/>
  <c r="Q265" i="2"/>
  <c r="Q261" i="2"/>
  <c r="Q257" i="2"/>
  <c r="Q253" i="2"/>
  <c r="Q249" i="2"/>
  <c r="Q245" i="2"/>
  <c r="Q241" i="2"/>
  <c r="Q237" i="2"/>
  <c r="Q233" i="2"/>
  <c r="Q229" i="2"/>
  <c r="Q225" i="2"/>
  <c r="Q221" i="2"/>
  <c r="Q217" i="2"/>
  <c r="Q213" i="2"/>
  <c r="Q209" i="2"/>
  <c r="Q205" i="2"/>
  <c r="Q201" i="2"/>
  <c r="Q197" i="2"/>
  <c r="Q193" i="2"/>
  <c r="Q189" i="2"/>
  <c r="Q185" i="2"/>
  <c r="Q181" i="2"/>
  <c r="Q177" i="2"/>
  <c r="Q173" i="2"/>
  <c r="Q169" i="2"/>
  <c r="Q165" i="2"/>
  <c r="Q161" i="2"/>
  <c r="Q157" i="2"/>
  <c r="Q153" i="2"/>
  <c r="Q149" i="2"/>
  <c r="Q145" i="2"/>
  <c r="Q141" i="2"/>
  <c r="Q137" i="2"/>
  <c r="Q133" i="2"/>
  <c r="Q129" i="2"/>
  <c r="Q125" i="2"/>
  <c r="Q121" i="2"/>
  <c r="Q117" i="2"/>
  <c r="Q113" i="2"/>
  <c r="Q109" i="2"/>
  <c r="Q105" i="2"/>
  <c r="Q101" i="2"/>
  <c r="Q97" i="2"/>
  <c r="Q93" i="2"/>
  <c r="Q89" i="2"/>
  <c r="Q85" i="2"/>
  <c r="Q81" i="2"/>
  <c r="Q77" i="2"/>
  <c r="Q73" i="2"/>
  <c r="Q69" i="2"/>
  <c r="Q65" i="2"/>
  <c r="Q61" i="2"/>
  <c r="Q57" i="2"/>
  <c r="Q53" i="2"/>
  <c r="Q49" i="2"/>
  <c r="Q45" i="2"/>
  <c r="Q41" i="2"/>
  <c r="Q37" i="2"/>
  <c r="Q33" i="2"/>
  <c r="Q29" i="2"/>
  <c r="Q25" i="2"/>
  <c r="Q21" i="2"/>
  <c r="Q17" i="2"/>
  <c r="Q13" i="2"/>
  <c r="Q9" i="2"/>
  <c r="Q5" i="2"/>
  <c r="Q526" i="2"/>
  <c r="Q522" i="2"/>
  <c r="Q518" i="2"/>
  <c r="Q514" i="2"/>
  <c r="Q510" i="2"/>
  <c r="Q506" i="2"/>
  <c r="Q502" i="2"/>
  <c r="Q498" i="2"/>
  <c r="Q494" i="2"/>
  <c r="Q490" i="2"/>
  <c r="Q486" i="2"/>
  <c r="Q482" i="2"/>
  <c r="Q478" i="2"/>
  <c r="Q474" i="2"/>
  <c r="Q470" i="2"/>
  <c r="Q466" i="2"/>
  <c r="Q462" i="2"/>
  <c r="Q458" i="2"/>
  <c r="Q454" i="2"/>
  <c r="Q450" i="2"/>
  <c r="Q446" i="2"/>
  <c r="Q442" i="2"/>
  <c r="Q438" i="2"/>
  <c r="Q434" i="2"/>
  <c r="Q430" i="2"/>
  <c r="Q426" i="2"/>
  <c r="Q422" i="2"/>
  <c r="Q418" i="2"/>
  <c r="Q414" i="2"/>
  <c r="Q410" i="2"/>
  <c r="Q406" i="2"/>
  <c r="Q402" i="2"/>
  <c r="Q398" i="2"/>
  <c r="Q394" i="2"/>
  <c r="Q390" i="2"/>
  <c r="Q386" i="2"/>
  <c r="Q382" i="2"/>
  <c r="Q378" i="2"/>
  <c r="Q374" i="2"/>
  <c r="Q370" i="2"/>
  <c r="Q366" i="2"/>
  <c r="Q362" i="2"/>
  <c r="Q358" i="2"/>
  <c r="Q354" i="2"/>
  <c r="Q350" i="2"/>
  <c r="Q346" i="2"/>
  <c r="Q342" i="2"/>
  <c r="Q91" i="2"/>
  <c r="Q87" i="2"/>
  <c r="Q83" i="2"/>
  <c r="Q79" i="2"/>
  <c r="Q75" i="2"/>
  <c r="Q71" i="2"/>
  <c r="Q67" i="2"/>
  <c r="Q63" i="2"/>
  <c r="Q59" i="2"/>
  <c r="Q55" i="2"/>
  <c r="Q51" i="2"/>
  <c r="Q47" i="2"/>
  <c r="Q43" i="2"/>
  <c r="Q39" i="2"/>
  <c r="Q35" i="2"/>
  <c r="Q31" i="2"/>
  <c r="Q27" i="2"/>
  <c r="Q23" i="2"/>
  <c r="Q19" i="2"/>
  <c r="Q15" i="2"/>
  <c r="Q11" i="2"/>
  <c r="Q7" i="2"/>
  <c r="Q3" i="2"/>
  <c r="Q338" i="2"/>
  <c r="Q334" i="2"/>
  <c r="Q330" i="2"/>
  <c r="Q326" i="2"/>
  <c r="Q322" i="2"/>
  <c r="Q318" i="2"/>
  <c r="Q314" i="2"/>
  <c r="Q310" i="2"/>
  <c r="Q306" i="2"/>
  <c r="Q302" i="2"/>
  <c r="Q298" i="2"/>
  <c r="Q294" i="2"/>
  <c r="Q290" i="2"/>
  <c r="Q286" i="2"/>
  <c r="Q282" i="2"/>
  <c r="Q278" i="2"/>
  <c r="Q274" i="2"/>
  <c r="Q270" i="2"/>
  <c r="Q266" i="2"/>
  <c r="Q262" i="2"/>
  <c r="Q258" i="2"/>
  <c r="Q254" i="2"/>
  <c r="Q250" i="2"/>
  <c r="Q246" i="2"/>
  <c r="Q242" i="2"/>
  <c r="Q238" i="2"/>
  <c r="Q234" i="2"/>
  <c r="Q230" i="2"/>
  <c r="Q226" i="2"/>
  <c r="Q222" i="2"/>
  <c r="Q218" i="2"/>
  <c r="Q214" i="2"/>
  <c r="Q210" i="2"/>
  <c r="Q206" i="2"/>
  <c r="Q202" i="2"/>
  <c r="Q198" i="2"/>
  <c r="Q194" i="2"/>
  <c r="Q190" i="2"/>
  <c r="Q186" i="2"/>
  <c r="Q182" i="2"/>
  <c r="Q178" i="2"/>
  <c r="Q174" i="2"/>
  <c r="Q170" i="2"/>
  <c r="Q166" i="2"/>
  <c r="Q162" i="2"/>
  <c r="Q158" i="2"/>
  <c r="Q154" i="2"/>
  <c r="Q150" i="2"/>
  <c r="Q146" i="2"/>
  <c r="Q142" i="2"/>
  <c r="Q138" i="2"/>
  <c r="Q134" i="2"/>
  <c r="Q130" i="2"/>
  <c r="Q126" i="2"/>
  <c r="Q122" i="2"/>
  <c r="Q118" i="2"/>
  <c r="Q114" i="2"/>
  <c r="Q110" i="2"/>
  <c r="Q106" i="2"/>
  <c r="Q102" i="2"/>
  <c r="Q98" i="2"/>
  <c r="Q94" i="2"/>
  <c r="Q90" i="2"/>
  <c r="Q86" i="2"/>
  <c r="Q82" i="2"/>
  <c r="Q78" i="2"/>
  <c r="Q74" i="2"/>
  <c r="Q70" i="2"/>
  <c r="Q66" i="2"/>
  <c r="Q62" i="2"/>
  <c r="Q58" i="2"/>
  <c r="Q54" i="2"/>
  <c r="Q50" i="2"/>
  <c r="Q46" i="2"/>
  <c r="Q42" i="2"/>
  <c r="Q38" i="2"/>
  <c r="Q34" i="2"/>
  <c r="Q30" i="2"/>
  <c r="Q26" i="2"/>
  <c r="Q22" i="2"/>
  <c r="Q18" i="2"/>
  <c r="Q14" i="2"/>
  <c r="Q10" i="2"/>
  <c r="Q6" i="2"/>
  <c r="Q2" i="2"/>
  <c r="K5" i="6"/>
  <c r="L5"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<sst xmlns="http://schemas.openxmlformats.org/spreadsheetml/2006/main" count="2250" uniqueCount="196">
  <si>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</si>
  <si>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</si>
  <si>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</si>
  <si>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</si>
  <si>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</si>
  <si>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</si>
  <si>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</si>
  <si>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</si>
  <si>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</si>
  <si>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</si>
  <si>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</si>
  <si>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</si>
  <si>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</si>
  <si>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</si>
  <si>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</si>
  <si>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</si>
  <si>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</si>
  <si>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</si>
  <si>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</si>
  <si>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</si>
  <si>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</si>
  <si>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</si>
  <si>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</si>
  <si>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</si>
  <si>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</si>
  <si>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</si>
  <si>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</si>
  <si>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</si>
  <si>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</si>
  <si>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</si>
  <si>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</si>
  <si>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</si>
  <si>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</si>
  <si>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</si>
  <si>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</si>
  <si>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</si>
  <si>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</si>
  <si>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</si>
  <si>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</si>
  <si>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</si>
  <si>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</si>
  <si>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</si>
  <si>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</si>
  <si>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</si>
  <si>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</si>
  <si>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</si>
  <si>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</si>
  <si>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</si>
  <si>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</si>
  <si>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</si>
  <si>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</si>
  <si>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</si>
  <si>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</si>
  <si>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</si>
  <si>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</si>
  <si>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</si>
  <si>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</si>
  <si>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</si>
  <si>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</si>
  <si>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</si>
  <si>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</si>
  <si>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</si>
  <si>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</si>
  <si>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</si>
  <si>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</si>
  <si>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</si>
  <si>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</si>
  <si>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</si>
  <si>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</si>
  <si>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</si>
  <si>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</si>
  <si>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</si>
  <si>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</si>
  <si>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</si>
  <si>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</si>
  <si>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</si>
  <si>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</si>
  <si>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</si>
  <si>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</si>
  <si>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</si>
  <si>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</si>
  <si>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</si>
  <si>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</si>
  <si>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</si>
  <si>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</si>
  <si>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</si>
  <si>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</si>
  <si>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</si>
  <si>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</si>
  <si>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</si>
  <si>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</si>
  <si>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</si>
  <si>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</si>
  <si>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</si>
  <si>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</si>
  <si>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</si>
  <si>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</si>
  <si>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</si>
  <si>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</si>
  <si>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</si>
  <si>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</si>
  <si>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</si>
  <si>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</si>
  <si>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</si>
  <si>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</si>
  <si>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</si>
  <si>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</si>
  <si>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</si>
  <si>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</si>
  <si>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</si>
  <si>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</si>
  <si>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</si>
  <si>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</si>
  <si>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</si>
  <si>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</si>
  <si>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</si>
  <si>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</si>
  <si>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</si>
  <si>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</si>
  <si>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</si>
  <si>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</si>
  <si>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</si>
  <si>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Apr</t>
  </si>
  <si>
    <t>Aug</t>
  </si>
  <si>
    <t>Dec</t>
  </si>
  <si>
    <t>Feb</t>
  </si>
  <si>
    <t>Jan</t>
  </si>
  <si>
    <t>Jul</t>
  </si>
  <si>
    <t>Jun</t>
  </si>
  <si>
    <t>Mar</t>
  </si>
  <si>
    <t>May</t>
  </si>
  <si>
    <t>Nov</t>
  </si>
  <si>
    <t>Oct</t>
  </si>
  <si>
    <t>Sep</t>
  </si>
  <si>
    <t>Sum of QUANTITY</t>
  </si>
  <si>
    <t>Profit</t>
  </si>
  <si>
    <t>Total sale</t>
  </si>
  <si>
    <t>Total Buying</t>
  </si>
  <si>
    <t>PROFIT</t>
  </si>
  <si>
    <t>Sum of PROFIT</t>
  </si>
  <si>
    <t>Grand Total</t>
  </si>
  <si>
    <t>Top</t>
  </si>
  <si>
    <t>Analysis virew</t>
  </si>
  <si>
    <t>Key Insights:</t>
  </si>
  <si>
    <t>Total Sales and Profit:</t>
  </si>
  <si>
    <t>Total Sales: 401,412</t>
  </si>
  <si>
    <t>Total Profit: 68,908</t>
  </si>
  <si>
    <t>Profit Margin: 21%</t>
  </si>
  <si>
    <t>Monthly Sales and Profit:</t>
  </si>
  <si>
    <t>The monthly sales trend shows a steady distribution of total selling value (in red) across the year.</t>
  </si>
  <si>
    <t>Profit (in blue) is consistent each month, suggesting that the profit margin remains fairly stable throughout the year.</t>
  </si>
  <si>
    <t>Highest Sales Month: January appears to have the highest sales, followed by consistent performance in the middle months of the year.</t>
  </si>
  <si>
    <t>Top 10 Products by Sales:</t>
  </si>
  <si>
    <t>Top-selling product: Product41 with 22,952 in sales.</t>
  </si>
  <si>
    <t>Other top-selling products: Product30 (22,946), Product42 (20,574), and Product19 (20,160).</t>
  </si>
  <si>
    <t>The sales of the top 10 products show that the top four items account for a significant portion of overall sales.</t>
  </si>
  <si>
    <t>Sales Type:</t>
  </si>
  <si>
    <t>Direct Sales: 52%</t>
  </si>
  <si>
    <t>Online Sales: 33%</t>
  </si>
  <si>
    <t>Wholesaler Sales: 15%</t>
  </si>
  <si>
    <t>Direct sales are the dominant channel, followed by online sales.</t>
  </si>
  <si>
    <t>Payment Mode:</t>
  </si>
  <si>
    <t>Cash: 50%</t>
  </si>
  <si>
    <t>Online: 50%</t>
  </si>
  <si>
    <t>Payment is evenly split between cash and online, indicating a balanced preference for both.</t>
  </si>
  <si>
    <t>Top Category and Products:</t>
  </si>
  <si>
    <t>Top Category: Category04, generating 95,269 in sales.</t>
  </si>
  <si>
    <t>Top Product: Product41, leading with 22,952 sales.</t>
  </si>
  <si>
    <t>Category Breakdown:</t>
  </si>
  <si>
    <t>The category breakdown highlights that Category04 and Category02 have the highest sales, contributing significantly to overall revenue.</t>
  </si>
  <si>
    <t>Category04 (95,269) and Category02 (92,964) stand out, while other categories have moderate contributions.</t>
  </si>
  <si>
    <t>Daily Sales Trend:</t>
  </si>
  <si>
    <t>The daily sales trend shows consistent fluctuations throughout the month. No clear peak days, but sales are generally steady with occasional spikes.</t>
  </si>
  <si>
    <t>Conclusion:</t>
  </si>
  <si>
    <t>The supermarket's overall performance is solid, with stable monthly sales and profits.</t>
  </si>
  <si>
    <t>Product41 and Category04 are the top performers, contributing significantly to overall sales.</t>
  </si>
  <si>
    <t>Direct Sales dominate as the primary sales channel, though Online Sales hold a substantial share.</t>
  </si>
  <si>
    <t>Payment modes are evenly split between cash and online, offering flexibility to customers.</t>
  </si>
  <si>
    <t>There is an opportunity to explore expanding Online Sales and improving product offerings in lower-performing categories to balance the sales distribution further.</t>
  </si>
  <si>
    <t>The top-performing product is Product30, contributing $6,074 in profit.</t>
  </si>
  <si>
    <t>Other key contributors include Product19 ($5,760) and Product42 ($5,334).</t>
  </si>
  <si>
    <t>The top 10 products cumulatively generate substantial profit.</t>
  </si>
  <si>
    <t>Top Categories by Profit:</t>
  </si>
  <si>
    <t>Category04 generates the highest profit at $17,591, followed by Category02 at $17,549.</t>
  </si>
  <si>
    <t>Category profitability is well-distributed, with all five categories contributing meaningfully.</t>
  </si>
  <si>
    <t>Monthly Profit Trend:</t>
  </si>
  <si>
    <t>Profits peaked in January ($7,500) and September ($7,000), with noticeable dips in months like June and February (~$5,000).</t>
  </si>
  <si>
    <t>This indicates seasonal fluctuations affecting sales performance.</t>
  </si>
  <si>
    <t>Daily Profit Variation:</t>
  </si>
  <si>
    <t>Daily profit fluctuates, showing spikes on days 5, 12, and 17, and dips around days 16 and 25, suggesting potential sales patterns or promotional effects.</t>
  </si>
  <si>
    <t>Sales Type Profit Distribution:</t>
  </si>
  <si>
    <t>The majority of sales come from Direct Sales (53%), followed by Wholesaler (32%) and Online (15%), showing that in-store sales remain dominant.</t>
  </si>
  <si>
    <t>Payment Mode Distribution:</t>
  </si>
  <si>
    <t>Payment methods are evenly split, with Cash (49%) and Online (51%) payments being almost equal, indicating a balanced customer preference for payment methods.</t>
  </si>
  <si>
    <t>My sales dashboard provides a comprehensive overview of key performance indicators (KPIs) for your supermarket. Here's a breakdown of the key insights:</t>
  </si>
  <si>
    <t xml:space="preserve">The 21% profit margin indicates healthy profitability. Your supermarket dashboard reveals solid sales performance with a balanced profit distribution across products and 
categories. While Product30 and Category04 drive the highest profits, the overall profit margin of 21% reflects healthy 
financials. The slight fluctuations in monthly and daily profits suggest opportunities for targeted promotions or inventory 
adjustments to maintain high-performing periods. Additionally, the strong preference for Direct Sales suggests that 
in-person shopping is a key revenue driver, but there is room to grow online sales. The even split in payment modes
indicates convenience for both cash and online payers, catering to a broad customer 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</si>
</sst>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 #,##0.00_-;_-* &quot;-&quot;??_-;_-@_-"/>
    <numFmt numFmtId="165" formatCode="0.0%"/>
    <numFmt numFmtId="166" formatCode="&quot;$&quot;#,##0.00"/>
    <numFmt numFmtId="167" formatCode="_-* #,##0_-;\-* #,##0_-;_-* &quot;-&quot;??_-;_-@_-"/>
    <numFmt numFmtId="168" formatCode="[$$-409]#,##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b/>
      <sz val="20"/>
      <color theme="0"/>
      <name val="Calibri"/>
      <family val="2"/>
      <scheme val="minor"/>
    </font>
    <font>
      <b/>
      <sz val="14"/>
      <color theme="1"/>
      <name val="Calibri"/>
      <family val="2"/>
      <scheme val="minor"/>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222B35"/>
        <bgColor indexed="64"/>
      </patternFill>
    </fill>
    <fill>
      <patternFill patternType="solid">
        <fgColor rgb="FF002060"/>
        <bgColor indexed="64"/>
      </patternFill>
    </fill>
    <fill>
      <patternFill patternType="solid">
        <fgColor rgb="FFFFFF00"/>
        <bgColor indexed="64"/>
      </patternFill>
    </fill>
  </fills>
  <borders count="11">
    <border>
      <left/>
      <right/>
      <top/>
      <bottom/>
      <diagonal/>
    </border>
    <border>
      <left/>
      <right/>
      <top/>
      <bottom style="medium">
        <color rgb="FF7030A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3">
    <xf numFmtId="0" fontId="0" fillId="0" borderId="0"/>
    <xf numFmtId="9" fontId="2" fillId="0" borderId="0" applyFont="0" applyFill="0" applyBorder="0" applyAlignment="0" applyProtection="0"/>
    <xf numFmtId="164" fontId="2" fillId="0" borderId="0" applyFon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5" fontId="0" fillId="5" borderId="0" xfId="0" applyNumberFormat="1" applyFill="1"/>
    <xf numFmtId="166" fontId="1" fillId="4" borderId="1" xfId="0" applyNumberFormat="1" applyFont="1" applyFill="1" applyBorder="1" applyAlignment="1">
      <alignment horizontal="center" vertical="center"/>
    </xf>
    <xf numFmtId="166" fontId="0" fillId="0" borderId="0" xfId="0" applyNumberFormat="1"/>
    <xf numFmtId="0" fontId="0" fillId="0" borderId="2" xfId="0" applyBorder="1"/>
    <xf numFmtId="0" fontId="0" fillId="0" borderId="3" xfId="0" applyBorder="1"/>
    <xf numFmtId="0" fontId="0" fillId="0" borderId="4" xfId="0" applyBorder="1"/>
    <xf numFmtId="0" fontId="0" fillId="0" borderId="0" xfId="0" pivotButton="1"/>
    <xf numFmtId="0" fontId="0" fillId="0" borderId="0" xfId="0" applyAlignment="1">
      <alignment horizontal="left"/>
    </xf>
    <xf numFmtId="9" fontId="0" fillId="0" borderId="0" xfId="1" applyFont="1"/>
    <xf numFmtId="167" fontId="0" fillId="0" borderId="0" xfId="0" applyNumberFormat="1"/>
    <xf numFmtId="167" fontId="0" fillId="0" borderId="5" xfId="0" applyNumberFormat="1" applyBorder="1"/>
    <xf numFmtId="167" fontId="0" fillId="0" borderId="6" xfId="0" applyNumberFormat="1" applyBorder="1"/>
    <xf numFmtId="167" fontId="0" fillId="0" borderId="7" xfId="0" applyNumberFormat="1" applyBorder="1"/>
    <xf numFmtId="167" fontId="0" fillId="0" borderId="8" xfId="0" applyNumberFormat="1" applyBorder="1"/>
    <xf numFmtId="167" fontId="0" fillId="0" borderId="9" xfId="0" applyNumberFormat="1" applyBorder="1"/>
    <xf numFmtId="167" fontId="0" fillId="0" borderId="10" xfId="0" applyNumberFormat="1" applyBorder="1"/>
    <xf numFmtId="167" fontId="0" fillId="0" borderId="0" xfId="2" applyNumberFormat="1" applyFont="1"/>
    <xf numFmtId="168" fontId="0" fillId="0" borderId="0" xfId="0" applyNumberFormat="1"/>
    <xf numFmtId="0" fontId="0" fillId="6" borderId="0" xfId="0" applyFill="1"/>
    <xf numFmtId="168" fontId="0" fillId="0" borderId="0" xfId="2" applyNumberFormat="1" applyFont="1"/>
    <xf numFmtId="0" fontId="5" fillId="0" borderId="0" xfId="0" applyFont="1"/>
    <xf numFmtId="0" fontId="5" fillId="8" borderId="0" xfId="0" applyFont="1" applyFill="1"/>
    <xf numFmtId="0" fontId="0" fillId="0" borderId="0" xfId="0" applyAlignment="1">
      <alignment wrapText="1"/>
    </xf>
    <xf numFmtId="0" fontId="4" fillId="7" borderId="0" xfId="0" applyFont="1" applyFill="1" applyAlignment="1">
      <alignment horizontal="center"/>
    </xf>
  </cellXfs>
  <cellStyles count="3">
    <cellStyle name="Comma" xfId="2" builtinId="3"/>
    <cellStyle name="Normal" xfId="0" builtinId="0"/>
    <cellStyle name="Percent" xfId="1" builtinId="5"/>
  </cellStyles>
  <dxfs count="89">
    <dxf>
      <numFmt numFmtId="167" formatCode="_-* #,##0_-;\-* #,##0_-;_-* &quot;-&quot;??_-;_-@_-"/>
    </dxf>
    <dxf>
      <numFmt numFmtId="34" formatCode="_(&quot;$&quot;* #,##0.00_);_(&quot;$&quot;* \(#,##0.00\);_(&quot;$&quot;* &quot;-&quot;??_);_(@_)"/>
    </dxf>
    <dxf>
      <numFmt numFmtId="167" formatCode="_-* #,##0_-;\-* #,##0_-;_-* &quot;-&quot;??_-;_-@_-"/>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6" formatCode="&quot;$&quot;#,##0.00"/>
    </dxf>
    <dxf>
      <numFmt numFmtId="0" formatCode="General"/>
    </dxf>
    <dxf>
      <numFmt numFmtId="0" formatCode="General"/>
    </dxf>
    <dxf>
      <numFmt numFmtId="0" formatCode="General"/>
    </dxf>
    <dxf>
      <numFmt numFmtId="166" formatCode="&quot;$&quot;#,##0.00"/>
    </dxf>
    <dxf>
      <numFmt numFmtId="166" formatCode="&quot;$&quot;#,##0.00"/>
    </dxf>
    <dxf>
      <numFmt numFmtId="166" formatCode="&quot;$&quot;#,##0.00"/>
    </dxf>
    <dxf>
      <numFmt numFmtId="166" formatCode="&quot;$&quot;#,##0.00"/>
    </dxf>
    <dxf>
      <numFmt numFmtId="0" formatCode="General"/>
    </dxf>
    <dxf>
      <numFmt numFmtId="165" formatCode="0.0%"/>
      <fill>
        <patternFill patternType="solid">
          <fgColor indexed="64"/>
          <bgColor theme="9" tint="0.59999389629810485"/>
        </patternFill>
      </fill>
    </dxf>
    <dxf>
      <numFmt numFmtId="165" formatCode="0.0%"/>
      <fill>
        <patternFill patternType="solid">
          <fgColor indexed="64"/>
          <bgColor theme="9" tint="0.59999389629810485"/>
        </patternFill>
      </fil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8" formatCode="[$$-409]#,##0"/>
    </dxf>
    <dxf>
      <numFmt numFmtId="168" formatCode="[$$-409]#,##0"/>
    </dxf>
    <dxf>
      <numFmt numFmtId="167" formatCode="_-* #,##0_-;\-* #,##0_-;_-* &quot;-&quot;??_-;_-@_-"/>
    </dxf>
    <dxf>
      <numFmt numFmtId="167" formatCode="_-* #,##0_-;\-* #,##0_-;_-* &quot;-&quot;??_-;_-@_-"/>
    </dxf>
    <dxf>
      <numFmt numFmtId="167" formatCode="_-* #,##0_-;\-* #,##0_-;_-* &quot;-&quot;??_-;_-@_-"/>
    </dxf>
    <dxf>
      <numFmt numFmtId="168" formatCode="[$$-409]#,##0"/>
    </dxf>
    <dxf>
      <numFmt numFmtId="168" formatCode="[$$-409]#,##0"/>
    </dxf>
    <dxf>
      <numFmt numFmtId="168" formatCode="[$$-409]#,##0"/>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8" formatCode="[$$-409]#,##0"/>
    </dxf>
    <dxf>
      <numFmt numFmtId="167" formatCode="_-* #,##0_-;\-* #,##0_-;_-* &quot;-&quot;??_-;_-@_-"/>
    </dxf>
    <dxf>
      <numFmt numFmtId="167" formatCode="_-* #,##0_-;\-* #,##0_-;_-* &quot;-&quot;??_-;_-@_-"/>
    </dxf>
    <dxf>
      <numFmt numFmtId="167" formatCode="_-* #,##0_-;\-* #,##0_-;_-* &quot;-&quot;??_-;_-@_-"/>
    </dxf>
    <dxf>
      <numFmt numFmtId="167" formatCode="_-* #,##0_-;\-* #,##0_-;_-* &quot;-&quot;??_-;_-@_-"/>
    </dxf>
    <dxf>
      <numFmt numFmtId="168" formatCode="[$$-409]#,##0"/>
    </dxf>
    <dxf>
      <numFmt numFmtId="168" formatCode="[$$-409]#,##0"/>
    </dxf>
    <dxf>
      <numFmt numFmtId="167" formatCode="_-* #,##0_-;\-* #,##0_-;_-* &quot;-&quot;??_-;_-@_-"/>
    </dxf>
    <dxf>
      <numFmt numFmtId="167" formatCode="_-* #,##0_-;\-* #,##0_-;_-* &quot;-&quot;??_-;_-@_-"/>
    </dxf>
    <dxf>
      <numFmt numFmtId="168" formatCode="[$$-409]#,##0"/>
    </dxf>
    <dxf>
      <numFmt numFmtId="167" formatCode="_-* #,##0_-;\-* #,##0_-;_-* &quot;-&quot;??_-;_-@_-"/>
    </dxf>
    <dxf>
      <font>
        <sz val="11"/>
        <color theme="8" tint="0.89996032593768116"/>
        <name val="Calibri"/>
        <family val="2"/>
        <scheme val="minor"/>
      </font>
      <border>
        <left style="thin">
          <color auto="1"/>
        </left>
        <right style="thin">
          <color auto="1"/>
        </right>
        <top style="thin">
          <color auto="1"/>
        </top>
        <bottom style="thin">
          <color auto="1"/>
        </bottom>
      </border>
    </dxf>
    <dxf>
      <font>
        <b/>
        <i val="0"/>
        <color theme="0" tint="-4.9989318521683403E-2"/>
      </font>
      <fill>
        <patternFill patternType="solid">
          <fgColor theme="0"/>
          <bgColor rgb="FF303B4A"/>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tint="-4.9989318521683403E-2"/>
      </font>
      <fill>
        <patternFill patternType="solid">
          <fgColor rgb="FF303B4A"/>
          <bgColor rgb="FF303B4A"/>
        </patternFill>
      </fill>
      <border>
        <left style="thin">
          <color auto="1"/>
        </left>
        <right style="thin">
          <color auto="1"/>
        </right>
        <top style="thin">
          <color auto="1"/>
        </top>
        <bottom style="thin">
          <color auto="1"/>
        </bottom>
      </border>
    </dxf>
    <dxf>
      <font>
        <b/>
        <i val="0"/>
      </font>
      <fill>
        <patternFill>
          <fgColor rgb="FF303B4A"/>
          <bgColor rgb="FF303B4A"/>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88"/>
      <tableStyleElement type="headerRow" dxfId="87"/>
    </tableStyle>
    <tableStyle name="Slicer Style new" pivot="0" table="0" count="9" xr9:uid="{E961DC5D-90B2-4C58-B4E6-A6B155174789}">
      <tableStyleElement type="wholeTable" dxfId="86"/>
      <tableStyleElement type="headerRow" dxfId="85"/>
    </tableStyle>
    <tableStyle name="Timeline Style " pivot="0" table="0" count="8" xr9:uid="{8B4DD7B0-F268-4576-9F8A-6C5E24E4EBEF}">
      <tableStyleElement type="wholeTable" dxfId="84"/>
      <tableStyleElement type="headerRow" dxfId="83"/>
    </tableStyle>
  </tableStyles>
  <colors>
    <mruColors>
      <color rgb="FF303B4A"/>
      <color rgb="FF8497B0"/>
      <color rgb="FFDADADA"/>
      <color rgb="FF07575B"/>
      <color rgb="FF303B35"/>
      <color rgb="FFC06C84"/>
      <color rgb="FF222B35"/>
      <color rgb="FF6AB187"/>
      <color rgb="FF488A99"/>
      <color rgb="FF1F3F49"/>
    </mruColors>
  </colors>
  <extLst>
    <ext xmlns:x14="http://schemas.microsoft.com/office/spreadsheetml/2009/9/main" uri="{46F421CA-312F-682f-3DD2-61675219B42D}">
      <x14:dxfs count="15">
        <dxf>
          <font>
            <color theme="8" tint="0.89996032593768116"/>
          </font>
          <fill>
            <patternFill>
              <fgColor rgb="FF303B4A"/>
              <bgColor rgb="FF303B4A"/>
            </patternFill>
          </fill>
          <border>
            <left style="thin">
              <color auto="1"/>
            </left>
            <right style="thin">
              <color auto="1"/>
            </right>
            <top style="thin">
              <color auto="1"/>
            </top>
            <bottom style="thin">
              <color auto="1"/>
            </bottom>
          </border>
        </dxf>
        <dxf>
          <font>
            <color theme="0" tint="-4.9989318521683403E-2"/>
          </font>
          <fill>
            <patternFill>
              <bgColor theme="7" tint="-0.24994659260841701"/>
            </patternFill>
          </fill>
          <border>
            <left style="thin">
              <color auto="1"/>
            </left>
            <right style="thin">
              <color auto="1"/>
            </right>
            <top style="thin">
              <color auto="1"/>
            </top>
            <bottom style="thin">
              <color auto="1"/>
            </bottom>
          </border>
        </dxf>
        <dxf>
          <font>
            <color theme="0" tint="-4.9989318521683403E-2"/>
          </font>
          <fill>
            <patternFill>
              <bgColor theme="3" tint="0.79998168889431442"/>
            </patternFill>
          </fill>
          <border>
            <left style="thin">
              <color auto="1"/>
            </left>
            <right style="thin">
              <color auto="1"/>
            </right>
            <top style="thin">
              <color auto="1"/>
            </top>
            <bottom style="thin">
              <color auto="1"/>
            </bottom>
          </border>
        </dxf>
        <dxf>
          <font>
            <color rgb="FF303B35"/>
          </font>
          <border>
            <left style="thin">
              <color auto="1"/>
            </left>
            <right style="thin">
              <color auto="1"/>
            </right>
            <top style="thin">
              <color auto="1"/>
            </top>
            <bottom style="thin">
              <color auto="1"/>
            </bottom>
          </border>
        </dxf>
        <dxf>
          <font>
            <b/>
            <i val="0"/>
            <color theme="1"/>
          </font>
          <fill>
            <patternFill>
              <bgColor rgb="FF0070C0"/>
            </patternFill>
          </fill>
          <border>
            <left style="thin">
              <color auto="1"/>
            </left>
            <right style="thin">
              <color auto="1"/>
            </right>
            <top style="thin">
              <color auto="1"/>
            </top>
            <bottom style="thin">
              <color auto="1"/>
            </bottom>
          </border>
        </dxf>
        <dxf>
          <font>
            <color theme="8" tint="0.89996032593768116"/>
          </font>
          <fill>
            <patternFill>
              <bgColor theme="0" tint="-0.14996795556505021"/>
            </patternFill>
          </fill>
          <border>
            <left style="thin">
              <color auto="1"/>
            </left>
            <right style="thin">
              <color auto="1"/>
            </right>
            <top style="thin">
              <color auto="1"/>
            </top>
            <bottom style="thin">
              <color auto="1"/>
            </bottom>
          </border>
        </dxf>
        <dxf>
          <font>
            <color theme="0" tint="-4.9989318521683403E-2"/>
          </font>
          <fill>
            <patternFill>
              <bgColor rgb="FF303B4A"/>
            </patternFill>
          </fill>
          <border>
            <left style="thin">
              <color auto="1"/>
            </left>
            <right style="thin">
              <color auto="1"/>
            </right>
            <top style="thin">
              <color auto="1"/>
            </top>
            <bottom style="thin">
              <color auto="1"/>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UnselectedItemWithData" dxfId="10"/>
            <x14:slicerStyleElement type="hoveredSelectedItemWithData" dxfId="9"/>
            <x14:slicerStyleElement type="hoveredUnselectedItemWithNoData" dxfId="8"/>
            <x14:slicerStyleElement type="hoveredSelectedItemWithNoData" dxfId="7"/>
          </x14:slicerStyleElements>
        </x14:slicerStyle>
        <x14:slicerStyle name="Slicer Style new">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8" tint="0.89996032593768116"/>
            </patternFill>
          </fill>
        </dxf>
        <dxf>
          <fill>
            <patternFill patternType="solid">
              <fgColor theme="0"/>
              <bgColor rgb="FF00B0F0"/>
            </patternFill>
          </fill>
          <border>
            <left style="thin">
              <color auto="1"/>
            </left>
            <right style="thin">
              <color auto="1"/>
            </right>
            <top style="thin">
              <color auto="1"/>
            </top>
            <bottom style="thin">
              <color auto="1"/>
            </bottom>
          </border>
        </dxf>
        <dxf>
          <font>
            <sz val="9"/>
            <color theme="0" tint="-4.9989318521683403E-2"/>
            <name val="Calibri"/>
            <family val="2"/>
            <scheme val="minor"/>
          </font>
        </dxf>
        <dxf>
          <font>
            <sz val="9"/>
            <color theme="0" tint="-4.9989318521683403E-2"/>
            <name val="Calibri"/>
            <family val="2"/>
            <scheme val="minor"/>
          </font>
        </dxf>
        <dxf>
          <font>
            <sz val="9"/>
            <color theme="0" tint="-4.9989318521683403E-2"/>
            <name val="Calibri"/>
            <family val="2"/>
            <scheme val="minor"/>
          </font>
        </dxf>
        <dxf>
          <font>
            <b/>
            <i val="0"/>
            <sz val="9"/>
            <color theme="0" tint="-4.9989318521683403E-2"/>
            <name val="Calibri"/>
            <family val="2"/>
            <scheme val="minor"/>
          </font>
        </dxf>
      </x15:dxfs>
    </ext>
    <ext xmlns:x15="http://schemas.microsoft.com/office/spreadsheetml/2010/11/main" uri="{9260A510-F301-46a8-8635-F512D64BE5F5}">
      <x15:timelineStyles defaultTimelineStyle="TimeSlicerStyleLight1">
        <x15:timelineStyle name="Time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9.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1.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 (2)!PivotTable4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(2)'!$D$5</c:f>
              <c:strCache>
                <c:ptCount val="1"/>
                <c:pt idx="0">
                  <c:v>Sum of TOTAL SELLING VALUE</c:v>
                </c:pt>
              </c:strCache>
            </c:strRef>
          </c:tx>
          <c:spPr>
            <a:solidFill>
              <a:schemeClr val="accent1"/>
            </a:solidFill>
            <a:ln>
              <a:noFill/>
            </a:ln>
            <a:effectLst/>
          </c:spPr>
          <c:invertIfNegative val="0"/>
          <c:cat>
            <c:strRef>
              <c:f>'ANALYSIS (2)'!$C$6:$C$18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(2)'!$D$6:$D$18</c:f>
              <c:numCache>
                <c:formatCode>_-* #,##0_-;\-* #,##0_-;_-*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1D7-4A43-9253-395558ECE5F9}"/>
            </c:ext>
          </c:extLst>
        </c:ser>
        <c:ser>
          <c:idx val="1"/>
          <c:order val="1"/>
          <c:tx>
            <c:strRef>
              <c:f>'ANALYSIS (2)'!$E$5</c:f>
              <c:strCache>
                <c:ptCount val="1"/>
                <c:pt idx="0">
                  <c:v>Sum of PROFIT</c:v>
                </c:pt>
              </c:strCache>
            </c:strRef>
          </c:tx>
          <c:spPr>
            <a:solidFill>
              <a:schemeClr val="accent2"/>
            </a:solidFill>
            <a:ln>
              <a:noFill/>
            </a:ln>
            <a:effectLst/>
          </c:spPr>
          <c:invertIfNegative val="0"/>
          <c:cat>
            <c:strRef>
              <c:f>'ANALYSIS (2)'!$C$6:$C$18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(2)'!$E$6:$E$18</c:f>
              <c:numCache>
                <c:formatCode>_-* #,##0_-;\-* #,##0_-;_-* "-"??_-;_-@_-</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1-51D7-4A43-9253-395558ECE5F9}"/>
            </c:ext>
          </c:extLst>
        </c:ser>
        <c:dLbls>
          <c:showLegendKey val="0"/>
          <c:showVal val="0"/>
          <c:showCatName val="0"/>
          <c:showSerName val="0"/>
          <c:showPercent val="0"/>
          <c:showBubbleSize val="0"/>
        </c:dLbls>
        <c:gapWidth val="80"/>
        <c:overlap val="100"/>
        <c:axId val="1376393888"/>
        <c:axId val="1376398688"/>
      </c:barChart>
      <c:catAx>
        <c:axId val="137639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98688"/>
        <c:crosses val="autoZero"/>
        <c:auto val="1"/>
        <c:lblAlgn val="ctr"/>
        <c:lblOffset val="100"/>
        <c:noMultiLvlLbl val="0"/>
      </c:catAx>
      <c:valAx>
        <c:axId val="1376398688"/>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938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 (2)!PivotTable5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12292213473316"/>
          <c:y val="0.3033946830265849"/>
          <c:w val="0.84732152230971125"/>
          <c:h val="0.50684443585656092"/>
        </c:manualLayout>
      </c:layout>
      <c:barChart>
        <c:barDir val="col"/>
        <c:grouping val="clustered"/>
        <c:varyColors val="0"/>
        <c:ser>
          <c:idx val="0"/>
          <c:order val="0"/>
          <c:tx>
            <c:strRef>
              <c:f>'ANALYSIS (2)'!$D$20</c:f>
              <c:strCache>
                <c:ptCount val="1"/>
                <c:pt idx="0">
                  <c:v>Total</c:v>
                </c:pt>
              </c:strCache>
            </c:strRef>
          </c:tx>
          <c:spPr>
            <a:solidFill>
              <a:schemeClr val="accent1"/>
            </a:solidFill>
            <a:ln>
              <a:noFill/>
            </a:ln>
            <a:effectLst/>
          </c:spPr>
          <c:invertIfNegative val="0"/>
          <c:cat>
            <c:strRef>
              <c:f>'ANALYSIS (2)'!$C$21:$C$33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(2)'!$D$21:$D$33</c:f>
              <c:numCache>
                <c:formatCode>_-* #,##0_-;\-* #,##0_-;_-*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34F1-4347-92DD-CBB4CD365158}"/>
            </c:ext>
          </c:extLst>
        </c:ser>
        <c:dLbls>
          <c:showLegendKey val="0"/>
          <c:showVal val="0"/>
          <c:showCatName val="0"/>
          <c:showSerName val="0"/>
          <c:showPercent val="0"/>
          <c:showBubbleSize val="0"/>
        </c:dLbls>
        <c:gapWidth val="219"/>
        <c:overlap val="-27"/>
        <c:axId val="1336732384"/>
        <c:axId val="1336732864"/>
      </c:barChart>
      <c:catAx>
        <c:axId val="133673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32864"/>
        <c:crosses val="autoZero"/>
        <c:auto val="1"/>
        <c:lblAlgn val="ctr"/>
        <c:lblOffset val="100"/>
        <c:noMultiLvlLbl val="0"/>
      </c:catAx>
      <c:valAx>
        <c:axId val="1336732864"/>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3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 (2)!PivotTable7</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'ANALYSIS (2)'!$J$33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63-431F-9DC6-F3EC4A2F93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63-431F-9DC6-F3EC4A2F93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63-431F-9DC6-F3EC4A2F93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(2)'!$I$34:$I$37</c:f>
              <c:strCache>
                <c:ptCount val="3"/>
                <c:pt idx="0">
                  <c:v>Direct Sales</c:v>
                </c:pt>
                <c:pt idx="1">
                  <c:v>Online</c:v>
                </c:pt>
                <c:pt idx="2">
                  <c:v>Wholesaler</c:v>
                </c:pt>
              </c:strCache>
            </c:strRef>
          </c:cat>
          <c:val>
            <c:numRef>
              <c:f>'ANALYSIS (2)'!$J$34:$J$37</c:f>
              <c:numCache>
                <c:formatCode>_-* #,##0_-;\-* #,##0_-;_-* "-"??_-;_-@_-</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863-431F-9DC6-F3EC4A2F939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 (2)!PivotTable8</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'ANALYSIS (2)'!$L$33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FA-4CEE-B98E-D61EA607A3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FA-4CEE-B98E-D61EA607A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(2)'!$K$34:$K$36</c:f>
              <c:strCache>
                <c:ptCount val="2"/>
                <c:pt idx="0">
                  <c:v>Cash</c:v>
                </c:pt>
                <c:pt idx="1">
                  <c:v>Online</c:v>
                </c:pt>
              </c:strCache>
            </c:strRef>
          </c:cat>
          <c:val>
            <c:numRef>
              <c:f>'ANALYSIS (2)'!$L$34:$L$36</c:f>
              <c:numCache>
                <c:formatCode>_-* #,##0_-;\-* #,##0_-;_-* "-"??_-;_-@_-</c:formatCode>
                <c:ptCount val="2"/>
                <c:pt idx="0">
                  <c:v>199516.90000000008</c:v>
                </c:pt>
                <c:pt idx="1">
                  <c:v>201895.01999999993</c:v>
                </c:pt>
              </c:numCache>
            </c:numRef>
          </c:val>
          <c:extLst>
            <c:ext xmlns:c16="http://schemas.microsoft.com/office/drawing/2014/chart" uri="{C3380CC4-5D6E-409C-BE32-E72D297353CC}">
              <c16:uniqueId val="{00000004-7CFA-4CEE-B98E-D61EA607A35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 (2)!PivotTable9</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(2)'!$O$33</c:f>
              <c:strCache>
                <c:ptCount val="1"/>
                <c:pt idx="0">
                  <c:v>Total</c:v>
                </c:pt>
              </c:strCache>
            </c:strRef>
          </c:tx>
          <c:spPr>
            <a:solidFill>
              <a:schemeClr val="accent1"/>
            </a:solidFill>
            <a:ln>
              <a:noFill/>
            </a:ln>
            <a:effectLst/>
          </c:spPr>
          <c:invertIfNegative val="0"/>
          <c:cat>
            <c:strRef>
              <c:f>'ANALYSIS (2)'!$N$34:$N$44</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 (2)'!$O$34:$O$44</c:f>
              <c:numCache>
                <c:formatCode>_-* #,##0_-;\-* #,##0_-;_-* "-"??_-;_-@_-</c:formatCode>
                <c:ptCount val="10"/>
                <c:pt idx="0">
                  <c:v>22952.16</c:v>
                </c:pt>
                <c:pt idx="1">
                  <c:v>22945.919999999998</c:v>
                </c:pt>
                <c:pt idx="2">
                  <c:v>20574</c:v>
                </c:pt>
                <c:pt idx="3">
                  <c:v>20160</c:v>
                </c:pt>
                <c:pt idx="4">
                  <c:v>16428</c:v>
                </c:pt>
                <c:pt idx="5">
                  <c:v>16333.92</c:v>
                </c:pt>
                <c:pt idx="6">
                  <c:v>16329.72</c:v>
                </c:pt>
                <c:pt idx="7">
                  <c:v>15716.61</c:v>
                </c:pt>
                <c:pt idx="8">
                  <c:v>13645.800000000001</c:v>
                </c:pt>
                <c:pt idx="9">
                  <c:v>13423.199999999999</c:v>
                </c:pt>
              </c:numCache>
            </c:numRef>
          </c:val>
          <c:extLst>
            <c:ext xmlns:c16="http://schemas.microsoft.com/office/drawing/2014/chart" uri="{C3380CC4-5D6E-409C-BE32-E72D297353CC}">
              <c16:uniqueId val="{00000000-64D0-4475-BEF3-FD6E4AD76BB6}"/>
            </c:ext>
          </c:extLst>
        </c:ser>
        <c:dLbls>
          <c:showLegendKey val="0"/>
          <c:showVal val="0"/>
          <c:showCatName val="0"/>
          <c:showSerName val="0"/>
          <c:showPercent val="0"/>
          <c:showBubbleSize val="0"/>
        </c:dLbls>
        <c:gapWidth val="182"/>
        <c:axId val="428641744"/>
        <c:axId val="428625424"/>
      </c:barChart>
      <c:catAx>
        <c:axId val="428641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625424"/>
        <c:crosses val="autoZero"/>
        <c:auto val="1"/>
        <c:lblAlgn val="ctr"/>
        <c:lblOffset val="100"/>
        <c:noMultiLvlLbl val="0"/>
      </c:catAx>
      <c:valAx>
        <c:axId val="428625424"/>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64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0">
                <a:schemeClr val="accent1">
                  <a:lumMod val="45000"/>
                  <a:lumOff val="55000"/>
                </a:schemeClr>
              </a:gs>
              <a:gs pos="92000">
                <a:schemeClr val="accent1">
                  <a:lumMod val="45000"/>
                  <a:lumOff val="55000"/>
                </a:schemeClr>
              </a:gs>
              <a:gs pos="100000">
                <a:schemeClr val="accent1">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ANALYSIS!$H$5</c:f>
              <c:strCache>
                <c:ptCount val="1"/>
                <c:pt idx="0">
                  <c:v>Sum of TOTAL SELLING VALUE</c:v>
                </c:pt>
              </c:strCache>
            </c:strRef>
          </c:tx>
          <c:spPr>
            <a:gradFill flip="none" rotWithShape="1">
              <a:gsLst>
                <a:gs pos="0">
                  <a:schemeClr val="accent1">
                    <a:lumMod val="5000"/>
                    <a:lumOff val="95000"/>
                  </a:schemeClr>
                </a:gs>
                <a:gs pos="0">
                  <a:schemeClr val="accent1">
                    <a:lumMod val="45000"/>
                    <a:lumOff val="55000"/>
                  </a:schemeClr>
                </a:gs>
                <a:gs pos="92000">
                  <a:schemeClr val="accent1">
                    <a:lumMod val="45000"/>
                    <a:lumOff val="55000"/>
                  </a:schemeClr>
                </a:gs>
                <a:gs pos="100000">
                  <a:schemeClr val="accent1">
                    <a:lumMod val="30000"/>
                    <a:lumOff val="70000"/>
                  </a:schemeClr>
                </a:gs>
              </a:gsLst>
              <a:lin ang="5400000" scaled="1"/>
              <a:tileRect/>
            </a:gradFill>
            <a:ln>
              <a:noFill/>
            </a:ln>
            <a:effectLst/>
          </c:spPr>
          <c:invertIfNegative val="0"/>
          <c:cat>
            <c:strRef>
              <c:f>ANALYSIS!$G$6:$G$18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ANALYSIS!$H$6:$H$18</c:f>
              <c:numCache>
                <c:formatCode>_-* #,##0_-;\-* #,##0_-;_-*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5C0-4D00-B3EB-B50BC816BC98}"/>
            </c:ext>
          </c:extLst>
        </c:ser>
        <c:ser>
          <c:idx val="1"/>
          <c:order val="1"/>
          <c:tx>
            <c:strRef>
              <c:f>ANALYSIS!$I$5</c:f>
              <c:strCache>
                <c:ptCount val="1"/>
                <c:pt idx="0">
                  <c:v>Sum of PROFIT</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invertIfNegative val="0"/>
          <c:cat>
            <c:strRef>
              <c:f>ANALYSIS!$G$6:$G$18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ANALYSIS!$I$6:$I$18</c:f>
              <c:numCache>
                <c:formatCode>_-* #,##0_-;\-* #,##0_-;_-* "-"??_-;_-@_-</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1-85C0-4D00-B3EB-B50BC816BC98}"/>
            </c:ext>
          </c:extLst>
        </c:ser>
        <c:dLbls>
          <c:showLegendKey val="0"/>
          <c:showVal val="0"/>
          <c:showCatName val="0"/>
          <c:showSerName val="0"/>
          <c:showPercent val="0"/>
          <c:showBubbleSize val="0"/>
        </c:dLbls>
        <c:gapWidth val="70"/>
        <c:overlap val="100"/>
        <c:axId val="1376393888"/>
        <c:axId val="1376398688"/>
      </c:barChart>
      <c:catAx>
        <c:axId val="137639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5">
                    <a:lumMod val="10000"/>
                    <a:lumOff val="90000"/>
                  </a:schemeClr>
                </a:solidFill>
                <a:latin typeface="+mn-lt"/>
                <a:ea typeface="+mn-ea"/>
                <a:cs typeface="+mn-cs"/>
              </a:defRPr>
            </a:pPr>
            <a:endParaRPr lang="en-US"/>
          </a:p>
        </c:txPr>
        <c:crossAx val="1376398688"/>
        <c:crosses val="autoZero"/>
        <c:auto val="1"/>
        <c:lblAlgn val="ctr"/>
        <c:lblOffset val="100"/>
        <c:noMultiLvlLbl val="0"/>
      </c:catAx>
      <c:valAx>
        <c:axId val="1376398688"/>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5">
                    <a:lumMod val="10000"/>
                    <a:lumOff val="90000"/>
                  </a:schemeClr>
                </a:solidFill>
                <a:latin typeface="+mn-lt"/>
                <a:ea typeface="+mn-ea"/>
                <a:cs typeface="+mn-cs"/>
              </a:defRPr>
            </a:pPr>
            <a:endParaRPr lang="en-US"/>
          </a:p>
        </c:txPr>
        <c:crossAx val="13763938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Analysis.xlsx]ANALYSIS!PivotTable9</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0">
                <a:schemeClr val="accent1">
                  <a:lumMod val="45000"/>
                  <a:lumOff val="55000"/>
                </a:schemeClr>
              </a:gs>
              <a:gs pos="35000">
                <a:schemeClr val="accent1">
                  <a:lumMod val="45000"/>
                  <a:lumOff val="55000"/>
                </a:schemeClr>
              </a:gs>
              <a:gs pos="68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5000"/>
                  <a:lumOff val="95000"/>
                </a:schemeClr>
              </a:gs>
              <a:gs pos="0">
                <a:schemeClr val="accent1">
                  <a:lumMod val="45000"/>
                  <a:lumOff val="55000"/>
                </a:schemeClr>
              </a:gs>
              <a:gs pos="35000">
                <a:schemeClr val="accent1">
                  <a:lumMod val="45000"/>
                  <a:lumOff val="55000"/>
                </a:schemeClr>
              </a:gs>
              <a:gs pos="68000">
                <a:schemeClr val="accent1">
                  <a:lumMod val="30000"/>
                  <a:lumOff val="70000"/>
                </a:schemeClr>
              </a:gs>
            </a:gsLst>
            <a:lin ang="5400000" scaled="1"/>
          </a:gradFill>
          <a:ln>
            <a:noFill/>
          </a:ln>
          <a:effectLst/>
        </c:spPr>
      </c:pivotFmt>
    </c:pivotFmts>
    <c:plotArea>
      <c:layout/>
      <c:barChart>
        <c:barDir val="bar"/>
        <c:grouping val="clustered"/>
        <c:varyColors val="0"/>
        <c:ser>
          <c:idx val="0"/>
          <c:order val="0"/>
          <c:tx>
            <c:strRef>
              <c:f>ANALYSIS!$S$33</c:f>
              <c:strCache>
                <c:ptCount val="1"/>
                <c:pt idx="0">
                  <c:v>Total</c:v>
                </c:pt>
              </c:strCache>
            </c:strRef>
          </c:tx>
          <c:spPr>
            <a:gradFill>
              <a:gsLst>
                <a:gs pos="0">
                  <a:schemeClr val="accent1">
                    <a:lumMod val="5000"/>
                    <a:lumOff val="95000"/>
                  </a:schemeClr>
                </a:gs>
                <a:gs pos="0">
                  <a:schemeClr val="accent1">
                    <a:lumMod val="45000"/>
                    <a:lumOff val="55000"/>
                  </a:schemeClr>
                </a:gs>
                <a:gs pos="35000">
                  <a:schemeClr val="accent1">
                    <a:lumMod val="45000"/>
                    <a:lumOff val="55000"/>
                  </a:schemeClr>
                </a:gs>
                <a:gs pos="68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ANALYSIS!$R$34:$R$44</c:f>
              <c:strCache>
                <c:ptCount val="10"/>
                <c:pt idx="0">
                  <c:v>Product02</c:v>
                </c:pt>
                <c:pt idx="1">
                  <c:v>Product33</c:v>
                </c:pt>
                <c:pt idx="2">
                  <c:v>Product05</c:v>
                </c:pt>
                <c:pt idx="3">
                  <c:v>Product32</c:v>
                </c:pt>
                <c:pt idx="4">
                  <c:v>Product44</c:v>
                </c:pt>
                <c:pt idx="5">
                  <c:v>Product10</c:v>
                </c:pt>
                <c:pt idx="6">
                  <c:v>Product19</c:v>
                </c:pt>
                <c:pt idx="7">
                  <c:v>Product42</c:v>
                </c:pt>
                <c:pt idx="8">
                  <c:v>Product30</c:v>
                </c:pt>
                <c:pt idx="9">
                  <c:v>Product41</c:v>
                </c:pt>
              </c:strCache>
            </c:strRef>
          </c:cat>
          <c:val>
            <c:numRef>
              <c:f>ANALYSIS!$S$34:$S$44</c:f>
              <c:numCache>
                <c:formatCode>_-* #,##0_-;\-* #,##0_-;_-* "-"??_-;_-@_-</c:formatCode>
                <c:ptCount val="10"/>
                <c:pt idx="0">
                  <c:v>13423.199999999999</c:v>
                </c:pt>
                <c:pt idx="1">
                  <c:v>13645.800000000001</c:v>
                </c:pt>
                <c:pt idx="2">
                  <c:v>15716.61</c:v>
                </c:pt>
                <c:pt idx="3">
                  <c:v>16329.72</c:v>
                </c:pt>
                <c:pt idx="4">
                  <c:v>16333.92</c:v>
                </c:pt>
                <c:pt idx="5">
                  <c:v>16428</c:v>
                </c:pt>
                <c:pt idx="6">
                  <c:v>20160</c:v>
                </c:pt>
                <c:pt idx="7">
                  <c:v>20574</c:v>
                </c:pt>
                <c:pt idx="8">
                  <c:v>22945.919999999998</c:v>
                </c:pt>
                <c:pt idx="9">
                  <c:v>22952.16</c:v>
                </c:pt>
              </c:numCache>
            </c:numRef>
          </c:val>
          <c:extLst>
            <c:ext xmlns:c16="http://schemas.microsoft.com/office/drawing/2014/chart" uri="{C3380CC4-5D6E-409C-BE32-E72D297353CC}">
              <c16:uniqueId val="{00000000-1E98-42DC-8723-4A35DC57E827}"/>
            </c:ext>
          </c:extLst>
        </c:ser>
        <c:dLbls>
          <c:dLblPos val="outEnd"/>
          <c:showLegendKey val="0"/>
          <c:showVal val="1"/>
          <c:showCatName val="0"/>
          <c:showSerName val="0"/>
          <c:showPercent val="0"/>
          <c:showBubbleSize val="0"/>
        </c:dLbls>
        <c:gapWidth val="60"/>
        <c:axId val="428641744"/>
        <c:axId val="428625424"/>
      </c:barChart>
      <c:catAx>
        <c:axId val="428641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crossAx val="428625424"/>
        <c:crosses val="autoZero"/>
        <c:auto val="1"/>
        <c:lblAlgn val="ctr"/>
        <c:lblOffset val="100"/>
        <c:noMultiLvlLbl val="0"/>
      </c:catAx>
      <c:valAx>
        <c:axId val="428625424"/>
        <c:scaling>
          <c:orientation val="minMax"/>
        </c:scaling>
        <c:delete val="1"/>
        <c:axPos val="b"/>
        <c:numFmt formatCode="_-* #,##0_-;\-* #,##0_-;_-* &quot;-&quot;??_-;_-@_-" sourceLinked="1"/>
        <c:majorTickMark val="none"/>
        <c:minorTickMark val="none"/>
        <c:tickLblPos val="nextTo"/>
        <c:crossAx val="42864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Analysis.xlsx]ANALYSIS!sale type sales</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bg2">
              <a:lumMod val="50000"/>
            </a:schemeClr>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tx2">
              <a:lumMod val="60000"/>
              <a:lumOff val="40000"/>
            </a:schemeClr>
          </a:solidFill>
          <a:ln w="19050">
            <a:noFill/>
          </a:ln>
          <a:effectLst>
            <a:outerShdw blurRad="50800" dist="38100" dir="2700000" algn="tl" rotWithShape="0">
              <a:prstClr val="black">
                <a:alpha val="40000"/>
              </a:prstClr>
            </a:outerShdw>
          </a:effectLst>
        </c:spPr>
      </c:pivotFmt>
      <c:pivotFmt>
        <c:idx val="10"/>
        <c:spPr>
          <a:solidFill>
            <a:schemeClr val="accent4">
              <a:lumMod val="75000"/>
            </a:schemeClr>
          </a:solidFill>
          <a:ln w="19050">
            <a:noFill/>
          </a:ln>
          <a:effectLst>
            <a:outerShdw blurRad="50800" dist="38100" dir="2700000" algn="tl" rotWithShape="0">
              <a:prstClr val="black">
                <a:alpha val="40000"/>
              </a:prstClr>
            </a:outerShdw>
          </a:effectLst>
        </c:spPr>
      </c:pivotFmt>
      <c:pivotFmt>
        <c:idx val="11"/>
        <c:spPr>
          <a:solidFill>
            <a:schemeClr val="accent1">
              <a:lumMod val="40000"/>
              <a:lumOff val="60000"/>
            </a:schemeClr>
          </a:solidFill>
          <a:ln w="19050">
            <a:noFill/>
          </a:ln>
          <a:effectLst>
            <a:outerShdw blurRad="50800" dist="38100" dir="2700000" algn="tl" rotWithShape="0">
              <a:prstClr val="black">
                <a:alpha val="40000"/>
              </a:prstClr>
            </a:outerShdw>
          </a:effectLst>
        </c:spPr>
      </c:pivotFmt>
    </c:pivotFmts>
    <c:plotArea>
      <c:layout/>
      <c:doughnutChart>
        <c:varyColors val="1"/>
        <c:ser>
          <c:idx val="0"/>
          <c:order val="0"/>
          <c:tx>
            <c:strRef>
              <c:f>ANALYSIS!$N$33</c:f>
              <c:strCache>
                <c:ptCount val="1"/>
                <c:pt idx="0">
                  <c:v>Total</c:v>
                </c:pt>
              </c:strCache>
            </c:strRef>
          </c:tx>
          <c:spPr>
            <a:solidFill>
              <a:schemeClr val="bg2">
                <a:lumMod val="50000"/>
              </a:schemeClr>
            </a:solidFill>
            <a:ln>
              <a:noFill/>
            </a:ln>
            <a:effectLst>
              <a:outerShdw blurRad="50800" dist="38100" dir="2700000" algn="tl" rotWithShape="0">
                <a:prstClr val="black">
                  <a:alpha val="40000"/>
                </a:prstClr>
              </a:outerShdw>
            </a:effectLst>
          </c:spPr>
          <c:dPt>
            <c:idx val="0"/>
            <c:bubble3D val="0"/>
            <c:spPr>
              <a:solidFill>
                <a:schemeClr val="tx2">
                  <a:lumMod val="60000"/>
                  <a:lumOff val="40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1980-44AD-BE84-0AD24F861915}"/>
              </c:ext>
            </c:extLst>
          </c:dPt>
          <c:dPt>
            <c:idx val="1"/>
            <c:bubble3D val="0"/>
            <c:spPr>
              <a:solidFill>
                <a:schemeClr val="accent4">
                  <a:lumMod val="75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1980-44AD-BE84-0AD24F861915}"/>
              </c:ext>
            </c:extLst>
          </c:dPt>
          <c:dPt>
            <c:idx val="2"/>
            <c:bubble3D val="0"/>
            <c:spPr>
              <a:solidFill>
                <a:schemeClr val="accent1">
                  <a:lumMod val="40000"/>
                  <a:lumOff val="60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1980-44AD-BE84-0AD24F86191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ANALYSIS!$M$34:$M$37</c:f>
              <c:strCache>
                <c:ptCount val="3"/>
                <c:pt idx="0">
                  <c:v>Direct Sales</c:v>
                </c:pt>
                <c:pt idx="1">
                  <c:v>Online</c:v>
                </c:pt>
                <c:pt idx="2">
                  <c:v>Wholesaler</c:v>
                </c:pt>
              </c:strCache>
            </c:strRef>
          </c:cat>
          <c:val>
            <c:numRef>
              <c:f>ANALYSIS!$N$34:$N$37</c:f>
              <c:numCache>
                <c:formatCode>_-* #,##0_-;\-* #,##0_-;_-* "-"??_-;_-@_-</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980-44AD-BE84-0AD24F861915}"/>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4450" cap="sq">
            <a:solidFill>
              <a:srgbClr val="C06C84"/>
            </a:solidFill>
            <a:round/>
          </a:ln>
          <a:effectLst/>
        </c:spPr>
        <c:marker>
          <c:symbol val="circle"/>
          <c:size val="6"/>
          <c:spPr>
            <a:solidFill>
              <a:schemeClr val="accent4">
                <a:lumMod val="40000"/>
                <a:lumOff val="60000"/>
              </a:schemeClr>
            </a:solidFill>
            <a:ln w="9525" cap="rnd">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44450" cap="sq">
            <a:solidFill>
              <a:srgbClr val="C06C84"/>
            </a:solidFill>
            <a:round/>
          </a:ln>
          <a:effectLst/>
        </c:spPr>
        <c:marker>
          <c:symbol val="circle"/>
          <c:size val="6"/>
          <c:spPr>
            <a:solidFill>
              <a:schemeClr val="accent4">
                <a:lumMod val="40000"/>
                <a:lumOff val="60000"/>
              </a:schemeClr>
            </a:solidFill>
            <a:ln w="9525" cap="rnd">
              <a:noFill/>
            </a:ln>
            <a:effectLst/>
          </c:spPr>
        </c:marker>
      </c:pivotFmt>
    </c:pivotFmts>
    <c:plotArea>
      <c:layout>
        <c:manualLayout>
          <c:layoutTarget val="inner"/>
          <c:xMode val="edge"/>
          <c:yMode val="edge"/>
          <c:x val="6.195026168861191E-2"/>
          <c:y val="7.1038220800214796E-2"/>
          <c:w val="0.91612405940832442"/>
          <c:h val="0.75706159069678991"/>
        </c:manualLayout>
      </c:layout>
      <c:lineChart>
        <c:grouping val="standard"/>
        <c:varyColors val="0"/>
        <c:ser>
          <c:idx val="0"/>
          <c:order val="0"/>
          <c:tx>
            <c:strRef>
              <c:f>ANALYSIS!$F$30</c:f>
              <c:strCache>
                <c:ptCount val="1"/>
                <c:pt idx="0">
                  <c:v>Total</c:v>
                </c:pt>
              </c:strCache>
            </c:strRef>
          </c:tx>
          <c:spPr>
            <a:ln w="44450" cap="sq">
              <a:solidFill>
                <a:srgbClr val="C06C84"/>
              </a:solidFill>
              <a:round/>
            </a:ln>
            <a:effectLst/>
          </c:spPr>
          <c:marker>
            <c:symbol val="circle"/>
            <c:size val="6"/>
            <c:spPr>
              <a:solidFill>
                <a:schemeClr val="accent4">
                  <a:lumMod val="40000"/>
                  <a:lumOff val="60000"/>
                </a:schemeClr>
              </a:solidFill>
              <a:ln w="9525" cap="rnd">
                <a:noFill/>
              </a:ln>
              <a:effectLst/>
            </c:spPr>
          </c:marker>
          <c:cat>
            <c:strRef>
              <c:f>ANALYSIS!$E$31:$E$62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ANALYSIS!$F$31:$F$62</c:f>
              <c:numCache>
                <c:formatCode>_-* #,##0_-;\-* #,##0_-;_-* "-"??_-;_-@_-</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mooth val="0"/>
          <c:extLst>
            <c:ext xmlns:c16="http://schemas.microsoft.com/office/drawing/2014/chart" uri="{C3380CC4-5D6E-409C-BE32-E72D297353CC}">
              <c16:uniqueId val="{00000000-9ABD-428B-8706-1CF89E162FE2}"/>
            </c:ext>
          </c:extLst>
        </c:ser>
        <c:dLbls>
          <c:showLegendKey val="0"/>
          <c:showVal val="0"/>
          <c:showCatName val="0"/>
          <c:showSerName val="0"/>
          <c:showPercent val="0"/>
          <c:showBubbleSize val="0"/>
        </c:dLbls>
        <c:marker val="1"/>
        <c:smooth val="0"/>
        <c:axId val="1336748224"/>
        <c:axId val="1336750624"/>
      </c:lineChart>
      <c:catAx>
        <c:axId val="1336748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5">
                    <a:lumMod val="10000"/>
                    <a:lumOff val="90000"/>
                  </a:schemeClr>
                </a:solidFill>
                <a:latin typeface="+mn-lt"/>
                <a:ea typeface="+mn-ea"/>
                <a:cs typeface="+mn-cs"/>
              </a:defRPr>
            </a:pPr>
            <a:endParaRPr lang="en-US"/>
          </a:p>
        </c:txPr>
        <c:crossAx val="1336750624"/>
        <c:crosses val="autoZero"/>
        <c:auto val="1"/>
        <c:lblAlgn val="ctr"/>
        <c:lblOffset val="100"/>
        <c:noMultiLvlLbl val="0"/>
      </c:catAx>
      <c:valAx>
        <c:axId val="1336750624"/>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5">
                    <a:lumMod val="10000"/>
                    <a:lumOff val="90000"/>
                  </a:schemeClr>
                </a:solidFill>
                <a:latin typeface="+mn-lt"/>
                <a:ea typeface="+mn-ea"/>
                <a:cs typeface="+mn-cs"/>
              </a:defRPr>
            </a:pPr>
            <a:endParaRPr lang="en-US"/>
          </a:p>
        </c:txPr>
        <c:crossAx val="13367482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Analysis.xlsx]ANALYSIS!payment type sale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4">
              <a:lumMod val="75000"/>
            </a:schemeClr>
          </a:solidFill>
          <a:ln w="19050">
            <a:noFill/>
          </a:ln>
          <a:effectLst/>
        </c:spPr>
      </c:pivotFmt>
      <c:pivotFmt>
        <c:idx val="8"/>
        <c:spPr>
          <a:solidFill>
            <a:schemeClr val="accent1">
              <a:lumMod val="40000"/>
              <a:lumOff val="60000"/>
            </a:schemeClr>
          </a:solidFill>
          <a:ln w="19050">
            <a:noFill/>
          </a:ln>
          <a:effectLst/>
        </c:spPr>
      </c:pivotFmt>
    </c:pivotFmts>
    <c:plotArea>
      <c:layout>
        <c:manualLayout>
          <c:layoutTarget val="inner"/>
          <c:xMode val="edge"/>
          <c:yMode val="edge"/>
          <c:x val="0.17668336956627703"/>
          <c:y val="7.3957262707544727E-2"/>
          <c:w val="0.65995106115405999"/>
          <c:h val="0.70709140741854903"/>
        </c:manualLayout>
      </c:layout>
      <c:doughnutChart>
        <c:varyColors val="1"/>
        <c:ser>
          <c:idx val="0"/>
          <c:order val="0"/>
          <c:tx>
            <c:strRef>
              <c:f>ANALYSIS!$P$33</c:f>
              <c:strCache>
                <c:ptCount val="1"/>
                <c:pt idx="0">
                  <c:v>Total</c:v>
                </c:pt>
              </c:strCache>
            </c:strRef>
          </c:tx>
          <c:dPt>
            <c:idx val="0"/>
            <c:bubble3D val="0"/>
            <c:spPr>
              <a:solidFill>
                <a:schemeClr val="accent4">
                  <a:lumMod val="75000"/>
                </a:schemeClr>
              </a:solidFill>
              <a:ln w="19050">
                <a:noFill/>
              </a:ln>
              <a:effectLst/>
            </c:spPr>
            <c:extLst>
              <c:ext xmlns:c16="http://schemas.microsoft.com/office/drawing/2014/chart" uri="{C3380CC4-5D6E-409C-BE32-E72D297353CC}">
                <c16:uniqueId val="{00000001-D1D9-45C8-8BF8-C8E8FB226517}"/>
              </c:ext>
            </c:extLst>
          </c:dPt>
          <c:dPt>
            <c:idx val="1"/>
            <c:bubble3D val="0"/>
            <c:spPr>
              <a:solidFill>
                <a:schemeClr val="accent1">
                  <a:lumMod val="40000"/>
                  <a:lumOff val="60000"/>
                </a:schemeClr>
              </a:solidFill>
              <a:ln w="19050">
                <a:noFill/>
              </a:ln>
              <a:effectLst/>
            </c:spPr>
            <c:extLst>
              <c:ext xmlns:c16="http://schemas.microsoft.com/office/drawing/2014/chart" uri="{C3380CC4-5D6E-409C-BE32-E72D297353CC}">
                <c16:uniqueId val="{00000003-D1D9-45C8-8BF8-C8E8FB2265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ANALYSIS!$O$34:$O$36</c:f>
              <c:strCache>
                <c:ptCount val="2"/>
                <c:pt idx="0">
                  <c:v>Cash</c:v>
                </c:pt>
                <c:pt idx="1">
                  <c:v>Online</c:v>
                </c:pt>
              </c:strCache>
            </c:strRef>
          </c:cat>
          <c:val>
            <c:numRef>
              <c:f>ANALYSIS!$P$34:$P$36</c:f>
              <c:numCache>
                <c:formatCode>_-* #,##0_-;\-* #,##0_-;_-* "-"??_-;_-@_-</c:formatCode>
                <c:ptCount val="2"/>
                <c:pt idx="0">
                  <c:v>199516.90000000008</c:v>
                </c:pt>
                <c:pt idx="1">
                  <c:v>201895.01999999993</c:v>
                </c:pt>
              </c:numCache>
            </c:numRef>
          </c:val>
          <c:extLst>
            <c:ext xmlns:c16="http://schemas.microsoft.com/office/drawing/2014/chart" uri="{C3380CC4-5D6E-409C-BE32-E72D297353CC}">
              <c16:uniqueId val="{00000004-D1D9-45C8-8BF8-C8E8FB226517}"/>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Analysis'!$O$11</c:f>
              <c:strCache>
                <c:ptCount val="1"/>
                <c:pt idx="0">
                  <c:v>Total</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invertIfNegative val="0"/>
          <c:cat>
            <c:strRef>
              <c:f>'Profit Analysis'!$N$12:$N$24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Analysis'!$O$12:$O$24</c:f>
              <c:numCache>
                <c:formatCode>[$$-409]#,##0</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0-42B4-42B2-B97C-2B015E8AD40D}"/>
            </c:ext>
          </c:extLst>
        </c:ser>
        <c:dLbls>
          <c:showLegendKey val="0"/>
          <c:showVal val="0"/>
          <c:showCatName val="0"/>
          <c:showSerName val="0"/>
          <c:showPercent val="0"/>
          <c:showBubbleSize val="0"/>
        </c:dLbls>
        <c:gapWidth val="70"/>
        <c:overlap val="-27"/>
        <c:axId val="1530317295"/>
        <c:axId val="1530342255"/>
      </c:barChart>
      <c:catAx>
        <c:axId val="153031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crossAx val="1530342255"/>
        <c:crosses val="autoZero"/>
        <c:auto val="1"/>
        <c:lblAlgn val="ctr"/>
        <c:lblOffset val="100"/>
        <c:noMultiLvlLbl val="0"/>
      </c:catAx>
      <c:valAx>
        <c:axId val="153034225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crossAx val="153031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Analysis!PivotTable10</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25000">
                <a:schemeClr val="accent4">
                  <a:lumMod val="67000"/>
                </a:schemeClr>
              </a:gs>
              <a:gs pos="58000">
                <a:schemeClr val="accent4">
                  <a:lumMod val="97000"/>
                  <a:lumOff val="3000"/>
                </a:schemeClr>
              </a:gs>
              <a:gs pos="100000">
                <a:schemeClr val="accent4">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Analysis'!$V$15</c:f>
              <c:strCache>
                <c:ptCount val="1"/>
                <c:pt idx="0">
                  <c:v>Total</c:v>
                </c:pt>
              </c:strCache>
            </c:strRef>
          </c:tx>
          <c:spPr>
            <a:gradFill flip="none" rotWithShape="1">
              <a:gsLst>
                <a:gs pos="25000">
                  <a:schemeClr val="accent4">
                    <a:lumMod val="67000"/>
                  </a:schemeClr>
                </a:gs>
                <a:gs pos="58000">
                  <a:schemeClr val="accent4">
                    <a:lumMod val="97000"/>
                    <a:lumOff val="3000"/>
                  </a:schemeClr>
                </a:gs>
                <a:gs pos="100000">
                  <a:schemeClr val="accent4">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Analysis'!$U$16:$U$26</c:f>
              <c:strCache>
                <c:ptCount val="10"/>
                <c:pt idx="0">
                  <c:v>Product21</c:v>
                </c:pt>
                <c:pt idx="1">
                  <c:v>Product12</c:v>
                </c:pt>
                <c:pt idx="2">
                  <c:v>Product33</c:v>
                </c:pt>
                <c:pt idx="3">
                  <c:v>Product14</c:v>
                </c:pt>
                <c:pt idx="4">
                  <c:v>Product02</c:v>
                </c:pt>
                <c:pt idx="5">
                  <c:v>Product32</c:v>
                </c:pt>
                <c:pt idx="6">
                  <c:v>Product41</c:v>
                </c:pt>
                <c:pt idx="7">
                  <c:v>Product42</c:v>
                </c:pt>
                <c:pt idx="8">
                  <c:v>Product19</c:v>
                </c:pt>
                <c:pt idx="9">
                  <c:v>Product30</c:v>
                </c:pt>
              </c:strCache>
            </c:strRef>
          </c:cat>
          <c:val>
            <c:numRef>
              <c:f>'Profit Analysis'!$V$16:$V$26</c:f>
              <c:numCache>
                <c:formatCode>[$$-409]#,##0</c:formatCode>
                <c:ptCount val="10"/>
                <c:pt idx="0">
                  <c:v>2411.6399999999994</c:v>
                </c:pt>
                <c:pt idx="1">
                  <c:v>2603.9100000000008</c:v>
                </c:pt>
                <c:pt idx="2">
                  <c:v>2815.8000000000006</c:v>
                </c:pt>
                <c:pt idx="3">
                  <c:v>3020.6400000000003</c:v>
                </c:pt>
                <c:pt idx="4">
                  <c:v>3553.2000000000012</c:v>
                </c:pt>
                <c:pt idx="5">
                  <c:v>3958.7200000000007</c:v>
                </c:pt>
                <c:pt idx="6">
                  <c:v>4736.16</c:v>
                </c:pt>
                <c:pt idx="7">
                  <c:v>5334</c:v>
                </c:pt>
                <c:pt idx="8">
                  <c:v>5760</c:v>
                </c:pt>
                <c:pt idx="9">
                  <c:v>6073.92</c:v>
                </c:pt>
              </c:numCache>
            </c:numRef>
          </c:val>
          <c:extLst>
            <c:ext xmlns:c16="http://schemas.microsoft.com/office/drawing/2014/chart" uri="{C3380CC4-5D6E-409C-BE32-E72D297353CC}">
              <c16:uniqueId val="{00000000-25BC-47D8-92F7-4A81D1D70DB5}"/>
            </c:ext>
          </c:extLst>
        </c:ser>
        <c:dLbls>
          <c:dLblPos val="outEnd"/>
          <c:showLegendKey val="0"/>
          <c:showVal val="1"/>
          <c:showCatName val="0"/>
          <c:showSerName val="0"/>
          <c:showPercent val="0"/>
          <c:showBubbleSize val="0"/>
        </c:dLbls>
        <c:gapWidth val="70"/>
        <c:axId val="1075909455"/>
        <c:axId val="1075916175"/>
      </c:barChart>
      <c:catAx>
        <c:axId val="1075909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crossAx val="1075916175"/>
        <c:crosses val="autoZero"/>
        <c:auto val="1"/>
        <c:lblAlgn val="ctr"/>
        <c:lblOffset val="100"/>
        <c:noMultiLvlLbl val="0"/>
      </c:catAx>
      <c:valAx>
        <c:axId val="1075916175"/>
        <c:scaling>
          <c:orientation val="minMax"/>
        </c:scaling>
        <c:delete val="1"/>
        <c:axPos val="b"/>
        <c:numFmt formatCode="[$$-409]#,##0" sourceLinked="1"/>
        <c:majorTickMark val="none"/>
        <c:minorTickMark val="none"/>
        <c:tickLblPos val="nextTo"/>
        <c:crossAx val="107590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Analysis!Sales 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70C0"/>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0070C0"/>
          </a:solidFill>
          <a:ln w="19050">
            <a:noFill/>
          </a:ln>
          <a:effectLst/>
        </c:spPr>
      </c:pivotFmt>
      <c:pivotFmt>
        <c:idx val="10"/>
        <c:spPr>
          <a:solidFill>
            <a:schemeClr val="accent6">
              <a:lumMod val="75000"/>
            </a:schemeClr>
          </a:solidFill>
          <a:ln w="19050">
            <a:noFill/>
          </a:ln>
          <a:effectLst/>
        </c:spPr>
      </c:pivotFmt>
      <c:pivotFmt>
        <c:idx val="11"/>
        <c:spPr>
          <a:solidFill>
            <a:schemeClr val="accent1">
              <a:lumMod val="40000"/>
              <a:lumOff val="60000"/>
            </a:schemeClr>
          </a:solidFill>
          <a:ln w="19050">
            <a:noFill/>
          </a:ln>
          <a:effectLst/>
        </c:spPr>
      </c:pivotFmt>
    </c:pivotFmts>
    <c:plotArea>
      <c:layout/>
      <c:doughnutChart>
        <c:varyColors val="1"/>
        <c:ser>
          <c:idx val="0"/>
          <c:order val="0"/>
          <c:tx>
            <c:strRef>
              <c:f>'Profit Analysis'!$C$3</c:f>
              <c:strCache>
                <c:ptCount val="1"/>
                <c:pt idx="0">
                  <c:v>Total</c:v>
                </c:pt>
              </c:strCache>
            </c:strRef>
          </c:tx>
          <c:spPr>
            <a:solidFill>
              <a:srgbClr val="0070C0"/>
            </a:solidFill>
            <a:ln>
              <a:noFill/>
            </a:ln>
          </c:spPr>
          <c:dPt>
            <c:idx val="0"/>
            <c:bubble3D val="0"/>
            <c:spPr>
              <a:solidFill>
                <a:srgbClr val="0070C0"/>
              </a:solidFill>
              <a:ln w="19050">
                <a:noFill/>
              </a:ln>
              <a:effectLst/>
            </c:spPr>
            <c:extLst>
              <c:ext xmlns:c16="http://schemas.microsoft.com/office/drawing/2014/chart" uri="{C3380CC4-5D6E-409C-BE32-E72D297353CC}">
                <c16:uniqueId val="{00000001-4874-4DAB-A312-38E01B55495A}"/>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4874-4DAB-A312-38E01B55495A}"/>
              </c:ext>
            </c:extLst>
          </c:dPt>
          <c:dPt>
            <c:idx val="2"/>
            <c:bubble3D val="0"/>
            <c:spPr>
              <a:solidFill>
                <a:schemeClr val="accent1">
                  <a:lumMod val="40000"/>
                  <a:lumOff val="60000"/>
                </a:schemeClr>
              </a:solidFill>
              <a:ln w="19050">
                <a:noFill/>
              </a:ln>
              <a:effectLst/>
            </c:spPr>
            <c:extLst>
              <c:ext xmlns:c16="http://schemas.microsoft.com/office/drawing/2014/chart" uri="{C3380CC4-5D6E-409C-BE32-E72D297353CC}">
                <c16:uniqueId val="{00000005-4874-4DAB-A312-38E01B55495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Analysis'!$B$4:$B$7</c:f>
              <c:strCache>
                <c:ptCount val="3"/>
                <c:pt idx="0">
                  <c:v>Direct Sales</c:v>
                </c:pt>
                <c:pt idx="1">
                  <c:v>Online</c:v>
                </c:pt>
                <c:pt idx="2">
                  <c:v>Wholesaler</c:v>
                </c:pt>
              </c:strCache>
            </c:strRef>
          </c:cat>
          <c:val>
            <c:numRef>
              <c:f>'Profit Analysis'!$C$4:$C$7</c:f>
              <c:numCache>
                <c:formatCode>[$$-409]#,##0</c:formatCode>
                <c:ptCount val="3"/>
                <c:pt idx="0">
                  <c:v>36230.150000000009</c:v>
                </c:pt>
                <c:pt idx="1">
                  <c:v>22120.87000000001</c:v>
                </c:pt>
                <c:pt idx="2">
                  <c:v>10556.899999999998</c:v>
                </c:pt>
              </c:numCache>
            </c:numRef>
          </c:val>
          <c:extLst>
            <c:ext xmlns:c16="http://schemas.microsoft.com/office/drawing/2014/chart" uri="{C3380CC4-5D6E-409C-BE32-E72D297353CC}">
              <c16:uniqueId val="{00000006-4874-4DAB-A312-38E01B55495A}"/>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Analysis!PivotTable8</c:name>
    <c:fmtId val="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1275" cap="rnd">
            <a:solidFill>
              <a:srgbClr val="00B0F0"/>
            </a:solidFill>
            <a:round/>
          </a:ln>
          <a:effectLst/>
        </c:spPr>
        <c:marker>
          <c:symbol val="circle"/>
          <c:size val="6"/>
          <c:spPr>
            <a:solidFill>
              <a:schemeClr val="accent1">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Analysis'!$R$11</c:f>
              <c:strCache>
                <c:ptCount val="1"/>
                <c:pt idx="0">
                  <c:v>Total</c:v>
                </c:pt>
              </c:strCache>
            </c:strRef>
          </c:tx>
          <c:spPr>
            <a:ln w="41275" cap="rnd">
              <a:solidFill>
                <a:srgbClr val="00B0F0"/>
              </a:solidFill>
              <a:round/>
            </a:ln>
            <a:effectLst/>
          </c:spPr>
          <c:marker>
            <c:symbol val="circle"/>
            <c:size val="6"/>
            <c:spPr>
              <a:solidFill>
                <a:schemeClr val="accent1">
                  <a:lumMod val="40000"/>
                  <a:lumOff val="60000"/>
                </a:schemeClr>
              </a:solidFill>
              <a:ln w="9525">
                <a:noFill/>
              </a:ln>
              <a:effectLst/>
            </c:spPr>
          </c:marker>
          <c:cat>
            <c:strRef>
              <c:f>'Profit Analysis'!$Q$12:$Q$43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'Profit Analysis'!$R$12:$R$43</c:f>
              <c:numCache>
                <c:formatCode>[$$-409]#,##0</c:formatCode>
                <c:ptCount val="31"/>
                <c:pt idx="0">
                  <c:v>2201.81</c:v>
                </c:pt>
                <c:pt idx="1">
                  <c:v>2218.2200000000003</c:v>
                </c:pt>
                <c:pt idx="2">
                  <c:v>3811.1</c:v>
                </c:pt>
                <c:pt idx="3">
                  <c:v>1696.1999999999998</c:v>
                </c:pt>
                <c:pt idx="4">
                  <c:v>2296.4499999999998</c:v>
                </c:pt>
                <c:pt idx="5">
                  <c:v>2523.54</c:v>
                </c:pt>
                <c:pt idx="6">
                  <c:v>1351.79</c:v>
                </c:pt>
                <c:pt idx="7">
                  <c:v>2308.46</c:v>
                </c:pt>
                <c:pt idx="8">
                  <c:v>2895.6700000000005</c:v>
                </c:pt>
                <c:pt idx="9">
                  <c:v>2673.3500000000004</c:v>
                </c:pt>
                <c:pt idx="10">
                  <c:v>2112.5800000000004</c:v>
                </c:pt>
                <c:pt idx="11">
                  <c:v>2573.3600000000006</c:v>
                </c:pt>
                <c:pt idx="12">
                  <c:v>1747.26</c:v>
                </c:pt>
                <c:pt idx="13">
                  <c:v>1773.14</c:v>
                </c:pt>
                <c:pt idx="14">
                  <c:v>2636.6999999999994</c:v>
                </c:pt>
                <c:pt idx="15">
                  <c:v>2042.6299999999999</c:v>
                </c:pt>
                <c:pt idx="16">
                  <c:v>537.24</c:v>
                </c:pt>
                <c:pt idx="17">
                  <c:v>3269.39</c:v>
                </c:pt>
                <c:pt idx="18">
                  <c:v>1742.23</c:v>
                </c:pt>
                <c:pt idx="19">
                  <c:v>3419.7799999999997</c:v>
                </c:pt>
                <c:pt idx="20">
                  <c:v>1895.4</c:v>
                </c:pt>
                <c:pt idx="21">
                  <c:v>1609.84</c:v>
                </c:pt>
                <c:pt idx="22">
                  <c:v>3002.1900000000005</c:v>
                </c:pt>
                <c:pt idx="23">
                  <c:v>2364.3999999999996</c:v>
                </c:pt>
                <c:pt idx="24">
                  <c:v>2993.4300000000003</c:v>
                </c:pt>
                <c:pt idx="25">
                  <c:v>2435.0800000000004</c:v>
                </c:pt>
                <c:pt idx="26">
                  <c:v>1786.6700000000003</c:v>
                </c:pt>
                <c:pt idx="27">
                  <c:v>2245.16</c:v>
                </c:pt>
                <c:pt idx="28">
                  <c:v>1354.4800000000005</c:v>
                </c:pt>
                <c:pt idx="29">
                  <c:v>2193.27</c:v>
                </c:pt>
                <c:pt idx="30">
                  <c:v>1197.1000000000001</c:v>
                </c:pt>
              </c:numCache>
            </c:numRef>
          </c:val>
          <c:smooth val="0"/>
          <c:extLst>
            <c:ext xmlns:c16="http://schemas.microsoft.com/office/drawing/2014/chart" uri="{C3380CC4-5D6E-409C-BE32-E72D297353CC}">
              <c16:uniqueId val="{00000000-0B08-4B97-8D2C-12D30BC7DD94}"/>
            </c:ext>
          </c:extLst>
        </c:ser>
        <c:dLbls>
          <c:showLegendKey val="0"/>
          <c:showVal val="0"/>
          <c:showCatName val="0"/>
          <c:showSerName val="0"/>
          <c:showPercent val="0"/>
          <c:showBubbleSize val="0"/>
        </c:dLbls>
        <c:marker val="1"/>
        <c:smooth val="0"/>
        <c:axId val="1527955551"/>
        <c:axId val="1527940671"/>
      </c:lineChart>
      <c:catAx>
        <c:axId val="152795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crossAx val="1527940671"/>
        <c:crosses val="autoZero"/>
        <c:auto val="1"/>
        <c:lblAlgn val="ctr"/>
        <c:lblOffset val="100"/>
        <c:noMultiLvlLbl val="0"/>
      </c:catAx>
      <c:valAx>
        <c:axId val="152794067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crossAx val="152795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Analysis!Payment 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a:gsLst>
              <a:gs pos="25000">
                <a:schemeClr val="accent4">
                  <a:lumMod val="67000"/>
                </a:schemeClr>
              </a:gs>
              <a:gs pos="58000">
                <a:schemeClr val="accent4">
                  <a:lumMod val="97000"/>
                  <a:lumOff val="3000"/>
                </a:schemeClr>
              </a:gs>
              <a:gs pos="100000">
                <a:schemeClr val="accent4">
                  <a:lumMod val="60000"/>
                  <a:lumOff val="40000"/>
                </a:schemeClr>
              </a:gs>
            </a:gsLst>
            <a:lin ang="16200000" scaled="1"/>
          </a:gradFill>
          <a:ln w="19050">
            <a:noFill/>
          </a:ln>
          <a:effectLst/>
        </c:spPr>
      </c:pivotFmt>
      <c:pivotFmt>
        <c:idx val="8"/>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9050">
            <a:noFill/>
          </a:ln>
          <a:effectLst/>
        </c:spPr>
      </c:pivotFmt>
    </c:pivotFmts>
    <c:plotArea>
      <c:layout>
        <c:manualLayout>
          <c:layoutTarget val="inner"/>
          <c:xMode val="edge"/>
          <c:yMode val="edge"/>
          <c:x val="0.17407187018589917"/>
          <c:y val="7.3036325845273059E-2"/>
          <c:w val="0.6964218306579486"/>
          <c:h val="0.73398559308332745"/>
        </c:manualLayout>
      </c:layout>
      <c:doughnutChart>
        <c:varyColors val="1"/>
        <c:ser>
          <c:idx val="0"/>
          <c:order val="0"/>
          <c:tx>
            <c:strRef>
              <c:f>'Profit Analysis'!$F$3</c:f>
              <c:strCache>
                <c:ptCount val="1"/>
                <c:pt idx="0">
                  <c:v>Total</c:v>
                </c:pt>
              </c:strCache>
            </c:strRef>
          </c:tx>
          <c:dPt>
            <c:idx val="0"/>
            <c:bubble3D val="0"/>
            <c:spPr>
              <a:gradFill>
                <a:gsLst>
                  <a:gs pos="25000">
                    <a:schemeClr val="accent4">
                      <a:lumMod val="67000"/>
                    </a:schemeClr>
                  </a:gs>
                  <a:gs pos="58000">
                    <a:schemeClr val="accent4">
                      <a:lumMod val="97000"/>
                      <a:lumOff val="3000"/>
                    </a:schemeClr>
                  </a:gs>
                  <a:gs pos="100000">
                    <a:schemeClr val="accent4">
                      <a:lumMod val="60000"/>
                      <a:lumOff val="40000"/>
                    </a:schemeClr>
                  </a:gs>
                </a:gsLst>
                <a:lin ang="16200000" scaled="1"/>
              </a:gradFill>
              <a:ln w="19050">
                <a:noFill/>
              </a:ln>
              <a:effectLst/>
            </c:spPr>
            <c:extLst>
              <c:ext xmlns:c16="http://schemas.microsoft.com/office/drawing/2014/chart" uri="{C3380CC4-5D6E-409C-BE32-E72D297353CC}">
                <c16:uniqueId val="{00000001-B1D8-47F9-AC37-8973D0E67219}"/>
              </c:ext>
            </c:extLst>
          </c:dPt>
          <c:dPt>
            <c:idx val="1"/>
            <c:bubble3D val="0"/>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9050">
                <a:noFill/>
              </a:ln>
              <a:effectLst/>
            </c:spPr>
            <c:extLst>
              <c:ext xmlns:c16="http://schemas.microsoft.com/office/drawing/2014/chart" uri="{C3380CC4-5D6E-409C-BE32-E72D297353CC}">
                <c16:uniqueId val="{00000003-B1D8-47F9-AC37-8973D0E6721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10000"/>
                        <a:lumOff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Analysis'!$E$4:$E$6</c:f>
              <c:strCache>
                <c:ptCount val="2"/>
                <c:pt idx="0">
                  <c:v>Cash</c:v>
                </c:pt>
                <c:pt idx="1">
                  <c:v>Online</c:v>
                </c:pt>
              </c:strCache>
            </c:strRef>
          </c:cat>
          <c:val>
            <c:numRef>
              <c:f>'Profit Analysis'!$F$4:$F$6</c:f>
              <c:numCache>
                <c:formatCode>[$$-409]#,##0</c:formatCode>
                <c:ptCount val="2"/>
                <c:pt idx="0">
                  <c:v>35120.899999999987</c:v>
                </c:pt>
                <c:pt idx="1">
                  <c:v>33787.020000000019</c:v>
                </c:pt>
              </c:numCache>
            </c:numRef>
          </c:val>
          <c:extLst>
            <c:ext xmlns:c16="http://schemas.microsoft.com/office/drawing/2014/chart" uri="{C3380CC4-5D6E-409C-BE32-E72D297353CC}">
              <c16:uniqueId val="{00000004-B1D8-47F9-AC37-8973D0E67219}"/>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Analysis!Sales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'Profit Analysis'!$C$3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2A-4892-A2B9-4111DF325B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2A-4892-A2B9-4111DF325B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2A-4892-A2B9-4111DF325B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Analysis'!$B$4:$B$7</c:f>
              <c:strCache>
                <c:ptCount val="3"/>
                <c:pt idx="0">
                  <c:v>Direct Sales</c:v>
                </c:pt>
                <c:pt idx="1">
                  <c:v>Online</c:v>
                </c:pt>
                <c:pt idx="2">
                  <c:v>Wholesaler</c:v>
                </c:pt>
              </c:strCache>
            </c:strRef>
          </c:cat>
          <c:val>
            <c:numRef>
              <c:f>'Profit Analysis'!$C$4:$C$7</c:f>
              <c:numCache>
                <c:formatCode>[$$-409]#,##0</c:formatCode>
                <c:ptCount val="3"/>
                <c:pt idx="0">
                  <c:v>36230.150000000009</c:v>
                </c:pt>
                <c:pt idx="1">
                  <c:v>22120.87000000001</c:v>
                </c:pt>
                <c:pt idx="2">
                  <c:v>10556.899999999998</c:v>
                </c:pt>
              </c:numCache>
            </c:numRef>
          </c:val>
          <c:extLst>
            <c:ext xmlns:c16="http://schemas.microsoft.com/office/drawing/2014/chart" uri="{C3380CC4-5D6E-409C-BE32-E72D297353CC}">
              <c16:uniqueId val="{00000000-9AEC-4477-BDB1-F108A54F713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Analysis!Payment mode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'Profit Analysis'!$F$3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C5-4C4E-A529-E94A4ECFF3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C5-4C4E-A529-E94A4ECFF313}"/>
              </c:ext>
            </c:extLst>
          </c:dPt>
          <c:cat>
            <c:strRef>
              <c:f>'Profit Analysis'!$E$4:$E$6</c:f>
              <c:strCache>
                <c:ptCount val="2"/>
                <c:pt idx="0">
                  <c:v>Cash</c:v>
                </c:pt>
                <c:pt idx="1">
                  <c:v>Online</c:v>
                </c:pt>
              </c:strCache>
            </c:strRef>
          </c:cat>
          <c:val>
            <c:numRef>
              <c:f>'Profit Analysis'!$F$4:$F$6</c:f>
              <c:numCache>
                <c:formatCode>[$$-409]#,##0</c:formatCode>
                <c:ptCount val="2"/>
                <c:pt idx="0">
                  <c:v>35120.899999999987</c:v>
                </c:pt>
                <c:pt idx="1">
                  <c:v>33787.020000000019</c:v>
                </c:pt>
              </c:numCache>
            </c:numRef>
          </c:val>
          <c:extLst>
            <c:ext xmlns:c16="http://schemas.microsoft.com/office/drawing/2014/chart" uri="{C3380CC4-5D6E-409C-BE32-E72D297353CC}">
              <c16:uniqueId val="{00000000-1D4F-4144-8F75-9BE51456677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Analysis'!$O$11</c:f>
              <c:strCache>
                <c:ptCount val="1"/>
                <c:pt idx="0">
                  <c:v>Total</c:v>
                </c:pt>
              </c:strCache>
            </c:strRef>
          </c:tx>
          <c:spPr>
            <a:solidFill>
              <a:schemeClr val="accent1"/>
            </a:solidFill>
            <a:ln>
              <a:noFill/>
            </a:ln>
            <a:effectLst/>
          </c:spPr>
          <c:invertIfNegative val="0"/>
          <c:cat>
            <c:strRef>
              <c:f>'Profit Analysis'!$N$12:$N$24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Analysis'!$O$12:$O$24</c:f>
              <c:numCache>
                <c:formatCode>[$$-409]#,##0</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0-887B-425A-920A-2194E35C7FC1}"/>
            </c:ext>
          </c:extLst>
        </c:ser>
        <c:dLbls>
          <c:showLegendKey val="0"/>
          <c:showVal val="0"/>
          <c:showCatName val="0"/>
          <c:showSerName val="0"/>
          <c:showPercent val="0"/>
          <c:showBubbleSize val="0"/>
        </c:dLbls>
        <c:gapWidth val="219"/>
        <c:overlap val="-27"/>
        <c:axId val="1530317295"/>
        <c:axId val="1530342255"/>
      </c:barChart>
      <c:catAx>
        <c:axId val="153031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342255"/>
        <c:crosses val="autoZero"/>
        <c:auto val="1"/>
        <c:lblAlgn val="ctr"/>
        <c:lblOffset val="100"/>
        <c:noMultiLvlLbl val="0"/>
      </c:catAx>
      <c:valAx>
        <c:axId val="153034225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31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Analysis'!$R$11</c:f>
              <c:strCache>
                <c:ptCount val="1"/>
                <c:pt idx="0">
                  <c:v>Total</c:v>
                </c:pt>
              </c:strCache>
            </c:strRef>
          </c:tx>
          <c:spPr>
            <a:ln w="28575" cap="rnd">
              <a:solidFill>
                <a:schemeClr val="accent1"/>
              </a:solidFill>
              <a:round/>
            </a:ln>
            <a:effectLst/>
          </c:spPr>
          <c:marker>
            <c:symbol val="none"/>
          </c:marker>
          <c:cat>
            <c:strRef>
              <c:f>'Profit Analysis'!$Q$12:$Q$43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'Profit Analysis'!$R$12:$R$43</c:f>
              <c:numCache>
                <c:formatCode>[$$-409]#,##0</c:formatCode>
                <c:ptCount val="31"/>
                <c:pt idx="0">
                  <c:v>2201.81</c:v>
                </c:pt>
                <c:pt idx="1">
                  <c:v>2218.2200000000003</c:v>
                </c:pt>
                <c:pt idx="2">
                  <c:v>3811.1</c:v>
                </c:pt>
                <c:pt idx="3">
                  <c:v>1696.1999999999998</c:v>
                </c:pt>
                <c:pt idx="4">
                  <c:v>2296.4499999999998</c:v>
                </c:pt>
                <c:pt idx="5">
                  <c:v>2523.54</c:v>
                </c:pt>
                <c:pt idx="6">
                  <c:v>1351.79</c:v>
                </c:pt>
                <c:pt idx="7">
                  <c:v>2308.46</c:v>
                </c:pt>
                <c:pt idx="8">
                  <c:v>2895.6700000000005</c:v>
                </c:pt>
                <c:pt idx="9">
                  <c:v>2673.3500000000004</c:v>
                </c:pt>
                <c:pt idx="10">
                  <c:v>2112.5800000000004</c:v>
                </c:pt>
                <c:pt idx="11">
                  <c:v>2573.3600000000006</c:v>
                </c:pt>
                <c:pt idx="12">
                  <c:v>1747.26</c:v>
                </c:pt>
                <c:pt idx="13">
                  <c:v>1773.14</c:v>
                </c:pt>
                <c:pt idx="14">
                  <c:v>2636.6999999999994</c:v>
                </c:pt>
                <c:pt idx="15">
                  <c:v>2042.6299999999999</c:v>
                </c:pt>
                <c:pt idx="16">
                  <c:v>537.24</c:v>
                </c:pt>
                <c:pt idx="17">
                  <c:v>3269.39</c:v>
                </c:pt>
                <c:pt idx="18">
                  <c:v>1742.23</c:v>
                </c:pt>
                <c:pt idx="19">
                  <c:v>3419.7799999999997</c:v>
                </c:pt>
                <c:pt idx="20">
                  <c:v>1895.4</c:v>
                </c:pt>
                <c:pt idx="21">
                  <c:v>1609.84</c:v>
                </c:pt>
                <c:pt idx="22">
                  <c:v>3002.1900000000005</c:v>
                </c:pt>
                <c:pt idx="23">
                  <c:v>2364.3999999999996</c:v>
                </c:pt>
                <c:pt idx="24">
                  <c:v>2993.4300000000003</c:v>
                </c:pt>
                <c:pt idx="25">
                  <c:v>2435.0800000000004</c:v>
                </c:pt>
                <c:pt idx="26">
                  <c:v>1786.6700000000003</c:v>
                </c:pt>
                <c:pt idx="27">
                  <c:v>2245.16</c:v>
                </c:pt>
                <c:pt idx="28">
                  <c:v>1354.4800000000005</c:v>
                </c:pt>
                <c:pt idx="29">
                  <c:v>2193.27</c:v>
                </c:pt>
                <c:pt idx="30">
                  <c:v>1197.1000000000001</c:v>
                </c:pt>
              </c:numCache>
            </c:numRef>
          </c:val>
          <c:smooth val="0"/>
          <c:extLst>
            <c:ext xmlns:c16="http://schemas.microsoft.com/office/drawing/2014/chart" uri="{C3380CC4-5D6E-409C-BE32-E72D297353CC}">
              <c16:uniqueId val="{00000000-52BC-4EE9-BBB6-2EA7FDC017BC}"/>
            </c:ext>
          </c:extLst>
        </c:ser>
        <c:dLbls>
          <c:showLegendKey val="0"/>
          <c:showVal val="0"/>
          <c:showCatName val="0"/>
          <c:showSerName val="0"/>
          <c:showPercent val="0"/>
          <c:showBubbleSize val="0"/>
        </c:dLbls>
        <c:smooth val="0"/>
        <c:axId val="1527955551"/>
        <c:axId val="1527940671"/>
      </c:lineChart>
      <c:catAx>
        <c:axId val="152795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40671"/>
        <c:crosses val="autoZero"/>
        <c:auto val="1"/>
        <c:lblAlgn val="ctr"/>
        <c:lblOffset val="100"/>
        <c:noMultiLvlLbl val="0"/>
      </c:catAx>
      <c:valAx>
        <c:axId val="152794067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5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'Profit Analysis'!$I$3</c:f>
              <c:strCache>
                <c:ptCount val="1"/>
                <c:pt idx="0">
                  <c:v>Total</c:v>
                </c:pt>
              </c:strCache>
            </c:strRef>
          </c:tx>
          <c:spPr>
            <a:solidFill>
              <a:schemeClr val="accent1"/>
            </a:solidFill>
            <a:ln>
              <a:noFill/>
            </a:ln>
            <a:effectLst/>
          </c:spPr>
          <c:cat>
            <c:strRef>
              <c:f>'Profit Analysis'!$H$4:$H$48</c:f>
              <c:strCache>
                <c:ptCount val="44"/>
                <c:pt idx="0">
                  <c:v>Product44</c:v>
                </c:pt>
                <c:pt idx="1">
                  <c:v>Product43</c:v>
                </c:pt>
                <c:pt idx="2">
                  <c:v>Product42</c:v>
                </c:pt>
                <c:pt idx="3">
                  <c:v>Product41</c:v>
                </c:pt>
                <c:pt idx="4">
                  <c:v>Product40</c:v>
                </c:pt>
                <c:pt idx="5">
                  <c:v>Product39</c:v>
                </c:pt>
                <c:pt idx="6">
                  <c:v>Product38</c:v>
                </c:pt>
                <c:pt idx="7">
                  <c:v>Product37</c:v>
                </c:pt>
                <c:pt idx="8">
                  <c:v>Product36</c:v>
                </c:pt>
                <c:pt idx="9">
                  <c:v>Product35</c:v>
                </c:pt>
                <c:pt idx="10">
                  <c:v>Product34</c:v>
                </c:pt>
                <c:pt idx="11">
                  <c:v>Product33</c:v>
                </c:pt>
                <c:pt idx="12">
                  <c:v>Product32</c:v>
                </c:pt>
                <c:pt idx="13">
                  <c:v>Product31</c:v>
                </c:pt>
                <c:pt idx="14">
                  <c:v>Product30</c:v>
                </c:pt>
                <c:pt idx="15">
                  <c:v>Product29</c:v>
                </c:pt>
                <c:pt idx="16">
                  <c:v>Product28</c:v>
                </c:pt>
                <c:pt idx="17">
                  <c:v>Product27</c:v>
                </c:pt>
                <c:pt idx="18">
                  <c:v>Product26</c:v>
                </c:pt>
                <c:pt idx="19">
                  <c:v>Product25</c:v>
                </c:pt>
                <c:pt idx="20">
                  <c:v>Product24</c:v>
                </c:pt>
                <c:pt idx="21">
                  <c:v>Product23</c:v>
                </c:pt>
                <c:pt idx="22">
                  <c:v>Product22</c:v>
                </c:pt>
                <c:pt idx="23">
                  <c:v>Product21</c:v>
                </c:pt>
                <c:pt idx="24">
                  <c:v>Product20</c:v>
                </c:pt>
                <c:pt idx="25">
                  <c:v>Product19</c:v>
                </c:pt>
                <c:pt idx="26">
                  <c:v>Product18</c:v>
                </c:pt>
                <c:pt idx="27">
                  <c:v>Product17</c:v>
                </c:pt>
                <c:pt idx="28">
                  <c:v>Product16</c:v>
                </c:pt>
                <c:pt idx="29">
                  <c:v>Product15</c:v>
                </c:pt>
                <c:pt idx="30">
                  <c:v>Product14</c:v>
                </c:pt>
                <c:pt idx="31">
                  <c:v>Product13</c:v>
                </c:pt>
                <c:pt idx="32">
                  <c:v>Product12</c:v>
                </c:pt>
                <c:pt idx="33">
                  <c:v>Product11</c:v>
                </c:pt>
                <c:pt idx="34">
                  <c:v>Product10</c:v>
                </c:pt>
                <c:pt idx="35">
                  <c:v>Product09</c:v>
                </c:pt>
                <c:pt idx="36">
                  <c:v>Product08</c:v>
                </c:pt>
                <c:pt idx="37">
                  <c:v>Product07</c:v>
                </c:pt>
                <c:pt idx="38">
                  <c:v>Product06</c:v>
                </c:pt>
                <c:pt idx="39">
                  <c:v>Product05</c:v>
                </c:pt>
                <c:pt idx="40">
                  <c:v>Product04</c:v>
                </c:pt>
                <c:pt idx="41">
                  <c:v>Product03</c:v>
                </c:pt>
                <c:pt idx="42">
                  <c:v>Product02</c:v>
                </c:pt>
                <c:pt idx="43">
                  <c:v>Product01</c:v>
                </c:pt>
              </c:strCache>
            </c:strRef>
          </c:cat>
          <c:val>
            <c:numRef>
              <c:f>'Profit Analysis'!$I$4:$I$48</c:f>
              <c:numCache>
                <c:formatCode>[$$-409]#,##0</c:formatCode>
                <c:ptCount val="44"/>
                <c:pt idx="0">
                  <c:v>1209.92</c:v>
                </c:pt>
                <c:pt idx="1">
                  <c:v>1173.8400000000001</c:v>
                </c:pt>
                <c:pt idx="2">
                  <c:v>5334</c:v>
                </c:pt>
                <c:pt idx="3">
                  <c:v>4736.16</c:v>
                </c:pt>
                <c:pt idx="4">
                  <c:v>1688.4000000000003</c:v>
                </c:pt>
                <c:pt idx="5">
                  <c:v>516.14999999999986</c:v>
                </c:pt>
                <c:pt idx="6">
                  <c:v>879.12000000000012</c:v>
                </c:pt>
                <c:pt idx="7">
                  <c:v>1125.6000000000004</c:v>
                </c:pt>
                <c:pt idx="8">
                  <c:v>472.49999999999972</c:v>
                </c:pt>
                <c:pt idx="9">
                  <c:v>178.5</c:v>
                </c:pt>
                <c:pt idx="10">
                  <c:v>508.19999999999931</c:v>
                </c:pt>
                <c:pt idx="11">
                  <c:v>2815.8000000000006</c:v>
                </c:pt>
                <c:pt idx="12">
                  <c:v>3958.7200000000007</c:v>
                </c:pt>
                <c:pt idx="13">
                  <c:v>669.59999999999968</c:v>
                </c:pt>
                <c:pt idx="14">
                  <c:v>6073.92</c:v>
                </c:pt>
                <c:pt idx="15">
                  <c:v>635.43999999999983</c:v>
                </c:pt>
                <c:pt idx="16">
                  <c:v>538.72000000000025</c:v>
                </c:pt>
                <c:pt idx="17">
                  <c:v>994.0800000000005</c:v>
                </c:pt>
                <c:pt idx="18">
                  <c:v>745.92</c:v>
                </c:pt>
                <c:pt idx="19">
                  <c:v>95.760000000000019</c:v>
                </c:pt>
                <c:pt idx="20">
                  <c:v>842.40000000000032</c:v>
                </c:pt>
                <c:pt idx="21">
                  <c:v>727.56000000000029</c:v>
                </c:pt>
                <c:pt idx="22">
                  <c:v>1439.8999999999992</c:v>
                </c:pt>
                <c:pt idx="23">
                  <c:v>2411.6399999999994</c:v>
                </c:pt>
                <c:pt idx="24">
                  <c:v>1601.25</c:v>
                </c:pt>
                <c:pt idx="25">
                  <c:v>5760</c:v>
                </c:pt>
                <c:pt idx="26">
                  <c:v>1001.2199999999999</c:v>
                </c:pt>
                <c:pt idx="27">
                  <c:v>1435.1400000000006</c:v>
                </c:pt>
                <c:pt idx="28">
                  <c:v>436.80000000000007</c:v>
                </c:pt>
                <c:pt idx="29">
                  <c:v>435.23999999999995</c:v>
                </c:pt>
                <c:pt idx="30">
                  <c:v>3020.6400000000003</c:v>
                </c:pt>
                <c:pt idx="31">
                  <c:v>695.52</c:v>
                </c:pt>
                <c:pt idx="32">
                  <c:v>2603.9100000000008</c:v>
                </c:pt>
                <c:pt idx="33">
                  <c:v>532.39999999999986</c:v>
                </c:pt>
                <c:pt idx="34">
                  <c:v>1627.9999999999995</c:v>
                </c:pt>
                <c:pt idx="35">
                  <c:v>137.63999999999996</c:v>
                </c:pt>
                <c:pt idx="36">
                  <c:v>1289.8200000000008</c:v>
                </c:pt>
                <c:pt idx="37">
                  <c:v>227.04000000000013</c:v>
                </c:pt>
                <c:pt idx="38">
                  <c:v>556.5</c:v>
                </c:pt>
                <c:pt idx="39">
                  <c:v>2283.610000000001</c:v>
                </c:pt>
                <c:pt idx="40">
                  <c:v>600.16000000000031</c:v>
                </c:pt>
                <c:pt idx="41">
                  <c:v>785.25999999999976</c:v>
                </c:pt>
                <c:pt idx="42">
                  <c:v>3553.2000000000012</c:v>
                </c:pt>
                <c:pt idx="43">
                  <c:v>552.71999999999969</c:v>
                </c:pt>
              </c:numCache>
            </c:numRef>
          </c:val>
          <c:extLst>
            <c:ext xmlns:c16="http://schemas.microsoft.com/office/drawing/2014/chart" uri="{C3380CC4-5D6E-409C-BE32-E72D297353CC}">
              <c16:uniqueId val="{00000000-AE13-4DCB-8CD8-E22534E92F54}"/>
            </c:ext>
          </c:extLst>
        </c:ser>
        <c:dLbls>
          <c:showLegendKey val="0"/>
          <c:showVal val="0"/>
          <c:showCatName val="0"/>
          <c:showSerName val="0"/>
          <c:showPercent val="0"/>
          <c:showBubbleSize val="0"/>
        </c:dLbls>
        <c:axId val="1130019264"/>
        <c:axId val="1130031744"/>
      </c:areaChart>
      <c:catAx>
        <c:axId val="113001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031744"/>
        <c:crosses val="autoZero"/>
        <c:auto val="1"/>
        <c:lblAlgn val="ctr"/>
        <c:lblOffset val="100"/>
        <c:noMultiLvlLbl val="0"/>
      </c:catAx>
      <c:valAx>
        <c:axId val="113003174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019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Analysis.xlsx]Profit Analysis!PivotTable10</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Analysis'!$V$15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Analysis'!$U$16:$U$26</c:f>
              <c:strCache>
                <c:ptCount val="10"/>
                <c:pt idx="0">
                  <c:v>Product21</c:v>
                </c:pt>
                <c:pt idx="1">
                  <c:v>Product12</c:v>
                </c:pt>
                <c:pt idx="2">
                  <c:v>Product33</c:v>
                </c:pt>
                <c:pt idx="3">
                  <c:v>Product14</c:v>
                </c:pt>
                <c:pt idx="4">
                  <c:v>Product02</c:v>
                </c:pt>
                <c:pt idx="5">
                  <c:v>Product32</c:v>
                </c:pt>
                <c:pt idx="6">
                  <c:v>Product41</c:v>
                </c:pt>
                <c:pt idx="7">
                  <c:v>Product42</c:v>
                </c:pt>
                <c:pt idx="8">
                  <c:v>Product19</c:v>
                </c:pt>
                <c:pt idx="9">
                  <c:v>Product30</c:v>
                </c:pt>
              </c:strCache>
            </c:strRef>
          </c:cat>
          <c:val>
            <c:numRef>
              <c:f>'Profit Analysis'!$V$16:$V$26</c:f>
              <c:numCache>
                <c:formatCode>[$$-409]#,##0</c:formatCode>
                <c:ptCount val="10"/>
                <c:pt idx="0">
                  <c:v>2411.6399999999994</c:v>
                </c:pt>
                <c:pt idx="1">
                  <c:v>2603.9100000000008</c:v>
                </c:pt>
                <c:pt idx="2">
                  <c:v>2815.8000000000006</c:v>
                </c:pt>
                <c:pt idx="3">
                  <c:v>3020.6400000000003</c:v>
                </c:pt>
                <c:pt idx="4">
                  <c:v>3553.2000000000012</c:v>
                </c:pt>
                <c:pt idx="5">
                  <c:v>3958.7200000000007</c:v>
                </c:pt>
                <c:pt idx="6">
                  <c:v>4736.16</c:v>
                </c:pt>
                <c:pt idx="7">
                  <c:v>5334</c:v>
                </c:pt>
                <c:pt idx="8">
                  <c:v>5760</c:v>
                </c:pt>
                <c:pt idx="9">
                  <c:v>6073.92</c:v>
                </c:pt>
              </c:numCache>
            </c:numRef>
          </c:val>
          <c:extLst>
            <c:ext xmlns:c16="http://schemas.microsoft.com/office/drawing/2014/chart" uri="{C3380CC4-5D6E-409C-BE32-E72D297353CC}">
              <c16:uniqueId val="{00000000-469E-412E-B11D-EA633EC48FA7}"/>
            </c:ext>
          </c:extLst>
        </c:ser>
        <c:dLbls>
          <c:dLblPos val="outEnd"/>
          <c:showLegendKey val="0"/>
          <c:showVal val="1"/>
          <c:showCatName val="0"/>
          <c:showSerName val="0"/>
          <c:showPercent val="0"/>
          <c:showBubbleSize val="0"/>
        </c:dLbls>
        <c:gapWidth val="182"/>
        <c:axId val="1075909455"/>
        <c:axId val="1075916175"/>
      </c:barChart>
      <c:catAx>
        <c:axId val="1075909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916175"/>
        <c:crosses val="autoZero"/>
        <c:auto val="1"/>
        <c:lblAlgn val="ctr"/>
        <c:lblOffset val="100"/>
        <c:noMultiLvlLbl val="0"/>
      </c:catAx>
      <c:valAx>
        <c:axId val="1075916175"/>
        <c:scaling>
          <c:orientation val="minMax"/>
        </c:scaling>
        <c:delete val="1"/>
        <c:axPos val="b"/>
        <c:numFmt formatCode="[$$-409]#,##0" sourceLinked="1"/>
        <c:majorTickMark val="none"/>
        <c:minorTickMark val="none"/>
        <c:tickLblPos val="nextTo"/>
        <c:crossAx val="107590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384417CB-02F3-40B2-A3E1-5CD441E3D005}">
          <cx:dataLabels pos="inEnd">
            <cx:numFmt formatCode="[$$-chr-Cher-US]#,##0.00" sourceLinked="0"/>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data id="1">
      <cx:strDim type="cat">
        <cx:f>_xlchart.v1.2</cx:f>
      </cx:strDim>
      <cx:numDim type="size">
        <cx:f>_xlchart.v1.6</cx:f>
      </cx:numDim>
    </cx:data>
  </cx:chartData>
  <cx:chart>
    <cx:plotArea>
      <cx:plotAreaRegion>
        <cx:series layoutId="treemap" uniqueId="{384417CB-02F3-40B2-A3E1-5CD441E3D005}" formatIdx="0">
          <cx:tx>
            <cx:txData>
              <cx:f>_xlchart.v1.3</cx:f>
              <cx:v>Category01</cx:v>
            </cx:txData>
          </cx:tx>
          <cx:spPr>
            <a:ln>
              <a:noFill/>
            </a:ln>
          </cx:spPr>
          <cx:dataPt idx="0">
            <cx:spPr>
              <a:solidFill>
                <a:srgbClr val="07575B"/>
              </a:solidFill>
            </cx:spPr>
          </cx:dataPt>
          <cx:dataPt idx="1">
            <cx:spPr>
              <a:solidFill>
                <a:srgbClr val="0070C0">
                  <a:lumMod val="75000"/>
                </a:srgbClr>
              </a:solidFill>
            </cx:spPr>
          </cx:dataPt>
          <cx:dataPt idx="2">
            <cx:spPr>
              <a:solidFill>
                <a:srgbClr val="C00000">
                  <a:lumMod val="60000"/>
                  <a:lumOff val="40000"/>
                </a:srgbClr>
              </a:solidFill>
            </cx:spPr>
          </cx:dataPt>
          <cx:dataPt idx="3">
            <cx:spPr>
              <a:solidFill>
                <a:srgbClr val="C00000">
                  <a:lumMod val="40000"/>
                  <a:lumOff val="60000"/>
                </a:srgbClr>
              </a:solidFill>
            </cx:spPr>
          </cx:dataPt>
          <cx:dataPt idx="4">
            <cx:spPr>
              <a:solidFill>
                <a:srgbClr val="FFC000"/>
              </a:solidFill>
            </cx:spPr>
          </cx:dataPt>
          <cx:dataLabels pos="inEnd">
            <cx:numFmt formatCode="[$$-chr-Cher-US]#,##0.00" sourceLinked="0"/>
            <cx:visibility seriesName="0" categoryName="1" value="1"/>
            <cx:separator>, </cx:separator>
          </cx:dataLabels>
          <cx:dataId val="0"/>
          <cx:layoutPr>
            <cx:parentLabelLayout val="overlapping"/>
          </cx:layoutPr>
        </cx:series>
        <cx:series layoutId="treemap" hidden="1" uniqueId="{E9CC1A42-474C-4692-B211-BD5DA4306B12}" formatIdx="1">
          <cx:tx>
            <cx:txData>
              <cx:f>_xlchart.v1.5</cx:f>
              <cx:v>$69,262</cx:v>
            </cx:txData>
          </cx:tx>
          <cx:dataId val="1"/>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_xlchart.v1.8</cx:f>
      </cx:numDim>
    </cx:data>
  </cx:chartData>
  <cx:chart>
    <cx:plotArea>
      <cx:plotAreaRegion>
        <cx:series layoutId="treemap" uniqueId="{3D46A043-54A7-44C7-BB32-5876A99DC31A}">
          <cx:dataLabels pos="inEnd">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_xlchart.v1.10</cx:f>
      </cx:numDim>
    </cx:data>
  </cx:chartData>
  <cx:chart>
    <cx:plotArea>
      <cx:plotAreaRegion>
        <cx:series layoutId="treemap" uniqueId="{B54A5C07-0476-4E0A-93DF-A6808A5A1CF1}">
          <cx:dataLabels pos="inEnd">
            <cx:numFmt formatCode="[$$-en-US]#,##0" sourceLinked="0"/>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B54A5C07-0476-4E0A-93DF-A6808A5A1CF1}">
          <cx:dataLabels pos="inEnd">
            <cx:numFmt formatCode="[$$-en-US]#,##0" sourceLinked="0"/>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PROFIT VIEW'!A1"/><Relationship Id="rId1" Type="http://schemas.openxmlformats.org/officeDocument/2006/relationships/hyperlink" Target="#Dashboard!A1"/><Relationship Id="rId4" Type="http://schemas.openxmlformats.org/officeDocument/2006/relationships/hyperlink" Target="#Details!A1"/></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3.png"/><Relationship Id="rId18" Type="http://schemas.openxmlformats.org/officeDocument/2006/relationships/image" Target="../media/image8.svg"/><Relationship Id="rId3" Type="http://schemas.openxmlformats.org/officeDocument/2006/relationships/hyperlink" Target="#Dashboard!A1"/><Relationship Id="rId21" Type="http://schemas.openxmlformats.org/officeDocument/2006/relationships/image" Target="../media/image10.svg"/><Relationship Id="rId7" Type="http://schemas.openxmlformats.org/officeDocument/2006/relationships/chart" Target="../charts/chart6.xml"/><Relationship Id="rId12" Type="http://schemas.microsoft.com/office/2014/relationships/chartEx" Target="../charts/chartEx2.xml"/><Relationship Id="rId17" Type="http://schemas.openxmlformats.org/officeDocument/2006/relationships/image" Target="../media/image7.png"/><Relationship Id="rId2" Type="http://schemas.openxmlformats.org/officeDocument/2006/relationships/image" Target="../media/image2.svg"/><Relationship Id="rId16" Type="http://schemas.openxmlformats.org/officeDocument/2006/relationships/image" Target="../media/image6.svg"/><Relationship Id="rId20"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hyperlink" Target="#Details!A1"/><Relationship Id="rId11" Type="http://schemas.openxmlformats.org/officeDocument/2006/relationships/chart" Target="../charts/chart10.xml"/><Relationship Id="rId5" Type="http://schemas.openxmlformats.org/officeDocument/2006/relationships/hyperlink" Target="#ANALYSIS!A1"/><Relationship Id="rId15" Type="http://schemas.openxmlformats.org/officeDocument/2006/relationships/image" Target="../media/image5.png"/><Relationship Id="rId10" Type="http://schemas.openxmlformats.org/officeDocument/2006/relationships/chart" Target="../charts/chart9.xml"/><Relationship Id="rId19" Type="http://schemas.microsoft.com/office/2014/relationships/chartEx" Target="../charts/chartEx3.xml"/><Relationship Id="rId4" Type="http://schemas.openxmlformats.org/officeDocument/2006/relationships/hyperlink" Target="#'PROFIT VIEW'!A1"/><Relationship Id="rId9" Type="http://schemas.openxmlformats.org/officeDocument/2006/relationships/chart" Target="../charts/chart8.xml"/><Relationship Id="rId14" Type="http://schemas.openxmlformats.org/officeDocument/2006/relationships/image" Target="../media/image4.svg"/></Relationships>
</file>

<file path=xl/drawings/_rels/drawing4.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3.xml"/><Relationship Id="rId18" Type="http://schemas.openxmlformats.org/officeDocument/2006/relationships/image" Target="../media/image8.svg"/><Relationship Id="rId3" Type="http://schemas.openxmlformats.org/officeDocument/2006/relationships/hyperlink" Target="#Dashboard!A1"/><Relationship Id="rId7" Type="http://schemas.openxmlformats.org/officeDocument/2006/relationships/image" Target="../media/image3.png"/><Relationship Id="rId12" Type="http://schemas.openxmlformats.org/officeDocument/2006/relationships/chart" Target="../charts/chart12.xml"/><Relationship Id="rId17" Type="http://schemas.openxmlformats.org/officeDocument/2006/relationships/image" Target="../media/image7.png"/><Relationship Id="rId2" Type="http://schemas.openxmlformats.org/officeDocument/2006/relationships/image" Target="../media/image2.svg"/><Relationship Id="rId16" Type="http://schemas.microsoft.com/office/2014/relationships/chartEx" Target="../charts/chartEx4.xml"/><Relationship Id="rId20"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hyperlink" Target="#Details!A1"/><Relationship Id="rId11" Type="http://schemas.openxmlformats.org/officeDocument/2006/relationships/chart" Target="../charts/chart11.xml"/><Relationship Id="rId5" Type="http://schemas.openxmlformats.org/officeDocument/2006/relationships/hyperlink" Target="#ANALYSIS!A1"/><Relationship Id="rId15" Type="http://schemas.openxmlformats.org/officeDocument/2006/relationships/chart" Target="../charts/chart15.xml"/><Relationship Id="rId10" Type="http://schemas.openxmlformats.org/officeDocument/2006/relationships/image" Target="../media/image6.svg"/><Relationship Id="rId19" Type="http://schemas.openxmlformats.org/officeDocument/2006/relationships/image" Target="../media/image9.png"/><Relationship Id="rId4" Type="http://schemas.openxmlformats.org/officeDocument/2006/relationships/hyperlink" Target="#'PROFIT VIEW'!A1"/><Relationship Id="rId9" Type="http://schemas.openxmlformats.org/officeDocument/2006/relationships/image" Target="../media/image5.png"/><Relationship Id="rId1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microsoft.com/office/2014/relationships/chartEx" Target="../charts/chartEx5.xml"/><Relationship Id="rId7" Type="http://schemas.openxmlformats.org/officeDocument/2006/relationships/chart" Target="../charts/chart21.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PROFIT VIEW'!A1"/><Relationship Id="rId1" Type="http://schemas.openxmlformats.org/officeDocument/2006/relationships/hyperlink" Target="#Dashboard!A1"/><Relationship Id="rId4" Type="http://schemas.openxmlformats.org/officeDocument/2006/relationships/hyperlink" Target="#Details!A1"/></Relationships>
</file>

<file path=xl/drawings/drawing1.xml><?xml version="1.0" encoding="utf-8"?>
<xdr:wsDr xmlns:xdr="http://schemas.openxmlformats.org/drawingml/2006/spreadsheetDrawing" xmlns:a="http://schemas.openxmlformats.org/drawingml/2006/main">
  <xdr:twoCellAnchor editAs="oneCell">
    <xdr:from>
      <xdr:col>7</xdr:col>
      <xdr:colOff>74839</xdr:colOff>
      <xdr:row>54</xdr:row>
      <xdr:rowOff>153762</xdr:rowOff>
    </xdr:from>
    <xdr:to>
      <xdr:col>8</xdr:col>
      <xdr:colOff>925869</xdr:colOff>
      <xdr:row>59</xdr:row>
      <xdr:rowOff>128361</xdr:rowOff>
    </xdr:to>
    <mc:AlternateContent xmlns:mc="http://schemas.openxmlformats.org/markup-compatibility/2006" xmlns:a14="http://schemas.microsoft.com/office/drawing/2010/main">
      <mc:Choice Requires="a14">
        <xdr:graphicFrame macro="">
          <xdr:nvGraphicFramePr>
            <xdr:cNvPr id="2" name="YEAR 3">
              <a:extLst>
                <a:ext uri="{FF2B5EF4-FFF2-40B4-BE49-F238E27FC236}">
                  <a16:creationId xmlns:a16="http://schemas.microsoft.com/office/drawing/2014/main" id="{467E6CB9-FB82-4C5A-E60D-A07E7F037E6B}"/>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4145643" y="9950905"/>
              <a:ext cx="1826986" cy="881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479425</xdr:colOff>
      <xdr:row>55</xdr:row>
      <xdr:rowOff>32659</xdr:rowOff>
    </xdr:from>
    <xdr:to>
      <xdr:col>12</xdr:col>
      <xdr:colOff>213705</xdr:colOff>
      <xdr:row>62</xdr:row>
      <xdr:rowOff>19960</xdr:rowOff>
    </xdr:to>
    <mc:AlternateContent xmlns:mc="http://schemas.openxmlformats.org/markup-compatibility/2006" xmlns:a14="http://schemas.microsoft.com/office/drawing/2010/main">
      <mc:Choice Requires="a14">
        <xdr:graphicFrame macro="">
          <xdr:nvGraphicFramePr>
            <xdr:cNvPr id="3" name="MONTH 2">
              <a:extLst>
                <a:ext uri="{FF2B5EF4-FFF2-40B4-BE49-F238E27FC236}">
                  <a16:creationId xmlns:a16="http://schemas.microsoft.com/office/drawing/2014/main" id="{95BDE703-02DE-CB56-FAA4-5D98C89D5B18}"/>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8405586" y="10011230"/>
              <a:ext cx="1325336"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992251</xdr:colOff>
      <xdr:row>52</xdr:row>
      <xdr:rowOff>1362</xdr:rowOff>
    </xdr:from>
    <xdr:to>
      <xdr:col>10</xdr:col>
      <xdr:colOff>808148</xdr:colOff>
      <xdr:row>59</xdr:row>
      <xdr:rowOff>81191</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982E7F48-F66A-F4AB-3A7B-B8F9A3B79EE9}"/>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799936" y="9926177"/>
              <a:ext cx="1834962" cy="139686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375557</xdr:colOff>
      <xdr:row>55</xdr:row>
      <xdr:rowOff>27669</xdr:rowOff>
    </xdr:from>
    <xdr:to>
      <xdr:col>15</xdr:col>
      <xdr:colOff>912084</xdr:colOff>
      <xdr:row>61</xdr:row>
      <xdr:rowOff>145598</xdr:rowOff>
    </xdr:to>
    <mc:AlternateContent xmlns:mc="http://schemas.openxmlformats.org/markup-compatibility/2006" xmlns:a14="http://schemas.microsoft.com/office/drawing/2010/main">
      <mc:Choice Requires="a14">
        <xdr:graphicFrame macro="">
          <xdr:nvGraphicFramePr>
            <xdr:cNvPr id="12" name="SALE TYPE 3">
              <a:extLst>
                <a:ext uri="{FF2B5EF4-FFF2-40B4-BE49-F238E27FC236}">
                  <a16:creationId xmlns:a16="http://schemas.microsoft.com/office/drawing/2014/main" id="{1D526364-50FF-A6B5-EB65-7B53D6F70AD4}"/>
                </a:ext>
              </a:extLst>
            </xdr:cNvPr>
            <xdr:cNvGraphicFramePr/>
          </xdr:nvGraphicFramePr>
          <xdr:xfrm>
            <a:off x="0" y="0"/>
            <a:ext cx="0" cy="0"/>
          </xdr:xfrm>
          <a:graphic>
            <a:graphicData uri="http://schemas.microsoft.com/office/drawing/2010/slicer">
              <sle:slicer xmlns:sle="http://schemas.microsoft.com/office/drawing/2010/slicer" name="SALE TYPE 3"/>
            </a:graphicData>
          </a:graphic>
        </xdr:graphicFrame>
      </mc:Choice>
      <mc:Fallback xmlns="">
        <xdr:sp macro="" textlink="">
          <xdr:nvSpPr>
            <xdr:cNvPr id="0" name=""/>
            <xdr:cNvSpPr>
              <a:spLocks noTextEdit="1"/>
            </xdr:cNvSpPr>
          </xdr:nvSpPr>
          <xdr:spPr>
            <a:xfrm>
              <a:off x="12349843" y="10006240"/>
              <a:ext cx="1833790" cy="120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454931</xdr:colOff>
      <xdr:row>48</xdr:row>
      <xdr:rowOff>105684</xdr:rowOff>
    </xdr:from>
    <xdr:to>
      <xdr:col>14</xdr:col>
      <xdr:colOff>408725</xdr:colOff>
      <xdr:row>54</xdr:row>
      <xdr:rowOff>86633</xdr:rowOff>
    </xdr:to>
    <mc:AlternateContent xmlns:mc="http://schemas.openxmlformats.org/markup-compatibility/2006" xmlns:a14="http://schemas.microsoft.com/office/drawing/2010/main">
      <mc:Choice Requires="a14">
        <xdr:graphicFrame macro="">
          <xdr:nvGraphicFramePr>
            <xdr:cNvPr id="13" name="PAYMENT MODE 3">
              <a:extLst>
                <a:ext uri="{FF2B5EF4-FFF2-40B4-BE49-F238E27FC236}">
                  <a16:creationId xmlns:a16="http://schemas.microsoft.com/office/drawing/2014/main" id="{973991FF-C209-D75D-4C73-4995A9B33499}"/>
                </a:ext>
              </a:extLst>
            </xdr:cNvPr>
            <xdr:cNvGraphicFramePr/>
          </xdr:nvGraphicFramePr>
          <xdr:xfrm>
            <a:off x="0" y="0"/>
            <a:ext cx="0" cy="0"/>
          </xdr:xfrm>
          <a:graphic>
            <a:graphicData uri="http://schemas.microsoft.com/office/drawing/2010/slicer">
              <sle:slicer xmlns:sle="http://schemas.microsoft.com/office/drawing/2010/slicer" name="PAYMENT MODE 3"/>
            </a:graphicData>
          </a:graphic>
        </xdr:graphicFrame>
      </mc:Choice>
      <mc:Fallback xmlns="">
        <xdr:sp macro="" textlink="">
          <xdr:nvSpPr>
            <xdr:cNvPr id="0" name=""/>
            <xdr:cNvSpPr>
              <a:spLocks noTextEdit="1"/>
            </xdr:cNvSpPr>
          </xdr:nvSpPr>
          <xdr:spPr>
            <a:xfrm>
              <a:off x="10626270" y="8814255"/>
              <a:ext cx="1836964" cy="10695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816428</xdr:colOff>
      <xdr:row>55</xdr:row>
      <xdr:rowOff>40823</xdr:rowOff>
    </xdr:from>
    <xdr:to>
      <xdr:col>13</xdr:col>
      <xdr:colOff>1628374</xdr:colOff>
      <xdr:row>64</xdr:row>
      <xdr:rowOff>97973</xdr:rowOff>
    </xdr:to>
    <mc:AlternateContent xmlns:mc="http://schemas.openxmlformats.org/markup-compatibility/2006" xmlns:a14="http://schemas.microsoft.com/office/drawing/2010/main">
      <mc:Choice Requires="a14">
        <xdr:graphicFrame macro="">
          <xdr:nvGraphicFramePr>
            <xdr:cNvPr id="14" name="CATEGORY">
              <a:extLst>
                <a:ext uri="{FF2B5EF4-FFF2-40B4-BE49-F238E27FC236}">
                  <a16:creationId xmlns:a16="http://schemas.microsoft.com/office/drawing/2014/main" id="{6F803AAF-02EF-6B42-D695-15109AD23E5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125982" y="10019394"/>
              <a:ext cx="1826986" cy="1690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xdr:row>
      <xdr:rowOff>27021</xdr:rowOff>
    </xdr:from>
    <xdr:to>
      <xdr:col>3</xdr:col>
      <xdr:colOff>378298</xdr:colOff>
      <xdr:row>33</xdr:row>
      <xdr:rowOff>160466</xdr:rowOff>
    </xdr:to>
    <xdr:sp macro="" textlink="">
      <xdr:nvSpPr>
        <xdr:cNvPr id="22" name="Rectangle: Rounded Corners 21">
          <a:extLst>
            <a:ext uri="{FF2B5EF4-FFF2-40B4-BE49-F238E27FC236}">
              <a16:creationId xmlns:a16="http://schemas.microsoft.com/office/drawing/2014/main" id="{A6A4EF79-0FA7-478D-B0CB-6F05738389F0}"/>
            </a:ext>
          </a:extLst>
        </xdr:cNvPr>
        <xdr:cNvSpPr/>
      </xdr:nvSpPr>
      <xdr:spPr>
        <a:xfrm>
          <a:off x="0" y="1161915"/>
          <a:ext cx="2202234" cy="5240466"/>
        </a:xfrm>
        <a:prstGeom prst="roundRect">
          <a:avLst>
            <a:gd name="adj" fmla="val 5346"/>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87925</xdr:colOff>
      <xdr:row>8</xdr:row>
      <xdr:rowOff>156421</xdr:rowOff>
    </xdr:from>
    <xdr:to>
      <xdr:col>3</xdr:col>
      <xdr:colOff>164201</xdr:colOff>
      <xdr:row>11</xdr:row>
      <xdr:rowOff>3743</xdr:rowOff>
    </xdr:to>
    <xdr:sp macro="" textlink="">
      <xdr:nvSpPr>
        <xdr:cNvPr id="23" name="Rectangle: Rounded Corners 22">
          <a:hlinkClick xmlns:r="http://schemas.openxmlformats.org/officeDocument/2006/relationships" r:id="rId1"/>
          <a:extLst>
            <a:ext uri="{FF2B5EF4-FFF2-40B4-BE49-F238E27FC236}">
              <a16:creationId xmlns:a16="http://schemas.microsoft.com/office/drawing/2014/main" id="{94278625-D317-4620-9C21-F2C878435F7F}"/>
            </a:ext>
          </a:extLst>
        </xdr:cNvPr>
        <xdr:cNvSpPr/>
      </xdr:nvSpPr>
      <xdr:spPr>
        <a:xfrm>
          <a:off x="87925" y="1669612"/>
          <a:ext cx="1900212" cy="414769"/>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SALES</a:t>
          </a:r>
          <a:r>
            <a:rPr lang="en-US" sz="1800" baseline="0"/>
            <a:t> </a:t>
          </a:r>
          <a:r>
            <a:rPr lang="en-US" sz="1800"/>
            <a:t>VIEW</a:t>
          </a:r>
        </a:p>
      </xdr:txBody>
    </xdr:sp>
    <xdr:clientData/>
  </xdr:twoCellAnchor>
  <xdr:twoCellAnchor>
    <xdr:from>
      <xdr:col>0</xdr:col>
      <xdr:colOff>97692</xdr:colOff>
      <xdr:row>12</xdr:row>
      <xdr:rowOff>141969</xdr:rowOff>
    </xdr:from>
    <xdr:to>
      <xdr:col>3</xdr:col>
      <xdr:colOff>173969</xdr:colOff>
      <xdr:row>15</xdr:row>
      <xdr:rowOff>18917</xdr:rowOff>
    </xdr:to>
    <xdr:sp macro="" textlink="">
      <xdr:nvSpPr>
        <xdr:cNvPr id="24" name="Rectangle: Rounded Corners 23">
          <a:hlinkClick xmlns:r="http://schemas.openxmlformats.org/officeDocument/2006/relationships" r:id="rId2"/>
          <a:extLst>
            <a:ext uri="{FF2B5EF4-FFF2-40B4-BE49-F238E27FC236}">
              <a16:creationId xmlns:a16="http://schemas.microsoft.com/office/drawing/2014/main" id="{E576C90D-41DE-4AC6-9E42-68CBCC9D88C0}"/>
            </a:ext>
          </a:extLst>
        </xdr:cNvPr>
        <xdr:cNvSpPr/>
      </xdr:nvSpPr>
      <xdr:spPr>
        <a:xfrm>
          <a:off x="97692" y="2411756"/>
          <a:ext cx="1900213" cy="444395"/>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PROFIT VIEW</a:t>
          </a:r>
        </a:p>
      </xdr:txBody>
    </xdr:sp>
    <xdr:clientData/>
  </xdr:twoCellAnchor>
  <xdr:twoCellAnchor>
    <xdr:from>
      <xdr:col>0</xdr:col>
      <xdr:colOff>107463</xdr:colOff>
      <xdr:row>16</xdr:row>
      <xdr:rowOff>157357</xdr:rowOff>
    </xdr:from>
    <xdr:to>
      <xdr:col>3</xdr:col>
      <xdr:colOff>120818</xdr:colOff>
      <xdr:row>19</xdr:row>
      <xdr:rowOff>14554</xdr:rowOff>
    </xdr:to>
    <xdr:sp macro="" textlink="">
      <xdr:nvSpPr>
        <xdr:cNvPr id="25" name="Rectangle: Rounded Corners 24">
          <a:hlinkClick xmlns:r="http://schemas.openxmlformats.org/officeDocument/2006/relationships" r:id="rId3"/>
          <a:extLst>
            <a:ext uri="{FF2B5EF4-FFF2-40B4-BE49-F238E27FC236}">
              <a16:creationId xmlns:a16="http://schemas.microsoft.com/office/drawing/2014/main" id="{87D81DE8-3233-494F-BCDE-37EB401A0A4E}"/>
            </a:ext>
          </a:extLst>
        </xdr:cNvPr>
        <xdr:cNvSpPr/>
      </xdr:nvSpPr>
      <xdr:spPr>
        <a:xfrm>
          <a:off x="107463" y="3183740"/>
          <a:ext cx="1837291" cy="424644"/>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ANALYSIS</a:t>
          </a:r>
        </a:p>
      </xdr:txBody>
    </xdr:sp>
    <xdr:clientData/>
  </xdr:twoCellAnchor>
  <xdr:twoCellAnchor>
    <xdr:from>
      <xdr:col>0</xdr:col>
      <xdr:colOff>136771</xdr:colOff>
      <xdr:row>20</xdr:row>
      <xdr:rowOff>152991</xdr:rowOff>
    </xdr:from>
    <xdr:to>
      <xdr:col>3</xdr:col>
      <xdr:colOff>112373</xdr:colOff>
      <xdr:row>23</xdr:row>
      <xdr:rowOff>10187</xdr:rowOff>
    </xdr:to>
    <xdr:sp macro="" textlink="">
      <xdr:nvSpPr>
        <xdr:cNvPr id="26" name="Rectangle: Rounded Corners 25">
          <a:hlinkClick xmlns:r="http://schemas.openxmlformats.org/officeDocument/2006/relationships" r:id="rId4"/>
          <a:extLst>
            <a:ext uri="{FF2B5EF4-FFF2-40B4-BE49-F238E27FC236}">
              <a16:creationId xmlns:a16="http://schemas.microsoft.com/office/drawing/2014/main" id="{D0743EB5-928C-42B3-803D-CE98E292A641}"/>
            </a:ext>
          </a:extLst>
        </xdr:cNvPr>
        <xdr:cNvSpPr/>
      </xdr:nvSpPr>
      <xdr:spPr>
        <a:xfrm>
          <a:off x="136771" y="3935970"/>
          <a:ext cx="1799538" cy="424643"/>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a:solidFill>
                <a:schemeClr val="lt1"/>
              </a:solidFill>
              <a:latin typeface="+mn-lt"/>
              <a:ea typeface="+mn-ea"/>
              <a:cs typeface="+mn-cs"/>
            </a:rPr>
            <a:t>CONCLUSION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74839</xdr:colOff>
      <xdr:row>54</xdr:row>
      <xdr:rowOff>153762</xdr:rowOff>
    </xdr:from>
    <xdr:to>
      <xdr:col>4</xdr:col>
      <xdr:colOff>76200</xdr:colOff>
      <xdr:row>59</xdr:row>
      <xdr:rowOff>128362</xdr:rowOff>
    </xdr:to>
    <mc:AlternateContent xmlns:mc="http://schemas.openxmlformats.org/markup-compatibility/2006" xmlns:a14="http://schemas.microsoft.com/office/drawing/2010/main">
      <mc:Choice Requires="a14">
        <xdr:graphicFrame macro="">
          <xdr:nvGraphicFramePr>
            <xdr:cNvPr id="2" name="YEAR 5">
              <a:extLst>
                <a:ext uri="{FF2B5EF4-FFF2-40B4-BE49-F238E27FC236}">
                  <a16:creationId xmlns:a16="http://schemas.microsoft.com/office/drawing/2014/main" id="{FDE719F7-AB75-4FEA-BD1C-3D90E3F44369}"/>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4145643" y="9950905"/>
              <a:ext cx="1826986" cy="881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479425</xdr:colOff>
      <xdr:row>55</xdr:row>
      <xdr:rowOff>32659</xdr:rowOff>
    </xdr:from>
    <xdr:to>
      <xdr:col>8</xdr:col>
      <xdr:colOff>421368</xdr:colOff>
      <xdr:row>62</xdr:row>
      <xdr:rowOff>19959</xdr:rowOff>
    </xdr:to>
    <mc:AlternateContent xmlns:mc="http://schemas.openxmlformats.org/markup-compatibility/2006" xmlns:a14="http://schemas.microsoft.com/office/drawing/2010/main">
      <mc:Choice Requires="a14">
        <xdr:graphicFrame macro="">
          <xdr:nvGraphicFramePr>
            <xdr:cNvPr id="3" name="MONTH 4">
              <a:extLst>
                <a:ext uri="{FF2B5EF4-FFF2-40B4-BE49-F238E27FC236}">
                  <a16:creationId xmlns:a16="http://schemas.microsoft.com/office/drawing/2014/main" id="{476302A4-8C7A-4D9F-AA8D-647BED65E8C1}"/>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8405586" y="10011230"/>
              <a:ext cx="1325336"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983343</xdr:colOff>
      <xdr:row>5</xdr:row>
      <xdr:rowOff>132896</xdr:rowOff>
    </xdr:from>
    <xdr:to>
      <xdr:col>13</xdr:col>
      <xdr:colOff>542471</xdr:colOff>
      <xdr:row>20</xdr:row>
      <xdr:rowOff>113846</xdr:rowOff>
    </xdr:to>
    <xdr:graphicFrame macro="">
      <xdr:nvGraphicFramePr>
        <xdr:cNvPr id="4" name="Chart 3">
          <a:extLst>
            <a:ext uri="{FF2B5EF4-FFF2-40B4-BE49-F238E27FC236}">
              <a16:creationId xmlns:a16="http://schemas.microsoft.com/office/drawing/2014/main" id="{54C179E5-C0DE-4230-9DE8-26F10E83C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397783</xdr:colOff>
      <xdr:row>55</xdr:row>
      <xdr:rowOff>1362</xdr:rowOff>
    </xdr:from>
    <xdr:to>
      <xdr:col>6</xdr:col>
      <xdr:colOff>167369</xdr:colOff>
      <xdr:row>62</xdr:row>
      <xdr:rowOff>81191</xdr:rowOff>
    </xdr:to>
    <mc:AlternateContent xmlns:mc="http://schemas.openxmlformats.org/markup-compatibility/2006" xmlns:tsle="http://schemas.microsoft.com/office/drawing/2012/timeslicer">
      <mc:Choice Requires="tsle">
        <xdr:graphicFrame macro="">
          <xdr:nvGraphicFramePr>
            <xdr:cNvPr id="5" name="DATE 1">
              <a:extLst>
                <a:ext uri="{FF2B5EF4-FFF2-40B4-BE49-F238E27FC236}">
                  <a16:creationId xmlns:a16="http://schemas.microsoft.com/office/drawing/2014/main" id="{27DBFFB4-4778-4EA1-8228-861582F0AB2B}"/>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6271533" y="9979933"/>
              <a:ext cx="1833336" cy="134982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5</xdr:col>
      <xdr:colOff>979261</xdr:colOff>
      <xdr:row>21</xdr:row>
      <xdr:rowOff>76654</xdr:rowOff>
    </xdr:from>
    <xdr:to>
      <xdr:col>11</xdr:col>
      <xdr:colOff>953407</xdr:colOff>
      <xdr:row>29</xdr:row>
      <xdr:rowOff>156028</xdr:rowOff>
    </xdr:to>
    <xdr:graphicFrame macro="">
      <xdr:nvGraphicFramePr>
        <xdr:cNvPr id="6" name="Chart 5">
          <a:extLst>
            <a:ext uri="{FF2B5EF4-FFF2-40B4-BE49-F238E27FC236}">
              <a16:creationId xmlns:a16="http://schemas.microsoft.com/office/drawing/2014/main" id="{239A24D2-B97A-4DA8-8DFF-AB051C1D3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12700</xdr:colOff>
      <xdr:row>37</xdr:row>
      <xdr:rowOff>168275</xdr:rowOff>
    </xdr:from>
    <xdr:to>
      <xdr:col>9</xdr:col>
      <xdr:colOff>1409700</xdr:colOff>
      <xdr:row>45</xdr:row>
      <xdr:rowOff>146050</xdr:rowOff>
    </xdr:to>
    <xdr:graphicFrame macro="">
      <xdr:nvGraphicFramePr>
        <xdr:cNvPr id="8" name="Chart 7">
          <a:extLst>
            <a:ext uri="{FF2B5EF4-FFF2-40B4-BE49-F238E27FC236}">
              <a16:creationId xmlns:a16="http://schemas.microsoft.com/office/drawing/2014/main" id="{8D6599CA-F57F-42FF-B274-CFDDA589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304800</xdr:colOff>
      <xdr:row>37</xdr:row>
      <xdr:rowOff>3175</xdr:rowOff>
    </xdr:from>
    <xdr:to>
      <xdr:col>12</xdr:col>
      <xdr:colOff>50800</xdr:colOff>
      <xdr:row>44</xdr:row>
      <xdr:rowOff>177800</xdr:rowOff>
    </xdr:to>
    <xdr:graphicFrame macro="">
      <xdr:nvGraphicFramePr>
        <xdr:cNvPr id="9" name="Chart 8">
          <a:extLst>
            <a:ext uri="{FF2B5EF4-FFF2-40B4-BE49-F238E27FC236}">
              <a16:creationId xmlns:a16="http://schemas.microsoft.com/office/drawing/2014/main" id="{DFDC4C1B-0F36-47EF-A125-D4F5CEA0B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514350</xdr:colOff>
      <xdr:row>44</xdr:row>
      <xdr:rowOff>85725</xdr:rowOff>
    </xdr:from>
    <xdr:to>
      <xdr:col>15</xdr:col>
      <xdr:colOff>120650</xdr:colOff>
      <xdr:row>58</xdr:row>
      <xdr:rowOff>146050</xdr:rowOff>
    </xdr:to>
    <xdr:graphicFrame macro="">
      <xdr:nvGraphicFramePr>
        <xdr:cNvPr id="10" name="Chart 9">
          <a:extLst>
            <a:ext uri="{FF2B5EF4-FFF2-40B4-BE49-F238E27FC236}">
              <a16:creationId xmlns:a16="http://schemas.microsoft.com/office/drawing/2014/main" id="{2EC007CA-C552-474E-A7CD-9CB74A06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600075</xdr:colOff>
      <xdr:row>41</xdr:row>
      <xdr:rowOff>50800</xdr:rowOff>
    </xdr:from>
    <xdr:to>
      <xdr:col>17</xdr:col>
      <xdr:colOff>1676400</xdr:colOff>
      <xdr:row>51</xdr:row>
      <xdr:rowOff>133350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9356F45E-60BA-47D8-9B37-EA406094C9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9548475" y="7600950"/>
              <a:ext cx="2676525" cy="1924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375557</xdr:colOff>
      <xdr:row>55</xdr:row>
      <xdr:rowOff>27669</xdr:rowOff>
    </xdr:from>
    <xdr:to>
      <xdr:col>11</xdr:col>
      <xdr:colOff>1222830</xdr:colOff>
      <xdr:row>59</xdr:row>
      <xdr:rowOff>0</xdr:rowOff>
    </xdr:to>
    <mc:AlternateContent xmlns:mc="http://schemas.openxmlformats.org/markup-compatibility/2006" xmlns:a14="http://schemas.microsoft.com/office/drawing/2010/main">
      <mc:Choice Requires="a14">
        <xdr:graphicFrame macro="">
          <xdr:nvGraphicFramePr>
            <xdr:cNvPr id="12" name="SALE TYPE 4">
              <a:extLst>
                <a:ext uri="{FF2B5EF4-FFF2-40B4-BE49-F238E27FC236}">
                  <a16:creationId xmlns:a16="http://schemas.microsoft.com/office/drawing/2014/main" id="{865C2807-588F-4153-9F8B-46961F1D96C4}"/>
                </a:ext>
              </a:extLst>
            </xdr:cNvPr>
            <xdr:cNvGraphicFramePr/>
          </xdr:nvGraphicFramePr>
          <xdr:xfrm>
            <a:off x="0" y="0"/>
            <a:ext cx="0" cy="0"/>
          </xdr:xfrm>
          <a:graphic>
            <a:graphicData uri="http://schemas.microsoft.com/office/drawing/2010/slicer">
              <sle:slicer xmlns:sle="http://schemas.microsoft.com/office/drawing/2010/slicer" name="SALE TYPE 4"/>
            </a:graphicData>
          </a:graphic>
        </xdr:graphicFrame>
      </mc:Choice>
      <mc:Fallback xmlns="">
        <xdr:sp macro="" textlink="">
          <xdr:nvSpPr>
            <xdr:cNvPr id="0" name=""/>
            <xdr:cNvSpPr>
              <a:spLocks noTextEdit="1"/>
            </xdr:cNvSpPr>
          </xdr:nvSpPr>
          <xdr:spPr>
            <a:xfrm>
              <a:off x="12349843" y="10006240"/>
              <a:ext cx="1833790" cy="120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454931</xdr:colOff>
      <xdr:row>48</xdr:row>
      <xdr:rowOff>105684</xdr:rowOff>
    </xdr:from>
    <xdr:to>
      <xdr:col>10</xdr:col>
      <xdr:colOff>466270</xdr:colOff>
      <xdr:row>52</xdr:row>
      <xdr:rowOff>147410</xdr:rowOff>
    </xdr:to>
    <mc:AlternateContent xmlns:mc="http://schemas.openxmlformats.org/markup-compatibility/2006" xmlns:a14="http://schemas.microsoft.com/office/drawing/2010/main">
      <mc:Choice Requires="a14">
        <xdr:graphicFrame macro="">
          <xdr:nvGraphicFramePr>
            <xdr:cNvPr id="13" name="PAYMENT MODE 4">
              <a:extLst>
                <a:ext uri="{FF2B5EF4-FFF2-40B4-BE49-F238E27FC236}">
                  <a16:creationId xmlns:a16="http://schemas.microsoft.com/office/drawing/2014/main" id="{A9C90181-8AAB-49DF-B0FE-0FD31CAE1601}"/>
                </a:ext>
              </a:extLst>
            </xdr:cNvPr>
            <xdr:cNvGraphicFramePr/>
          </xdr:nvGraphicFramePr>
          <xdr:xfrm>
            <a:off x="0" y="0"/>
            <a:ext cx="0" cy="0"/>
          </xdr:xfrm>
          <a:graphic>
            <a:graphicData uri="http://schemas.microsoft.com/office/drawing/2010/slicer">
              <sle:slicer xmlns:sle="http://schemas.microsoft.com/office/drawing/2010/slicer" name="PAYMENT MODE 4"/>
            </a:graphicData>
          </a:graphic>
        </xdr:graphicFrame>
      </mc:Choice>
      <mc:Fallback xmlns="">
        <xdr:sp macro="" textlink="">
          <xdr:nvSpPr>
            <xdr:cNvPr id="0" name=""/>
            <xdr:cNvSpPr>
              <a:spLocks noTextEdit="1"/>
            </xdr:cNvSpPr>
          </xdr:nvSpPr>
          <xdr:spPr>
            <a:xfrm>
              <a:off x="10626270" y="8814255"/>
              <a:ext cx="1836964" cy="10695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816428</xdr:colOff>
      <xdr:row>55</xdr:row>
      <xdr:rowOff>40823</xdr:rowOff>
    </xdr:from>
    <xdr:to>
      <xdr:col>9</xdr:col>
      <xdr:colOff>1656896</xdr:colOff>
      <xdr:row>64</xdr:row>
      <xdr:rowOff>97972</xdr:rowOff>
    </xdr:to>
    <mc:AlternateContent xmlns:mc="http://schemas.openxmlformats.org/markup-compatibility/2006" xmlns:a14="http://schemas.microsoft.com/office/drawing/2010/main">
      <mc:Choice Requires="a14">
        <xdr:graphicFrame macro="">
          <xdr:nvGraphicFramePr>
            <xdr:cNvPr id="14" name="CATEGORY 1">
              <a:extLst>
                <a:ext uri="{FF2B5EF4-FFF2-40B4-BE49-F238E27FC236}">
                  <a16:creationId xmlns:a16="http://schemas.microsoft.com/office/drawing/2014/main" id="{B5980E75-C387-4AA4-9F4B-681D101360E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0125982" y="10019394"/>
              <a:ext cx="1826986" cy="1690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185615</xdr:colOff>
      <xdr:row>0</xdr:row>
      <xdr:rowOff>136771</xdr:rowOff>
    </xdr:from>
    <xdr:to>
      <xdr:col>28</xdr:col>
      <xdr:colOff>166077</xdr:colOff>
      <xdr:row>39</xdr:row>
      <xdr:rowOff>48847</xdr:rowOff>
    </xdr:to>
    <xdr:grpSp>
      <xdr:nvGrpSpPr>
        <xdr:cNvPr id="14" name="Group 13">
          <a:extLst>
            <a:ext uri="{FF2B5EF4-FFF2-40B4-BE49-F238E27FC236}">
              <a16:creationId xmlns:a16="http://schemas.microsoft.com/office/drawing/2014/main" id="{0CBAA0BC-A070-5CA7-F1B0-C75AB137F2D2}"/>
            </a:ext>
          </a:extLst>
        </xdr:cNvPr>
        <xdr:cNvGrpSpPr/>
      </xdr:nvGrpSpPr>
      <xdr:grpSpPr>
        <a:xfrm>
          <a:off x="185615" y="136771"/>
          <a:ext cx="16976050" cy="7195900"/>
          <a:chOff x="68384" y="87924"/>
          <a:chExt cx="16939847" cy="7151076"/>
        </a:xfrm>
      </xdr:grpSpPr>
      <xdr:sp macro="" textlink="">
        <xdr:nvSpPr>
          <xdr:cNvPr id="44" name="Rectangle: Rounded Corners 43">
            <a:extLst>
              <a:ext uri="{FF2B5EF4-FFF2-40B4-BE49-F238E27FC236}">
                <a16:creationId xmlns:a16="http://schemas.microsoft.com/office/drawing/2014/main" id="{95C1F524-8FD7-3858-1E5E-DDDE9ACFECC4}"/>
              </a:ext>
            </a:extLst>
          </xdr:cNvPr>
          <xdr:cNvSpPr/>
        </xdr:nvSpPr>
        <xdr:spPr>
          <a:xfrm>
            <a:off x="3553906" y="1009021"/>
            <a:ext cx="3171510" cy="864578"/>
          </a:xfrm>
          <a:prstGeom prst="roundRect">
            <a:avLst>
              <a:gd name="adj" fmla="val 4985"/>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Rectangle: Rounded Corners 2">
            <a:extLst>
              <a:ext uri="{FF2B5EF4-FFF2-40B4-BE49-F238E27FC236}">
                <a16:creationId xmlns:a16="http://schemas.microsoft.com/office/drawing/2014/main" id="{AD0E6ED3-E800-AB9D-2F95-83A54BD7648E}"/>
              </a:ext>
            </a:extLst>
          </xdr:cNvPr>
          <xdr:cNvSpPr/>
        </xdr:nvSpPr>
        <xdr:spPr>
          <a:xfrm>
            <a:off x="78154" y="87924"/>
            <a:ext cx="4093308" cy="778747"/>
          </a:xfrm>
          <a:prstGeom prst="roundRect">
            <a:avLst>
              <a:gd name="adj" fmla="val 663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r>
              <a:rPr lang="en-US" sz="2800">
                <a:solidFill>
                  <a:schemeClr val="accent4">
                    <a:lumMod val="40000"/>
                    <a:lumOff val="60000"/>
                  </a:schemeClr>
                </a:solidFill>
                <a:latin typeface="Lato Black" panose="020F0A02020204030203" pitchFamily="34" charset="0"/>
                <a:ea typeface="+mn-ea"/>
                <a:cs typeface="+mn-cs"/>
              </a:rPr>
              <a:t>SALES DASHBOARD</a:t>
            </a:r>
            <a:endParaRPr lang="en-US" sz="1100">
              <a:solidFill>
                <a:schemeClr val="accent4">
                  <a:lumMod val="40000"/>
                  <a:lumOff val="60000"/>
                </a:schemeClr>
              </a:solidFill>
              <a:latin typeface="Lato Black" panose="020F0A02020204030203" pitchFamily="34" charset="0"/>
              <a:ea typeface="+mn-ea"/>
              <a:cs typeface="+mn-cs"/>
            </a:endParaRPr>
          </a:p>
          <a:p>
            <a:pPr marL="0" indent="0" algn="l"/>
            <a:r>
              <a:rPr lang="en-US" sz="1100">
                <a:solidFill>
                  <a:schemeClr val="lt1"/>
                </a:solidFill>
                <a:latin typeface="+mn-lt"/>
                <a:ea typeface="+mn-ea"/>
                <a:cs typeface="+mn-cs"/>
              </a:rPr>
              <a:t>                 </a:t>
            </a:r>
          </a:p>
        </xdr:txBody>
      </xdr:sp>
      <xdr:sp macro="" textlink="">
        <xdr:nvSpPr>
          <xdr:cNvPr id="4" name="Rectangle: Rounded Corners 3">
            <a:extLst>
              <a:ext uri="{FF2B5EF4-FFF2-40B4-BE49-F238E27FC236}">
                <a16:creationId xmlns:a16="http://schemas.microsoft.com/office/drawing/2014/main" id="{157ACC60-28C9-BCD5-1AC4-70A4B67DF296}"/>
              </a:ext>
            </a:extLst>
          </xdr:cNvPr>
          <xdr:cNvSpPr/>
        </xdr:nvSpPr>
        <xdr:spPr>
          <a:xfrm>
            <a:off x="9225403" y="88619"/>
            <a:ext cx="3249905" cy="778750"/>
          </a:xfrm>
          <a:prstGeom prst="roundRect">
            <a:avLst>
              <a:gd name="adj" fmla="val 663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 name="Rectangle: Rounded Corners 4">
            <a:extLst>
              <a:ext uri="{FF2B5EF4-FFF2-40B4-BE49-F238E27FC236}">
                <a16:creationId xmlns:a16="http://schemas.microsoft.com/office/drawing/2014/main" id="{2052B206-2D81-C0F3-1BD8-A999FB969575}"/>
              </a:ext>
            </a:extLst>
          </xdr:cNvPr>
          <xdr:cNvSpPr/>
        </xdr:nvSpPr>
        <xdr:spPr>
          <a:xfrm>
            <a:off x="1971296" y="1009720"/>
            <a:ext cx="1465382" cy="1950356"/>
          </a:xfrm>
          <a:prstGeom prst="roundRect">
            <a:avLst>
              <a:gd name="adj" fmla="val 7706"/>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8ED7AFD0-CB1B-9D32-4A47-405793DB2365}"/>
              </a:ext>
            </a:extLst>
          </xdr:cNvPr>
          <xdr:cNvSpPr/>
        </xdr:nvSpPr>
        <xdr:spPr>
          <a:xfrm>
            <a:off x="3527390" y="1027862"/>
            <a:ext cx="3162438" cy="855506"/>
          </a:xfrm>
          <a:prstGeom prst="roundRect">
            <a:avLst>
              <a:gd name="adj" fmla="val 8176"/>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a:solidFill>
                  <a:schemeClr val="lt1"/>
                </a:solidFill>
                <a:latin typeface="+mn-lt"/>
                <a:ea typeface="+mn-ea"/>
                <a:cs typeface="+mn-cs"/>
              </a:rPr>
              <a:t> </a:t>
            </a:r>
            <a:endParaRPr lang="en-US" sz="1200" b="1">
              <a:solidFill>
                <a:schemeClr val="accent4">
                  <a:lumMod val="75000"/>
                </a:schemeClr>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1E790015-7865-CDE4-BC90-852E8C94530D}"/>
              </a:ext>
            </a:extLst>
          </xdr:cNvPr>
          <xdr:cNvSpPr/>
        </xdr:nvSpPr>
        <xdr:spPr>
          <a:xfrm>
            <a:off x="4278922" y="97691"/>
            <a:ext cx="4840220" cy="781540"/>
          </a:xfrm>
          <a:prstGeom prst="roundRect">
            <a:avLst>
              <a:gd name="adj" fmla="val 466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04688990-ABF0-2082-D773-6DABF8D1CD6A}"/>
              </a:ext>
            </a:extLst>
          </xdr:cNvPr>
          <xdr:cNvSpPr/>
        </xdr:nvSpPr>
        <xdr:spPr>
          <a:xfrm>
            <a:off x="1951756" y="3165230"/>
            <a:ext cx="1492598" cy="4073769"/>
          </a:xfrm>
          <a:prstGeom prst="roundRect">
            <a:avLst>
              <a:gd name="adj" fmla="val 3132"/>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3C84B847-FDA4-B98F-09CE-FB0EA362809B}"/>
              </a:ext>
            </a:extLst>
          </xdr:cNvPr>
          <xdr:cNvSpPr/>
        </xdr:nvSpPr>
        <xdr:spPr>
          <a:xfrm>
            <a:off x="6885211" y="1018789"/>
            <a:ext cx="3525299" cy="864578"/>
          </a:xfrm>
          <a:prstGeom prst="roundRect">
            <a:avLst>
              <a:gd name="adj" fmla="val 6114"/>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7" name="Rectangle: Rounded Corners 16">
            <a:extLst>
              <a:ext uri="{FF2B5EF4-FFF2-40B4-BE49-F238E27FC236}">
                <a16:creationId xmlns:a16="http://schemas.microsoft.com/office/drawing/2014/main" id="{7A9594B6-2C97-8B04-4210-3A7D8EDA20BF}"/>
              </a:ext>
            </a:extLst>
          </xdr:cNvPr>
          <xdr:cNvSpPr/>
        </xdr:nvSpPr>
        <xdr:spPr>
          <a:xfrm>
            <a:off x="3556000" y="2032000"/>
            <a:ext cx="5001846" cy="2772367"/>
          </a:xfrm>
          <a:prstGeom prst="roundRect">
            <a:avLst>
              <a:gd name="adj" fmla="val 2460"/>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18" name="Rectangle: Rounded Corners 17">
            <a:extLst>
              <a:ext uri="{FF2B5EF4-FFF2-40B4-BE49-F238E27FC236}">
                <a16:creationId xmlns:a16="http://schemas.microsoft.com/office/drawing/2014/main" id="{3A235855-85B8-C8A2-995C-C827B4363A7C}"/>
              </a:ext>
            </a:extLst>
          </xdr:cNvPr>
          <xdr:cNvSpPr/>
        </xdr:nvSpPr>
        <xdr:spPr>
          <a:xfrm>
            <a:off x="12792108" y="4925786"/>
            <a:ext cx="2089221" cy="2293676"/>
          </a:xfrm>
          <a:prstGeom prst="roundRect">
            <a:avLst>
              <a:gd name="adj" fmla="val 4368"/>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19" name="Rectangle: Rounded Corners 18">
            <a:extLst>
              <a:ext uri="{FF2B5EF4-FFF2-40B4-BE49-F238E27FC236}">
                <a16:creationId xmlns:a16="http://schemas.microsoft.com/office/drawing/2014/main" id="{36AEF78D-6810-5348-CF6E-18FB1962F520}"/>
              </a:ext>
            </a:extLst>
          </xdr:cNvPr>
          <xdr:cNvSpPr/>
        </xdr:nvSpPr>
        <xdr:spPr>
          <a:xfrm>
            <a:off x="8704386" y="2038977"/>
            <a:ext cx="3917460" cy="2757016"/>
          </a:xfrm>
          <a:prstGeom prst="roundRect">
            <a:avLst>
              <a:gd name="adj" fmla="val 258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22" name="Rectangle: Rounded Corners 21">
            <a:extLst>
              <a:ext uri="{FF2B5EF4-FFF2-40B4-BE49-F238E27FC236}">
                <a16:creationId xmlns:a16="http://schemas.microsoft.com/office/drawing/2014/main" id="{6C59EE18-CA34-5CC8-C0AA-6CE72D6823AE}"/>
              </a:ext>
            </a:extLst>
          </xdr:cNvPr>
          <xdr:cNvSpPr/>
        </xdr:nvSpPr>
        <xdr:spPr>
          <a:xfrm>
            <a:off x="3589497" y="4923692"/>
            <a:ext cx="9021882" cy="2315308"/>
          </a:xfrm>
          <a:prstGeom prst="roundRect">
            <a:avLst>
              <a:gd name="adj" fmla="val 335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23" name="Rectangle: Rounded Corners 22">
            <a:extLst>
              <a:ext uri="{FF2B5EF4-FFF2-40B4-BE49-F238E27FC236}">
                <a16:creationId xmlns:a16="http://schemas.microsoft.com/office/drawing/2014/main" id="{E7DD67B2-386E-10A7-25D1-F3525A7E5F9C}"/>
              </a:ext>
            </a:extLst>
          </xdr:cNvPr>
          <xdr:cNvSpPr/>
        </xdr:nvSpPr>
        <xdr:spPr>
          <a:xfrm>
            <a:off x="15006237" y="3946769"/>
            <a:ext cx="1962917" cy="3256644"/>
          </a:xfrm>
          <a:prstGeom prst="roundRect">
            <a:avLst>
              <a:gd name="adj" fmla="val 345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9932FBC1-D734-C680-2FBD-7D4F71E79F6E}"/>
              </a:ext>
            </a:extLst>
          </xdr:cNvPr>
          <xdr:cNvSpPr/>
        </xdr:nvSpPr>
        <xdr:spPr>
          <a:xfrm>
            <a:off x="12772570" y="2040374"/>
            <a:ext cx="2071078" cy="2752831"/>
          </a:xfrm>
          <a:prstGeom prst="roundRect">
            <a:avLst>
              <a:gd name="adj" fmla="val 288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ANALYSIS!K3">
        <xdr:nvSpPr>
          <xdr:cNvPr id="42" name="Rectangle 41">
            <a:extLst>
              <a:ext uri="{FF2B5EF4-FFF2-40B4-BE49-F238E27FC236}">
                <a16:creationId xmlns:a16="http://schemas.microsoft.com/office/drawing/2014/main" id="{470EA856-E024-A0D6-B3BA-D8379EB4E60C}"/>
              </a:ext>
            </a:extLst>
          </xdr:cNvPr>
          <xdr:cNvSpPr/>
        </xdr:nvSpPr>
        <xdr:spPr>
          <a:xfrm>
            <a:off x="3872800" y="1269303"/>
            <a:ext cx="2027815" cy="547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E29A533-5C7A-4C87-BE39-5197CDDCE553}" type="TxLink">
              <a:rPr lang="en-US" sz="2800" b="0" i="0" u="none" strike="noStrike">
                <a:solidFill>
                  <a:schemeClr val="accent5">
                    <a:lumMod val="10000"/>
                    <a:lumOff val="90000"/>
                  </a:schemeClr>
                </a:solidFill>
                <a:latin typeface="Lato Black" panose="020F0A02020204030203" pitchFamily="34" charset="0"/>
                <a:ea typeface="+mn-ea"/>
                <a:cs typeface="Calibri"/>
              </a:rPr>
              <a:pPr marL="0" indent="0" algn="l"/>
              <a:t> 401,412 </a:t>
            </a:fld>
            <a:endParaRPr lang="en-US" sz="6000">
              <a:solidFill>
                <a:schemeClr val="accent5">
                  <a:lumMod val="10000"/>
                  <a:lumOff val="90000"/>
                </a:schemeClr>
              </a:solidFill>
              <a:latin typeface="Lato Black" panose="020F0A02020204030203" pitchFamily="34" charset="0"/>
              <a:ea typeface="+mn-ea"/>
              <a:cs typeface="+mn-cs"/>
            </a:endParaRPr>
          </a:p>
        </xdr:txBody>
      </xdr:sp>
      <xdr:sp macro="" textlink="">
        <xdr:nvSpPr>
          <xdr:cNvPr id="8" name="TextBox 7">
            <a:extLst>
              <a:ext uri="{FF2B5EF4-FFF2-40B4-BE49-F238E27FC236}">
                <a16:creationId xmlns:a16="http://schemas.microsoft.com/office/drawing/2014/main" id="{165D92A5-9914-55A0-8693-8EA909B88C8D}"/>
              </a:ext>
            </a:extLst>
          </xdr:cNvPr>
          <xdr:cNvSpPr txBox="1"/>
        </xdr:nvSpPr>
        <xdr:spPr>
          <a:xfrm>
            <a:off x="185615" y="556846"/>
            <a:ext cx="1934307"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rgbClr val="DADADA"/>
                </a:solidFill>
                <a:latin typeface="Lato Black" panose="020F0A02020204030203" pitchFamily="34" charset="0"/>
              </a:rPr>
              <a:t>SUPERMARKET SHOP</a:t>
            </a:r>
          </a:p>
        </xdr:txBody>
      </xdr:sp>
      <xdr:sp macro="" textlink="">
        <xdr:nvSpPr>
          <xdr:cNvPr id="15" name="Rectangle: Rounded Corners 14">
            <a:extLst>
              <a:ext uri="{FF2B5EF4-FFF2-40B4-BE49-F238E27FC236}">
                <a16:creationId xmlns:a16="http://schemas.microsoft.com/office/drawing/2014/main" id="{2DDD9785-7A9B-5868-AE61-A9286CB5FE22}"/>
              </a:ext>
            </a:extLst>
          </xdr:cNvPr>
          <xdr:cNvSpPr/>
        </xdr:nvSpPr>
        <xdr:spPr>
          <a:xfrm>
            <a:off x="12582769" y="100483"/>
            <a:ext cx="4425462" cy="759209"/>
          </a:xfrm>
          <a:prstGeom prst="roundRect">
            <a:avLst>
              <a:gd name="adj" fmla="val 1037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 name="Rectangle: Rounded Corners 15">
            <a:extLst>
              <a:ext uri="{FF2B5EF4-FFF2-40B4-BE49-F238E27FC236}">
                <a16:creationId xmlns:a16="http://schemas.microsoft.com/office/drawing/2014/main" id="{6C8CA10A-DD26-C3BB-61C7-702E48ACEF5F}"/>
              </a:ext>
            </a:extLst>
          </xdr:cNvPr>
          <xdr:cNvSpPr/>
        </xdr:nvSpPr>
        <xdr:spPr>
          <a:xfrm>
            <a:off x="68384" y="1025768"/>
            <a:ext cx="1787769" cy="6213232"/>
          </a:xfrm>
          <a:prstGeom prst="roundRect">
            <a:avLst>
              <a:gd name="adj" fmla="val 5346"/>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0" name="TextBox 19">
            <a:extLst>
              <a:ext uri="{FF2B5EF4-FFF2-40B4-BE49-F238E27FC236}">
                <a16:creationId xmlns:a16="http://schemas.microsoft.com/office/drawing/2014/main" id="{E8245835-787A-53A9-BFA9-E03E6CE0DDD9}"/>
              </a:ext>
            </a:extLst>
          </xdr:cNvPr>
          <xdr:cNvSpPr txBox="1"/>
        </xdr:nvSpPr>
        <xdr:spPr>
          <a:xfrm>
            <a:off x="7043616" y="1045308"/>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lumMod val="20000"/>
                    <a:lumOff val="80000"/>
                  </a:schemeClr>
                </a:solidFill>
                <a:latin typeface="Lato Black" panose="020F0A02020204030203" pitchFamily="34" charset="0"/>
              </a:rPr>
              <a:t>TOTAL</a:t>
            </a:r>
            <a:r>
              <a:rPr lang="en-US" sz="1100" baseline="0">
                <a:solidFill>
                  <a:schemeClr val="tx2">
                    <a:lumMod val="20000"/>
                    <a:lumOff val="80000"/>
                  </a:schemeClr>
                </a:solidFill>
                <a:latin typeface="Lato Black" panose="020F0A02020204030203" pitchFamily="34" charset="0"/>
              </a:rPr>
              <a:t> PROFIT</a:t>
            </a:r>
            <a:endParaRPr lang="en-US" sz="1100">
              <a:solidFill>
                <a:schemeClr val="tx2">
                  <a:lumMod val="20000"/>
                  <a:lumOff val="80000"/>
                </a:schemeClr>
              </a:solidFill>
              <a:latin typeface="Lato Black" panose="020F0A02020204030203" pitchFamily="34" charset="0"/>
            </a:endParaRPr>
          </a:p>
        </xdr:txBody>
      </xdr:sp>
      <xdr:sp macro="" textlink="">
        <xdr:nvSpPr>
          <xdr:cNvPr id="24" name="TextBox 23">
            <a:extLst>
              <a:ext uri="{FF2B5EF4-FFF2-40B4-BE49-F238E27FC236}">
                <a16:creationId xmlns:a16="http://schemas.microsoft.com/office/drawing/2014/main" id="{80B37F49-C970-45C4-A072-9C7F44C2261A}"/>
              </a:ext>
            </a:extLst>
          </xdr:cNvPr>
          <xdr:cNvSpPr txBox="1"/>
        </xdr:nvSpPr>
        <xdr:spPr>
          <a:xfrm>
            <a:off x="3737708" y="1041400"/>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lumMod val="20000"/>
                    <a:lumOff val="80000"/>
                  </a:schemeClr>
                </a:solidFill>
                <a:latin typeface="Lato Black" panose="020F0A02020204030203" pitchFamily="34" charset="0"/>
              </a:rPr>
              <a:t>TOTAL</a:t>
            </a:r>
            <a:r>
              <a:rPr lang="en-US" sz="1100" baseline="0">
                <a:solidFill>
                  <a:schemeClr val="tx2">
                    <a:lumMod val="20000"/>
                    <a:lumOff val="80000"/>
                  </a:schemeClr>
                </a:solidFill>
                <a:latin typeface="Lato Black" panose="020F0A02020204030203" pitchFamily="34" charset="0"/>
              </a:rPr>
              <a:t> SALE</a:t>
            </a:r>
            <a:endParaRPr lang="en-US" sz="1100">
              <a:solidFill>
                <a:schemeClr val="tx2">
                  <a:lumMod val="20000"/>
                  <a:lumOff val="80000"/>
                </a:schemeClr>
              </a:solidFill>
              <a:latin typeface="Lato Black" panose="020F0A02020204030203" pitchFamily="34" charset="0"/>
            </a:endParaRPr>
          </a:p>
        </xdr:txBody>
      </xdr:sp>
      <xdr:sp macro="" textlink="">
        <xdr:nvSpPr>
          <xdr:cNvPr id="26" name="TextBox 25">
            <a:extLst>
              <a:ext uri="{FF2B5EF4-FFF2-40B4-BE49-F238E27FC236}">
                <a16:creationId xmlns:a16="http://schemas.microsoft.com/office/drawing/2014/main" id="{0269B4CA-36D9-4FA4-98EB-3FADE5079FB3}"/>
              </a:ext>
            </a:extLst>
          </xdr:cNvPr>
          <xdr:cNvSpPr txBox="1"/>
        </xdr:nvSpPr>
        <xdr:spPr>
          <a:xfrm>
            <a:off x="3602892" y="2110155"/>
            <a:ext cx="2014416"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accent5">
                    <a:lumMod val="10000"/>
                    <a:lumOff val="90000"/>
                  </a:schemeClr>
                </a:solidFill>
                <a:latin typeface="Lato Black" panose="020F0A02020204030203" pitchFamily="34" charset="0"/>
              </a:rPr>
              <a:t>MONTHLY SALES &amp; PROFIT</a:t>
            </a:r>
            <a:endParaRPr lang="en-US" sz="1100">
              <a:solidFill>
                <a:schemeClr val="accent5">
                  <a:lumMod val="10000"/>
                  <a:lumOff val="90000"/>
                </a:schemeClr>
              </a:solidFill>
              <a:latin typeface="Lato Black" panose="020F0A02020204030203" pitchFamily="34" charset="0"/>
            </a:endParaRPr>
          </a:p>
        </xdr:txBody>
      </xdr:sp>
      <xdr:sp macro="" textlink="ANALYSIS!K5">
        <xdr:nvSpPr>
          <xdr:cNvPr id="28" name="Rectangle 27">
            <a:extLst>
              <a:ext uri="{FF2B5EF4-FFF2-40B4-BE49-F238E27FC236}">
                <a16:creationId xmlns:a16="http://schemas.microsoft.com/office/drawing/2014/main" id="{CD8C8202-410C-4F66-98E4-ABD3F387F150}"/>
              </a:ext>
            </a:extLst>
          </xdr:cNvPr>
          <xdr:cNvSpPr/>
        </xdr:nvSpPr>
        <xdr:spPr>
          <a:xfrm>
            <a:off x="7200200" y="1255626"/>
            <a:ext cx="2027815" cy="547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C43D53D-2BCF-4F7E-85C0-4AE88AB26BA7}" type="TxLink">
              <a:rPr lang="en-US" sz="2800" b="0" i="0" u="none" strike="noStrike">
                <a:solidFill>
                  <a:schemeClr val="accent5">
                    <a:lumMod val="10000"/>
                    <a:lumOff val="90000"/>
                  </a:schemeClr>
                </a:solidFill>
                <a:latin typeface="Lato Black" panose="020F0A02020204030203" pitchFamily="34" charset="0"/>
                <a:ea typeface="+mn-ea"/>
                <a:cs typeface="Calibri"/>
              </a:rPr>
              <a:pPr marL="0" indent="0" algn="l"/>
              <a:t> 68,908 </a:t>
            </a:fld>
            <a:endParaRPr lang="en-US" sz="2800" b="0" i="0" u="none" strike="noStrike">
              <a:solidFill>
                <a:schemeClr val="accent5">
                  <a:lumMod val="10000"/>
                  <a:lumOff val="90000"/>
                </a:schemeClr>
              </a:solidFill>
              <a:latin typeface="Lato Black" panose="020F0A02020204030203" pitchFamily="34" charset="0"/>
              <a:ea typeface="+mn-ea"/>
              <a:cs typeface="Calibri"/>
            </a:endParaRPr>
          </a:p>
        </xdr:txBody>
      </xdr:sp>
      <mc:AlternateContent xmlns:mc="http://schemas.openxmlformats.org/markup-compatibility/2006" xmlns:a14="http://schemas.microsoft.com/office/drawing/2010/main">
        <mc:Choice Requires="a14">
          <xdr:graphicFrame macro="">
            <xdr:nvGraphicFramePr>
              <xdr:cNvPr id="30" name="YEAR 4">
                <a:extLst>
                  <a:ext uri="{FF2B5EF4-FFF2-40B4-BE49-F238E27FC236}">
                    <a16:creationId xmlns:a16="http://schemas.microsoft.com/office/drawing/2014/main" id="{BC29A46D-EFAC-45D7-AC31-8830C6B81B2A}"/>
                  </a:ext>
                </a:extLst>
              </xdr:cNvPr>
              <xdr:cNvGraphicFramePr/>
            </xdr:nvGraphicFramePr>
            <xdr:xfrm>
              <a:off x="1963617" y="1055076"/>
              <a:ext cx="1416538" cy="1856154"/>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2105227" y="1089949"/>
                <a:ext cx="1434759" cy="1829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3" name="MONTH 3">
                <a:extLst>
                  <a:ext uri="{FF2B5EF4-FFF2-40B4-BE49-F238E27FC236}">
                    <a16:creationId xmlns:a16="http://schemas.microsoft.com/office/drawing/2014/main" id="{6A34D3A5-01F0-407B-A49E-18A299B16FD3}"/>
                  </a:ext>
                </a:extLst>
              </xdr:cNvPr>
              <xdr:cNvGraphicFramePr/>
            </xdr:nvGraphicFramePr>
            <xdr:xfrm>
              <a:off x="1961522" y="3243385"/>
              <a:ext cx="1447937" cy="3946768"/>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2103105" y="3246640"/>
                <a:ext cx="1466562" cy="3889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7" name="TextBox 46">
            <a:extLst>
              <a:ext uri="{FF2B5EF4-FFF2-40B4-BE49-F238E27FC236}">
                <a16:creationId xmlns:a16="http://schemas.microsoft.com/office/drawing/2014/main" id="{9679C085-7562-40FA-8B15-2912C9EC8B55}"/>
              </a:ext>
            </a:extLst>
          </xdr:cNvPr>
          <xdr:cNvSpPr txBox="1"/>
        </xdr:nvSpPr>
        <xdr:spPr>
          <a:xfrm>
            <a:off x="15005538" y="4044461"/>
            <a:ext cx="1230923"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CATEGORY</a:t>
            </a:r>
          </a:p>
        </xdr:txBody>
      </xdr:sp>
      <xdr:sp macro="" textlink="">
        <xdr:nvSpPr>
          <xdr:cNvPr id="48" name="TextBox 47">
            <a:extLst>
              <a:ext uri="{FF2B5EF4-FFF2-40B4-BE49-F238E27FC236}">
                <a16:creationId xmlns:a16="http://schemas.microsoft.com/office/drawing/2014/main" id="{17FAC9A5-8F5A-4EEB-901E-313395BDF9D0}"/>
              </a:ext>
            </a:extLst>
          </xdr:cNvPr>
          <xdr:cNvSpPr txBox="1"/>
        </xdr:nvSpPr>
        <xdr:spPr>
          <a:xfrm>
            <a:off x="12862169" y="4968633"/>
            <a:ext cx="1342293" cy="277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PAYMENT</a:t>
            </a:r>
            <a:r>
              <a:rPr lang="en-US" sz="1100" baseline="0">
                <a:solidFill>
                  <a:schemeClr val="accent5">
                    <a:lumMod val="10000"/>
                    <a:lumOff val="90000"/>
                  </a:schemeClr>
                </a:solidFill>
                <a:latin typeface="Lato Black" panose="020F0A02020204030203" pitchFamily="34" charset="0"/>
              </a:rPr>
              <a:t> MODE</a:t>
            </a:r>
            <a:endParaRPr lang="en-US" sz="1100">
              <a:solidFill>
                <a:schemeClr val="accent5">
                  <a:lumMod val="10000"/>
                  <a:lumOff val="90000"/>
                </a:schemeClr>
              </a:solidFill>
              <a:latin typeface="Lato Black" panose="020F0A02020204030203" pitchFamily="34" charset="0"/>
            </a:endParaRPr>
          </a:p>
        </xdr:txBody>
      </xdr:sp>
      <xdr:sp macro="" textlink="">
        <xdr:nvSpPr>
          <xdr:cNvPr id="49" name="TextBox 48">
            <a:extLst>
              <a:ext uri="{FF2B5EF4-FFF2-40B4-BE49-F238E27FC236}">
                <a16:creationId xmlns:a16="http://schemas.microsoft.com/office/drawing/2014/main" id="{818C0D22-6959-4ABB-B896-4FD6EB8CF265}"/>
              </a:ext>
            </a:extLst>
          </xdr:cNvPr>
          <xdr:cNvSpPr txBox="1"/>
        </xdr:nvSpPr>
        <xdr:spPr>
          <a:xfrm>
            <a:off x="3753339" y="4994033"/>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DAILY</a:t>
            </a:r>
            <a:r>
              <a:rPr lang="en-US" sz="1100" baseline="0">
                <a:solidFill>
                  <a:schemeClr val="accent5">
                    <a:lumMod val="10000"/>
                    <a:lumOff val="90000"/>
                  </a:schemeClr>
                </a:solidFill>
                <a:latin typeface="Lato Black" panose="020F0A02020204030203" pitchFamily="34" charset="0"/>
              </a:rPr>
              <a:t> SALES</a:t>
            </a:r>
            <a:endParaRPr lang="en-US" sz="1100">
              <a:solidFill>
                <a:schemeClr val="accent5">
                  <a:lumMod val="10000"/>
                  <a:lumOff val="90000"/>
                </a:schemeClr>
              </a:solidFill>
              <a:latin typeface="Lato Black" panose="020F0A02020204030203" pitchFamily="34" charset="0"/>
            </a:endParaRPr>
          </a:p>
        </xdr:txBody>
      </xdr:sp>
      <xdr:sp macro="" textlink="">
        <xdr:nvSpPr>
          <xdr:cNvPr id="50" name="TextBox 49">
            <a:extLst>
              <a:ext uri="{FF2B5EF4-FFF2-40B4-BE49-F238E27FC236}">
                <a16:creationId xmlns:a16="http://schemas.microsoft.com/office/drawing/2014/main" id="{E0799755-5D74-4F38-AB54-582E5D489C42}"/>
              </a:ext>
            </a:extLst>
          </xdr:cNvPr>
          <xdr:cNvSpPr txBox="1"/>
        </xdr:nvSpPr>
        <xdr:spPr>
          <a:xfrm>
            <a:off x="12776200" y="2098434"/>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latin typeface="Lato Black" panose="020F0A02020204030203" pitchFamily="34" charset="0"/>
              </a:rPr>
              <a:t> </a:t>
            </a:r>
            <a:r>
              <a:rPr lang="en-US" sz="1100" baseline="0">
                <a:solidFill>
                  <a:schemeClr val="accent5">
                    <a:lumMod val="10000"/>
                    <a:lumOff val="90000"/>
                  </a:schemeClr>
                </a:solidFill>
                <a:latin typeface="Lato Black" panose="020F0A02020204030203" pitchFamily="34" charset="0"/>
              </a:rPr>
              <a:t>SALE TYPE</a:t>
            </a:r>
            <a:endParaRPr lang="en-US" sz="1100">
              <a:solidFill>
                <a:schemeClr val="accent5">
                  <a:lumMod val="10000"/>
                  <a:lumOff val="90000"/>
                </a:schemeClr>
              </a:solidFill>
              <a:latin typeface="Lato Black" panose="020F0A02020204030203" pitchFamily="34" charset="0"/>
            </a:endParaRPr>
          </a:p>
        </xdr:txBody>
      </xdr:sp>
      <xdr:sp macro="" textlink="">
        <xdr:nvSpPr>
          <xdr:cNvPr id="51" name="TextBox 50">
            <a:extLst>
              <a:ext uri="{FF2B5EF4-FFF2-40B4-BE49-F238E27FC236}">
                <a16:creationId xmlns:a16="http://schemas.microsoft.com/office/drawing/2014/main" id="{1B933391-E2B4-4981-889D-FF891E6F554E}"/>
              </a:ext>
            </a:extLst>
          </xdr:cNvPr>
          <xdr:cNvSpPr txBox="1"/>
        </xdr:nvSpPr>
        <xdr:spPr>
          <a:xfrm>
            <a:off x="8796215" y="2084756"/>
            <a:ext cx="2106246" cy="269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TOP</a:t>
            </a:r>
            <a:r>
              <a:rPr lang="en-US" sz="1100" baseline="0">
                <a:solidFill>
                  <a:schemeClr val="accent5">
                    <a:lumMod val="10000"/>
                    <a:lumOff val="90000"/>
                  </a:schemeClr>
                </a:solidFill>
                <a:latin typeface="Lato Black" panose="020F0A02020204030203" pitchFamily="34" charset="0"/>
              </a:rPr>
              <a:t> 10 PRODUCT BY SALES</a:t>
            </a:r>
            <a:endParaRPr lang="en-US" sz="1100">
              <a:solidFill>
                <a:schemeClr val="accent5">
                  <a:lumMod val="10000"/>
                  <a:lumOff val="90000"/>
                </a:schemeClr>
              </a:solidFill>
              <a:latin typeface="Lato Black" panose="020F0A02020204030203" pitchFamily="34" charset="0"/>
            </a:endParaRPr>
          </a:p>
        </xdr:txBody>
      </xdr:sp>
      <mc:AlternateContent xmlns:mc="http://schemas.openxmlformats.org/markup-compatibility/2006" xmlns:a14="http://schemas.microsoft.com/office/drawing/2010/main">
        <mc:Choice Requires="a14">
          <xdr:graphicFrame macro="">
            <xdr:nvGraphicFramePr>
              <xdr:cNvPr id="2" name="SALE TYPE 5">
                <a:extLst>
                  <a:ext uri="{FF2B5EF4-FFF2-40B4-BE49-F238E27FC236}">
                    <a16:creationId xmlns:a16="http://schemas.microsoft.com/office/drawing/2014/main" id="{C1FAED7B-DF35-4C1C-9A06-5B376FE3B50F}"/>
                  </a:ext>
                </a:extLst>
              </xdr:cNvPr>
              <xdr:cNvGraphicFramePr/>
            </xdr:nvGraphicFramePr>
            <xdr:xfrm>
              <a:off x="9246655" y="127001"/>
              <a:ext cx="3189575" cy="742460"/>
            </xdr:xfrm>
            <a:graphic>
              <a:graphicData uri="http://schemas.microsoft.com/office/drawing/2010/slicer">
                <sle:slicer xmlns:sle="http://schemas.microsoft.com/office/drawing/2010/slicer" name="SALE TYPE 5"/>
              </a:graphicData>
            </a:graphic>
          </xdr:graphicFrame>
        </mc:Choice>
        <mc:Fallback xmlns="">
          <xdr:sp macro="" textlink="">
            <xdr:nvSpPr>
              <xdr:cNvPr id="0" name=""/>
              <xdr:cNvSpPr>
                <a:spLocks noTextEdit="1"/>
              </xdr:cNvSpPr>
            </xdr:nvSpPr>
            <xdr:spPr>
              <a:xfrm>
                <a:off x="9481949" y="175283"/>
                <a:ext cx="3230604" cy="731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PAYMENT MODE 5">
                <a:extLst>
                  <a:ext uri="{FF2B5EF4-FFF2-40B4-BE49-F238E27FC236}">
                    <a16:creationId xmlns:a16="http://schemas.microsoft.com/office/drawing/2014/main" id="{D4F00B09-29DC-4448-B378-61DD39254C73}"/>
                  </a:ext>
                </a:extLst>
              </xdr:cNvPr>
              <xdr:cNvGraphicFramePr/>
            </xdr:nvGraphicFramePr>
            <xdr:xfrm>
              <a:off x="12592538" y="110252"/>
              <a:ext cx="4396153" cy="767441"/>
            </xdr:xfrm>
            <a:graphic>
              <a:graphicData uri="http://schemas.microsoft.com/office/drawing/2010/slicer">
                <sle:slicer xmlns:sle="http://schemas.microsoft.com/office/drawing/2010/slicer" name="PAYMENT MODE 5"/>
              </a:graphicData>
            </a:graphic>
          </xdr:graphicFrame>
        </mc:Choice>
        <mc:Fallback xmlns="">
          <xdr:sp macro="" textlink="">
            <xdr:nvSpPr>
              <xdr:cNvPr id="0" name=""/>
              <xdr:cNvSpPr>
                <a:spLocks noTextEdit="1"/>
              </xdr:cNvSpPr>
            </xdr:nvSpPr>
            <xdr:spPr>
              <a:xfrm>
                <a:off x="12870871" y="158776"/>
                <a:ext cx="4452702" cy="756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CATEGORY 2">
                <a:extLst>
                  <a:ext uri="{FF2B5EF4-FFF2-40B4-BE49-F238E27FC236}">
                    <a16:creationId xmlns:a16="http://schemas.microsoft.com/office/drawing/2014/main" id="{E859D29D-B161-4764-B16C-8A1D207BE643}"/>
                  </a:ext>
                </a:extLst>
              </xdr:cNvPr>
              <xdr:cNvGraphicFramePr/>
            </xdr:nvGraphicFramePr>
            <xdr:xfrm>
              <a:off x="4327769" y="117229"/>
              <a:ext cx="4759495" cy="732693"/>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4499790" y="165653"/>
                <a:ext cx="4820718" cy="722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21" name="Graphic 20" descr="Bar graph with upward trend with solid fill">
            <a:extLst>
              <a:ext uri="{FF2B5EF4-FFF2-40B4-BE49-F238E27FC236}">
                <a16:creationId xmlns:a16="http://schemas.microsoft.com/office/drawing/2014/main" id="{E2CE8820-85FA-1A5E-F5A6-66DD3B1D7B9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7000" y="1064846"/>
            <a:ext cx="820615" cy="732692"/>
          </a:xfrm>
          <a:prstGeom prst="rect">
            <a:avLst/>
          </a:prstGeom>
        </xdr:spPr>
      </xdr:pic>
      <xdr:sp macro="" textlink="">
        <xdr:nvSpPr>
          <xdr:cNvPr id="31" name="Rectangle: Rounded Corners 30">
            <a:hlinkClick xmlns:r="http://schemas.openxmlformats.org/officeDocument/2006/relationships" r:id="rId3"/>
            <a:extLst>
              <a:ext uri="{FF2B5EF4-FFF2-40B4-BE49-F238E27FC236}">
                <a16:creationId xmlns:a16="http://schemas.microsoft.com/office/drawing/2014/main" id="{D4A5079F-CB7F-4E32-4526-5ADF3099850A}"/>
              </a:ext>
            </a:extLst>
          </xdr:cNvPr>
          <xdr:cNvSpPr/>
        </xdr:nvSpPr>
        <xdr:spPr>
          <a:xfrm>
            <a:off x="234462" y="2510692"/>
            <a:ext cx="1475153" cy="410308"/>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SALES</a:t>
            </a:r>
            <a:r>
              <a:rPr lang="en-US" sz="1800" baseline="0"/>
              <a:t> </a:t>
            </a:r>
            <a:r>
              <a:rPr lang="en-US" sz="1800"/>
              <a:t>VIEW</a:t>
            </a:r>
          </a:p>
        </xdr:txBody>
      </xdr:sp>
      <xdr:sp macro="" textlink="">
        <xdr:nvSpPr>
          <xdr:cNvPr id="32" name="Rectangle: Rounded Corners 31">
            <a:hlinkClick xmlns:r="http://schemas.openxmlformats.org/officeDocument/2006/relationships" r:id="rId4"/>
            <a:extLst>
              <a:ext uri="{FF2B5EF4-FFF2-40B4-BE49-F238E27FC236}">
                <a16:creationId xmlns:a16="http://schemas.microsoft.com/office/drawing/2014/main" id="{EA82BAC5-329C-EE74-EF08-CA069D5DCE93}"/>
              </a:ext>
            </a:extLst>
          </xdr:cNvPr>
          <xdr:cNvSpPr/>
        </xdr:nvSpPr>
        <xdr:spPr>
          <a:xfrm>
            <a:off x="244230" y="3253155"/>
            <a:ext cx="1475154" cy="439615"/>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PROFIT VIEW</a:t>
            </a:r>
          </a:p>
        </xdr:txBody>
      </xdr:sp>
      <xdr:sp macro="" textlink="">
        <xdr:nvSpPr>
          <xdr:cNvPr id="33" name="Rectangle: Rounded Corners 32">
            <a:hlinkClick xmlns:r="http://schemas.openxmlformats.org/officeDocument/2006/relationships" r:id="rId5"/>
            <a:extLst>
              <a:ext uri="{FF2B5EF4-FFF2-40B4-BE49-F238E27FC236}">
                <a16:creationId xmlns:a16="http://schemas.microsoft.com/office/drawing/2014/main" id="{B2152B12-B190-5539-650A-E9975DAC323F}"/>
              </a:ext>
            </a:extLst>
          </xdr:cNvPr>
          <xdr:cNvSpPr/>
        </xdr:nvSpPr>
        <xdr:spPr>
          <a:xfrm>
            <a:off x="254000" y="4024925"/>
            <a:ext cx="1426307" cy="420077"/>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ANALYSIS</a:t>
            </a:r>
          </a:p>
        </xdr:txBody>
      </xdr:sp>
      <xdr:sp macro="" textlink="">
        <xdr:nvSpPr>
          <xdr:cNvPr id="34" name="Rectangle: Rounded Corners 33">
            <a:hlinkClick xmlns:r="http://schemas.openxmlformats.org/officeDocument/2006/relationships" r:id="rId6"/>
            <a:extLst>
              <a:ext uri="{FF2B5EF4-FFF2-40B4-BE49-F238E27FC236}">
                <a16:creationId xmlns:a16="http://schemas.microsoft.com/office/drawing/2014/main" id="{E5B3952C-019D-A4C3-4E54-5F64A7B4D8B2}"/>
              </a:ext>
            </a:extLst>
          </xdr:cNvPr>
          <xdr:cNvSpPr/>
        </xdr:nvSpPr>
        <xdr:spPr>
          <a:xfrm>
            <a:off x="283308" y="4777156"/>
            <a:ext cx="1396999" cy="420076"/>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600">
                <a:solidFill>
                  <a:schemeClr val="lt1"/>
                </a:solidFill>
                <a:latin typeface="+mn-lt"/>
                <a:ea typeface="+mn-ea"/>
                <a:cs typeface="+mn-cs"/>
              </a:rPr>
              <a:t>CONCLUSION</a:t>
            </a:r>
          </a:p>
        </xdr:txBody>
      </xdr:sp>
      <xdr:sp macro="" textlink="">
        <xdr:nvSpPr>
          <xdr:cNvPr id="35" name="Rectangle: Rounded Corners 34">
            <a:extLst>
              <a:ext uri="{FF2B5EF4-FFF2-40B4-BE49-F238E27FC236}">
                <a16:creationId xmlns:a16="http://schemas.microsoft.com/office/drawing/2014/main" id="{FC4A59E4-5F37-039D-4CA6-718D5597A55E}"/>
              </a:ext>
            </a:extLst>
          </xdr:cNvPr>
          <xdr:cNvSpPr/>
        </xdr:nvSpPr>
        <xdr:spPr>
          <a:xfrm>
            <a:off x="10584260" y="1024374"/>
            <a:ext cx="4225894" cy="870857"/>
          </a:xfrm>
          <a:prstGeom prst="roundRect">
            <a:avLst>
              <a:gd name="adj" fmla="val 2881"/>
            </a:avLst>
          </a:prstGeom>
          <a:solidFill>
            <a:srgbClr val="303B4A"/>
          </a:solidFill>
          <a:ln cap="rnd">
            <a:noFill/>
            <a:roun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25" name="TextBox 24">
            <a:extLst>
              <a:ext uri="{FF2B5EF4-FFF2-40B4-BE49-F238E27FC236}">
                <a16:creationId xmlns:a16="http://schemas.microsoft.com/office/drawing/2014/main" id="{FD0B8AD3-54B7-44B8-B395-1337F1DCF255}"/>
              </a:ext>
            </a:extLst>
          </xdr:cNvPr>
          <xdr:cNvSpPr txBox="1"/>
        </xdr:nvSpPr>
        <xdr:spPr>
          <a:xfrm>
            <a:off x="10804769" y="1035538"/>
            <a:ext cx="1213338"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tx2">
                    <a:lumMod val="20000"/>
                    <a:lumOff val="80000"/>
                  </a:schemeClr>
                </a:solidFill>
                <a:latin typeface="Lato Black" panose="020F0A02020204030203" pitchFamily="34" charset="0"/>
                <a:ea typeface="+mn-ea"/>
                <a:cs typeface="+mn-cs"/>
              </a:rPr>
              <a:t>PROFIT</a:t>
            </a:r>
            <a:r>
              <a:rPr lang="en-US" sz="1100" baseline="0">
                <a:solidFill>
                  <a:schemeClr val="tx2">
                    <a:lumMod val="20000"/>
                    <a:lumOff val="80000"/>
                  </a:schemeClr>
                </a:solidFill>
                <a:latin typeface="Lato Black" panose="020F0A02020204030203" pitchFamily="34" charset="0"/>
              </a:rPr>
              <a:t> %</a:t>
            </a:r>
            <a:endParaRPr lang="en-US" sz="1100">
              <a:solidFill>
                <a:schemeClr val="tx2">
                  <a:lumMod val="20000"/>
                  <a:lumOff val="80000"/>
                </a:schemeClr>
              </a:solidFill>
              <a:latin typeface="Lato Black" panose="020F0A02020204030203" pitchFamily="34" charset="0"/>
            </a:endParaRPr>
          </a:p>
        </xdr:txBody>
      </xdr:sp>
      <xdr:sp macro="" textlink="ANALYSIS!L5">
        <xdr:nvSpPr>
          <xdr:cNvPr id="29" name="Rectangle 28">
            <a:extLst>
              <a:ext uri="{FF2B5EF4-FFF2-40B4-BE49-F238E27FC236}">
                <a16:creationId xmlns:a16="http://schemas.microsoft.com/office/drawing/2014/main" id="{E7CAF3F6-15A4-4788-9611-005D253258CF}"/>
              </a:ext>
            </a:extLst>
          </xdr:cNvPr>
          <xdr:cNvSpPr/>
        </xdr:nvSpPr>
        <xdr:spPr>
          <a:xfrm>
            <a:off x="11250522" y="1251718"/>
            <a:ext cx="2027815" cy="547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C108492-0FC2-4DB6-960E-DA9981D41515}" type="TxLink">
              <a:rPr lang="en-US" sz="2800" b="0" i="0" u="none" strike="noStrike">
                <a:solidFill>
                  <a:schemeClr val="accent4">
                    <a:lumMod val="20000"/>
                    <a:lumOff val="80000"/>
                  </a:schemeClr>
                </a:solidFill>
                <a:latin typeface="Lato Black" panose="020F0A02020204030203" pitchFamily="34" charset="0"/>
                <a:ea typeface="+mn-ea"/>
                <a:cs typeface="Calibri"/>
              </a:rPr>
              <a:pPr marL="0" indent="0" algn="l"/>
              <a:t>21%</a:t>
            </a:fld>
            <a:endParaRPr lang="en-US" sz="2800" b="0" i="0" u="none" strike="noStrike">
              <a:solidFill>
                <a:schemeClr val="accent4">
                  <a:lumMod val="20000"/>
                  <a:lumOff val="80000"/>
                </a:schemeClr>
              </a:solidFill>
              <a:latin typeface="Lato Black" panose="020F0A02020204030203" pitchFamily="34" charset="0"/>
              <a:ea typeface="+mn-ea"/>
              <a:cs typeface="Calibri"/>
            </a:endParaRPr>
          </a:p>
        </xdr:txBody>
      </xdr:sp>
      <xdr:graphicFrame macro="">
        <xdr:nvGraphicFramePr>
          <xdr:cNvPr id="36" name="Chart 35">
            <a:extLst>
              <a:ext uri="{FF2B5EF4-FFF2-40B4-BE49-F238E27FC236}">
                <a16:creationId xmlns:a16="http://schemas.microsoft.com/office/drawing/2014/main" id="{2E08911A-01F0-421B-B6E1-F799753836DA}"/>
              </a:ext>
            </a:extLst>
          </xdr:cNvPr>
          <xdr:cNvGraphicFramePr>
            <a:graphicFrameLocks/>
          </xdr:cNvGraphicFramePr>
        </xdr:nvGraphicFramePr>
        <xdr:xfrm>
          <a:off x="3595077" y="2432537"/>
          <a:ext cx="4952999" cy="2364155"/>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37" name="Chart 36">
            <a:extLst>
              <a:ext uri="{FF2B5EF4-FFF2-40B4-BE49-F238E27FC236}">
                <a16:creationId xmlns:a16="http://schemas.microsoft.com/office/drawing/2014/main" id="{6A69D291-2A13-46D3-ADF4-BCDEE0EAFF93}"/>
              </a:ext>
            </a:extLst>
          </xdr:cNvPr>
          <xdr:cNvGraphicFramePr>
            <a:graphicFrameLocks/>
          </xdr:cNvGraphicFramePr>
        </xdr:nvGraphicFramePr>
        <xdr:xfrm>
          <a:off x="8831385" y="2364153"/>
          <a:ext cx="3702538" cy="2393461"/>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38" name="Chart 37">
            <a:extLst>
              <a:ext uri="{FF2B5EF4-FFF2-40B4-BE49-F238E27FC236}">
                <a16:creationId xmlns:a16="http://schemas.microsoft.com/office/drawing/2014/main" id="{A21DC7C6-5389-4172-9F71-DCCD71728D55}"/>
              </a:ext>
            </a:extLst>
          </xdr:cNvPr>
          <xdr:cNvGraphicFramePr>
            <a:graphicFrameLocks/>
          </xdr:cNvGraphicFramePr>
        </xdr:nvGraphicFramePr>
        <xdr:xfrm>
          <a:off x="12772570" y="2354385"/>
          <a:ext cx="2027815" cy="2413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39" name="Chart 38">
            <a:extLst>
              <a:ext uri="{FF2B5EF4-FFF2-40B4-BE49-F238E27FC236}">
                <a16:creationId xmlns:a16="http://schemas.microsoft.com/office/drawing/2014/main" id="{894C584D-9714-43D1-800D-7E6477940E12}"/>
              </a:ext>
            </a:extLst>
          </xdr:cNvPr>
          <xdr:cNvGraphicFramePr>
            <a:graphicFrameLocks/>
          </xdr:cNvGraphicFramePr>
        </xdr:nvGraphicFramePr>
        <xdr:xfrm>
          <a:off x="3618804" y="5275386"/>
          <a:ext cx="9012811" cy="1924538"/>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40" name="Chart 39">
            <a:extLst>
              <a:ext uri="{FF2B5EF4-FFF2-40B4-BE49-F238E27FC236}">
                <a16:creationId xmlns:a16="http://schemas.microsoft.com/office/drawing/2014/main" id="{CBD8C18B-AF24-4A0A-BAB9-1EFBFBC9E4AA}"/>
              </a:ext>
            </a:extLst>
          </xdr:cNvPr>
          <xdr:cNvGraphicFramePr>
            <a:graphicFrameLocks/>
          </xdr:cNvGraphicFramePr>
        </xdr:nvGraphicFramePr>
        <xdr:xfrm>
          <a:off x="12797692" y="5304691"/>
          <a:ext cx="2051540" cy="1875693"/>
        </xdr:xfrm>
        <a:graphic>
          <a:graphicData uri="http://schemas.openxmlformats.org/drawingml/2006/chart">
            <c:chart xmlns:c="http://schemas.openxmlformats.org/drawingml/2006/chart" xmlns:r="http://schemas.openxmlformats.org/officeDocument/2006/relationships" r:id="rId11"/>
          </a:graphicData>
        </a:graphic>
      </xdr:graphicFrame>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DE50F128-2EA8-4B23-87EE-0C901BA7F71B}"/>
                  </a:ext>
                </a:extLst>
              </xdr:cNvPr>
              <xdr:cNvGraphicFramePr/>
            </xdr:nvGraphicFramePr>
            <xdr:xfrm>
              <a:off x="14985999" y="4366846"/>
              <a:ext cx="1983155" cy="2823308"/>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4985999" y="4366846"/>
                <a:ext cx="1983155" cy="28233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45" name="Flowchart: Off-page Connector 44">
            <a:extLst>
              <a:ext uri="{FF2B5EF4-FFF2-40B4-BE49-F238E27FC236}">
                <a16:creationId xmlns:a16="http://schemas.microsoft.com/office/drawing/2014/main" id="{532C0029-B652-93EC-DBE5-CF0701CA6638}"/>
              </a:ext>
            </a:extLst>
          </xdr:cNvPr>
          <xdr:cNvSpPr/>
        </xdr:nvSpPr>
        <xdr:spPr>
          <a:xfrm>
            <a:off x="16070385" y="1611923"/>
            <a:ext cx="869462" cy="2051539"/>
          </a:xfrm>
          <a:prstGeom prst="flowChartOffpageConnector">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3" name="Flowchart: Off-page Connector 52">
            <a:extLst>
              <a:ext uri="{FF2B5EF4-FFF2-40B4-BE49-F238E27FC236}">
                <a16:creationId xmlns:a16="http://schemas.microsoft.com/office/drawing/2014/main" id="{15F75F6D-5E5F-883B-9631-2218A741698C}"/>
              </a:ext>
            </a:extLst>
          </xdr:cNvPr>
          <xdr:cNvSpPr/>
        </xdr:nvSpPr>
        <xdr:spPr>
          <a:xfrm>
            <a:off x="14995769" y="1680308"/>
            <a:ext cx="898769" cy="1973385"/>
          </a:xfrm>
          <a:prstGeom prst="flowChartOffpageConnector">
            <a:avLst/>
          </a:prstGeom>
          <a:solidFill>
            <a:srgbClr val="303B4A"/>
          </a:solidFill>
          <a:ln cap="rnd">
            <a:noFill/>
            <a:roun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32F21BAE-E9C4-2C42-D6E2-96220C40EB7B}"/>
              </a:ext>
            </a:extLst>
          </xdr:cNvPr>
          <xdr:cNvSpPr/>
        </xdr:nvSpPr>
        <xdr:spPr>
          <a:xfrm>
            <a:off x="14966462" y="996463"/>
            <a:ext cx="957384" cy="527538"/>
          </a:xfrm>
          <a:prstGeom prst="roundRect">
            <a:avLst/>
          </a:prstGeom>
          <a:solidFill>
            <a:srgbClr val="C06C8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TOP PRODUCT</a:t>
            </a:r>
          </a:p>
        </xdr:txBody>
      </xdr:sp>
      <xdr:sp macro="" textlink="">
        <xdr:nvSpPr>
          <xdr:cNvPr id="55" name="Rectangle: Rounded Corners 54">
            <a:extLst>
              <a:ext uri="{FF2B5EF4-FFF2-40B4-BE49-F238E27FC236}">
                <a16:creationId xmlns:a16="http://schemas.microsoft.com/office/drawing/2014/main" id="{C044215E-1339-2867-2514-0B195EF39651}"/>
              </a:ext>
            </a:extLst>
          </xdr:cNvPr>
          <xdr:cNvSpPr/>
        </xdr:nvSpPr>
        <xdr:spPr>
          <a:xfrm>
            <a:off x="16050848" y="976923"/>
            <a:ext cx="898769" cy="566615"/>
          </a:xfrm>
          <a:prstGeom prst="roundRect">
            <a:avLst/>
          </a:prstGeom>
          <a:solidFill>
            <a:srgbClr val="C06C8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TOP CATEGORY</a:t>
            </a:r>
          </a:p>
        </xdr:txBody>
      </xdr:sp>
      <xdr:sp macro="" textlink="">
        <xdr:nvSpPr>
          <xdr:cNvPr id="57" name="Rectangle: Top Corners Snipped 56">
            <a:extLst>
              <a:ext uri="{FF2B5EF4-FFF2-40B4-BE49-F238E27FC236}">
                <a16:creationId xmlns:a16="http://schemas.microsoft.com/office/drawing/2014/main" id="{1FD4EC54-39E8-509F-E3BF-16BBB90A19FB}"/>
              </a:ext>
            </a:extLst>
          </xdr:cNvPr>
          <xdr:cNvSpPr/>
        </xdr:nvSpPr>
        <xdr:spPr>
          <a:xfrm>
            <a:off x="16021539" y="1602156"/>
            <a:ext cx="967154" cy="224690"/>
          </a:xfrm>
          <a:prstGeom prst="snip2SameRect">
            <a:avLst/>
          </a:prstGeom>
          <a:solidFill>
            <a:schemeClr val="accent5">
              <a:lumMod val="75000"/>
              <a:lumOff val="25000"/>
            </a:schemeClr>
          </a:solidFill>
          <a:ln>
            <a:solidFill>
              <a:srgbClr val="303B4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ANALYSIS!W27">
        <xdr:nvSpPr>
          <xdr:cNvPr id="58" name="TextBox 57">
            <a:extLst>
              <a:ext uri="{FF2B5EF4-FFF2-40B4-BE49-F238E27FC236}">
                <a16:creationId xmlns:a16="http://schemas.microsoft.com/office/drawing/2014/main" id="{3A95B007-D4DC-5494-BF04-8CDD9ACCF1FF}"/>
              </a:ext>
            </a:extLst>
          </xdr:cNvPr>
          <xdr:cNvSpPr txBox="1"/>
        </xdr:nvSpPr>
        <xdr:spPr>
          <a:xfrm>
            <a:off x="15054385" y="2159001"/>
            <a:ext cx="791307" cy="293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36ED73-1281-422B-8139-33B3E274285B}" type="TxLink">
              <a:rPr lang="en-US" sz="1100" b="0" i="0" u="none" strike="noStrike">
                <a:solidFill>
                  <a:srgbClr val="000000"/>
                </a:solidFill>
                <a:latin typeface="Calibri"/>
                <a:cs typeface="Calibri"/>
              </a:rPr>
              <a:pPr/>
              <a:t>Product41</a:t>
            </a:fld>
            <a:endParaRPr lang="en-US" sz="1100"/>
          </a:p>
        </xdr:txBody>
      </xdr:sp>
      <xdr:sp macro="" textlink="">
        <xdr:nvSpPr>
          <xdr:cNvPr id="59" name="Flowchart: Off-page Connector 58">
            <a:extLst>
              <a:ext uri="{FF2B5EF4-FFF2-40B4-BE49-F238E27FC236}">
                <a16:creationId xmlns:a16="http://schemas.microsoft.com/office/drawing/2014/main" id="{BEE222DF-0EFE-17BD-8FC5-6AF91F3CBC19}"/>
              </a:ext>
            </a:extLst>
          </xdr:cNvPr>
          <xdr:cNvSpPr/>
        </xdr:nvSpPr>
        <xdr:spPr>
          <a:xfrm>
            <a:off x="15005539" y="1797538"/>
            <a:ext cx="898769" cy="1865924"/>
          </a:xfrm>
          <a:prstGeom prst="flowChartOffpageConnector">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ANALYSIS!W27">
        <xdr:nvSpPr>
          <xdr:cNvPr id="60" name="TextBox 59">
            <a:extLst>
              <a:ext uri="{FF2B5EF4-FFF2-40B4-BE49-F238E27FC236}">
                <a16:creationId xmlns:a16="http://schemas.microsoft.com/office/drawing/2014/main" id="{52C5BBFA-6C57-2EAC-B4E8-FDC526B401DD}"/>
              </a:ext>
            </a:extLst>
          </xdr:cNvPr>
          <xdr:cNvSpPr txBox="1"/>
        </xdr:nvSpPr>
        <xdr:spPr>
          <a:xfrm>
            <a:off x="14966462" y="2002695"/>
            <a:ext cx="908538" cy="263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36ED73-1281-422B-8139-33B3E274285B}" type="TxLink">
              <a:rPr lang="en-US" sz="1100" b="1" i="0" u="none" strike="noStrike">
                <a:solidFill>
                  <a:schemeClr val="tx1"/>
                </a:solidFill>
                <a:latin typeface="Lato Black" panose="020F0A02020204030203" pitchFamily="34" charset="0"/>
                <a:cs typeface="Calibri"/>
              </a:rPr>
              <a:pPr/>
              <a:t>Product41</a:t>
            </a:fld>
            <a:endParaRPr lang="en-US" sz="1100" b="1">
              <a:solidFill>
                <a:schemeClr val="tx1"/>
              </a:solidFill>
              <a:latin typeface="Lato Black" panose="020F0A02020204030203" pitchFamily="34" charset="0"/>
            </a:endParaRPr>
          </a:p>
        </xdr:txBody>
      </xdr:sp>
      <xdr:sp macro="" textlink="ANALYSIS!X27">
        <xdr:nvSpPr>
          <xdr:cNvPr id="63" name="TextBox 62">
            <a:extLst>
              <a:ext uri="{FF2B5EF4-FFF2-40B4-BE49-F238E27FC236}">
                <a16:creationId xmlns:a16="http://schemas.microsoft.com/office/drawing/2014/main" id="{A4775D15-41D6-2546-D3B0-A73925744AF6}"/>
              </a:ext>
            </a:extLst>
          </xdr:cNvPr>
          <xdr:cNvSpPr txBox="1"/>
        </xdr:nvSpPr>
        <xdr:spPr>
          <a:xfrm>
            <a:off x="15044615" y="2432539"/>
            <a:ext cx="791307"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CFBC29-7B25-41EB-BF9D-994E2B7DD6F8}" type="TxLink">
              <a:rPr lang="en-US" sz="1400" b="1" i="0" u="none" strike="noStrike">
                <a:solidFill>
                  <a:schemeClr val="tx1"/>
                </a:solidFill>
                <a:latin typeface="Calibri"/>
                <a:cs typeface="Calibri"/>
              </a:rPr>
              <a:pPr algn="ctr"/>
              <a:t> 22,952 </a:t>
            </a:fld>
            <a:endParaRPr lang="en-US" sz="1400" b="1">
              <a:solidFill>
                <a:schemeClr val="tx1"/>
              </a:solidFill>
            </a:endParaRPr>
          </a:p>
        </xdr:txBody>
      </xdr:sp>
      <xdr:sp macro="" textlink="ANALYSIS!Y52">
        <xdr:nvSpPr>
          <xdr:cNvPr id="64" name="TextBox 63">
            <a:extLst>
              <a:ext uri="{FF2B5EF4-FFF2-40B4-BE49-F238E27FC236}">
                <a16:creationId xmlns:a16="http://schemas.microsoft.com/office/drawing/2014/main" id="{8EB4E900-11EB-6776-A38A-A7FB8D80AB7B}"/>
              </a:ext>
            </a:extLst>
          </xdr:cNvPr>
          <xdr:cNvSpPr txBox="1"/>
        </xdr:nvSpPr>
        <xdr:spPr>
          <a:xfrm>
            <a:off x="16119231" y="2432539"/>
            <a:ext cx="791307"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497B63-1492-4FFB-8985-A003EC64FFBD}" type="TxLink">
              <a:rPr lang="en-US" sz="1400" b="1" i="0" u="none" strike="noStrike">
                <a:solidFill>
                  <a:schemeClr val="tx1"/>
                </a:solidFill>
                <a:latin typeface="Calibri"/>
                <a:cs typeface="Calibri"/>
              </a:rPr>
              <a:pPr/>
              <a:t> 69,262 </a:t>
            </a:fld>
            <a:endParaRPr lang="en-US" sz="1400" b="1">
              <a:solidFill>
                <a:schemeClr val="tx1"/>
              </a:solidFill>
            </a:endParaRPr>
          </a:p>
        </xdr:txBody>
      </xdr:sp>
      <xdr:sp macro="" textlink="ANALYSIS!X52">
        <xdr:nvSpPr>
          <xdr:cNvPr id="65" name="TextBox 64">
            <a:extLst>
              <a:ext uri="{FF2B5EF4-FFF2-40B4-BE49-F238E27FC236}">
                <a16:creationId xmlns:a16="http://schemas.microsoft.com/office/drawing/2014/main" id="{17753C6D-BFA6-3471-5CC8-DC549E66AA7E}"/>
              </a:ext>
            </a:extLst>
          </xdr:cNvPr>
          <xdr:cNvSpPr txBox="1"/>
        </xdr:nvSpPr>
        <xdr:spPr>
          <a:xfrm>
            <a:off x="16050846" y="1992924"/>
            <a:ext cx="869462"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F8E497-12CC-4930-8F03-1E544AA73709}" type="TxLink">
              <a:rPr lang="en-US" sz="1000" b="1" i="0" u="none" strike="noStrike">
                <a:solidFill>
                  <a:schemeClr val="tx1"/>
                </a:solidFill>
                <a:latin typeface="Lato Black" panose="020F0A02020204030203" pitchFamily="34" charset="0"/>
                <a:ea typeface="+mn-ea"/>
                <a:cs typeface="Calibri"/>
              </a:rPr>
              <a:pPr marL="0" indent="0"/>
              <a:t>Category01</a:t>
            </a:fld>
            <a:endParaRPr lang="en-US" sz="1000" b="1" i="0" u="none" strike="noStrike">
              <a:solidFill>
                <a:schemeClr val="tx1"/>
              </a:solidFill>
              <a:latin typeface="Lato Black" panose="020F0A02020204030203" pitchFamily="34" charset="0"/>
              <a:ea typeface="+mn-ea"/>
              <a:cs typeface="Calibri"/>
            </a:endParaRPr>
          </a:p>
        </xdr:txBody>
      </xdr:sp>
      <xdr:pic>
        <xdr:nvPicPr>
          <xdr:cNvPr id="71" name="Graphic 70" descr="Trophy with solid fill">
            <a:extLst>
              <a:ext uri="{FF2B5EF4-FFF2-40B4-BE49-F238E27FC236}">
                <a16:creationId xmlns:a16="http://schemas.microsoft.com/office/drawing/2014/main" id="{F20ED076-19D5-D8D4-67E4-DC010C1D7B07}"/>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5210693" y="2842846"/>
            <a:ext cx="488462" cy="547078"/>
          </a:xfrm>
          <a:prstGeom prst="rect">
            <a:avLst/>
          </a:prstGeom>
        </xdr:spPr>
      </xdr:pic>
      <xdr:pic>
        <xdr:nvPicPr>
          <xdr:cNvPr id="73" name="Graphic 72" descr="Ribbon with solid fill">
            <a:extLst>
              <a:ext uri="{FF2B5EF4-FFF2-40B4-BE49-F238E27FC236}">
                <a16:creationId xmlns:a16="http://schemas.microsoft.com/office/drawing/2014/main" id="{F925FC98-F8B3-E92A-A275-A108A6AA83E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6187615" y="2881922"/>
            <a:ext cx="586154" cy="537309"/>
          </a:xfrm>
          <a:prstGeom prst="rect">
            <a:avLst/>
          </a:prstGeom>
        </xdr:spPr>
      </xdr:pic>
      <xdr:pic>
        <xdr:nvPicPr>
          <xdr:cNvPr id="46" name="Graphic 45" descr="Money with solid fill">
            <a:extLst>
              <a:ext uri="{FF2B5EF4-FFF2-40B4-BE49-F238E27FC236}">
                <a16:creationId xmlns:a16="http://schemas.microsoft.com/office/drawing/2014/main" id="{04173C16-C29D-F9A0-795B-985EFD34E847}"/>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54000" y="6203462"/>
            <a:ext cx="914400" cy="914400"/>
          </a:xfrm>
          <a:prstGeom prst="rect">
            <a:avLst/>
          </a:prstGeom>
        </xdr:spPr>
      </xdr:pic>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A513AF72-40A3-4603-AD07-6A03E7ADCFB2}"/>
                  </a:ext>
                </a:extLst>
              </xdr:cNvPr>
              <xdr:cNvGraphicFramePr/>
            </xdr:nvGraphicFramePr>
            <xdr:xfrm>
              <a:off x="14985998" y="4298462"/>
              <a:ext cx="2012463" cy="291123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4985998" y="4298462"/>
                <a:ext cx="2012463" cy="29112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56" name="Rectangle: Top Corners Snipped 55">
            <a:extLst>
              <a:ext uri="{FF2B5EF4-FFF2-40B4-BE49-F238E27FC236}">
                <a16:creationId xmlns:a16="http://schemas.microsoft.com/office/drawing/2014/main" id="{E6DAA164-269B-B11B-CCF6-616222ECE6FA}"/>
              </a:ext>
            </a:extLst>
          </xdr:cNvPr>
          <xdr:cNvSpPr/>
        </xdr:nvSpPr>
        <xdr:spPr>
          <a:xfrm>
            <a:off x="14956693" y="1611925"/>
            <a:ext cx="986691" cy="205152"/>
          </a:xfrm>
          <a:prstGeom prst="snip2SameRect">
            <a:avLst/>
          </a:prstGeom>
          <a:solidFill>
            <a:schemeClr val="accent5">
              <a:lumMod val="75000"/>
              <a:lumOff val="25000"/>
            </a:schemeClr>
          </a:solidFill>
          <a:ln>
            <a:solidFill>
              <a:srgbClr val="303B4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22</xdr:col>
      <xdr:colOff>429846</xdr:colOff>
      <xdr:row>6</xdr:row>
      <xdr:rowOff>19539</xdr:rowOff>
    </xdr:from>
    <xdr:to>
      <xdr:col>24</xdr:col>
      <xdr:colOff>132862</xdr:colOff>
      <xdr:row>10</xdr:row>
      <xdr:rowOff>1</xdr:rowOff>
    </xdr:to>
    <xdr:pic>
      <xdr:nvPicPr>
        <xdr:cNvPr id="66" name="Graphic 65" descr="Coins with solid fill">
          <a:extLst>
            <a:ext uri="{FF2B5EF4-FFF2-40B4-BE49-F238E27FC236}">
              <a16:creationId xmlns:a16="http://schemas.microsoft.com/office/drawing/2014/main" id="{F44F5B9B-E235-751A-EAAA-A51BA9DC0B0F}"/>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13755077" y="1133231"/>
          <a:ext cx="914400" cy="72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136769</xdr:colOff>
      <xdr:row>0</xdr:row>
      <xdr:rowOff>107462</xdr:rowOff>
    </xdr:from>
    <xdr:to>
      <xdr:col>28</xdr:col>
      <xdr:colOff>58615</xdr:colOff>
      <xdr:row>39</xdr:row>
      <xdr:rowOff>19538</xdr:rowOff>
    </xdr:to>
    <xdr:grpSp>
      <xdr:nvGrpSpPr>
        <xdr:cNvPr id="44" name="Group 43">
          <a:extLst>
            <a:ext uri="{FF2B5EF4-FFF2-40B4-BE49-F238E27FC236}">
              <a16:creationId xmlns:a16="http://schemas.microsoft.com/office/drawing/2014/main" id="{731CB9F1-8DBD-7324-2C8C-C7B5C3A080F6}"/>
            </a:ext>
          </a:extLst>
        </xdr:cNvPr>
        <xdr:cNvGrpSpPr/>
      </xdr:nvGrpSpPr>
      <xdr:grpSpPr>
        <a:xfrm>
          <a:off x="136769" y="107462"/>
          <a:ext cx="16928803" cy="7090337"/>
          <a:chOff x="127000" y="87924"/>
          <a:chExt cx="16881231" cy="7151076"/>
        </a:xfrm>
      </xdr:grpSpPr>
      <xdr:sp macro="" textlink="">
        <xdr:nvSpPr>
          <xdr:cNvPr id="2" name="Rectangle: Rounded Corners 1">
            <a:extLst>
              <a:ext uri="{FF2B5EF4-FFF2-40B4-BE49-F238E27FC236}">
                <a16:creationId xmlns:a16="http://schemas.microsoft.com/office/drawing/2014/main" id="{C9DD983E-DFD4-47C1-A05A-623E4A876B7F}"/>
              </a:ext>
            </a:extLst>
          </xdr:cNvPr>
          <xdr:cNvSpPr/>
        </xdr:nvSpPr>
        <xdr:spPr>
          <a:xfrm>
            <a:off x="3553906" y="1009021"/>
            <a:ext cx="3171510" cy="864578"/>
          </a:xfrm>
          <a:prstGeom prst="roundRect">
            <a:avLst>
              <a:gd name="adj" fmla="val 4985"/>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Rectangle: Rounded Corners 2">
            <a:extLst>
              <a:ext uri="{FF2B5EF4-FFF2-40B4-BE49-F238E27FC236}">
                <a16:creationId xmlns:a16="http://schemas.microsoft.com/office/drawing/2014/main" id="{9B07A341-F602-4C85-8F74-3F9B09D9A224}"/>
              </a:ext>
            </a:extLst>
          </xdr:cNvPr>
          <xdr:cNvSpPr/>
        </xdr:nvSpPr>
        <xdr:spPr>
          <a:xfrm>
            <a:off x="136770" y="87924"/>
            <a:ext cx="4005384" cy="778747"/>
          </a:xfrm>
          <a:prstGeom prst="roundRect">
            <a:avLst>
              <a:gd name="adj" fmla="val 663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r>
              <a:rPr lang="en-US" sz="2800">
                <a:solidFill>
                  <a:schemeClr val="accent4">
                    <a:lumMod val="40000"/>
                    <a:lumOff val="60000"/>
                  </a:schemeClr>
                </a:solidFill>
                <a:latin typeface="Lato Black" panose="020F0A02020204030203" pitchFamily="34" charset="0"/>
                <a:ea typeface="+mn-ea"/>
                <a:cs typeface="+mn-cs"/>
              </a:rPr>
              <a:t>SALES DASHBOARD</a:t>
            </a:r>
            <a:endParaRPr lang="en-US" sz="1100">
              <a:solidFill>
                <a:schemeClr val="accent4">
                  <a:lumMod val="40000"/>
                  <a:lumOff val="60000"/>
                </a:schemeClr>
              </a:solidFill>
              <a:latin typeface="Lato Black" panose="020F0A02020204030203" pitchFamily="34" charset="0"/>
              <a:ea typeface="+mn-ea"/>
              <a:cs typeface="+mn-cs"/>
            </a:endParaRPr>
          </a:p>
          <a:p>
            <a:pPr marL="0" indent="0" algn="l"/>
            <a:r>
              <a:rPr lang="en-US" sz="1100">
                <a:solidFill>
                  <a:schemeClr val="lt1"/>
                </a:solidFill>
                <a:latin typeface="+mn-lt"/>
                <a:ea typeface="+mn-ea"/>
                <a:cs typeface="+mn-cs"/>
              </a:rPr>
              <a:t>                 </a:t>
            </a:r>
          </a:p>
        </xdr:txBody>
      </xdr:sp>
      <xdr:sp macro="" textlink="">
        <xdr:nvSpPr>
          <xdr:cNvPr id="4" name="Rectangle: Rounded Corners 3">
            <a:extLst>
              <a:ext uri="{FF2B5EF4-FFF2-40B4-BE49-F238E27FC236}">
                <a16:creationId xmlns:a16="http://schemas.microsoft.com/office/drawing/2014/main" id="{8826FFB0-FF3E-48D2-8C8F-D5A6E11BED80}"/>
              </a:ext>
            </a:extLst>
          </xdr:cNvPr>
          <xdr:cNvSpPr/>
        </xdr:nvSpPr>
        <xdr:spPr>
          <a:xfrm>
            <a:off x="8997462" y="88619"/>
            <a:ext cx="3477846" cy="778750"/>
          </a:xfrm>
          <a:prstGeom prst="roundRect">
            <a:avLst>
              <a:gd name="adj" fmla="val 663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 name="Rectangle: Rounded Corners 4">
            <a:extLst>
              <a:ext uri="{FF2B5EF4-FFF2-40B4-BE49-F238E27FC236}">
                <a16:creationId xmlns:a16="http://schemas.microsoft.com/office/drawing/2014/main" id="{74889117-AE9F-455A-8853-F296F1B1FABE}"/>
              </a:ext>
            </a:extLst>
          </xdr:cNvPr>
          <xdr:cNvSpPr/>
        </xdr:nvSpPr>
        <xdr:spPr>
          <a:xfrm>
            <a:off x="1971296" y="1009720"/>
            <a:ext cx="1465382" cy="1657280"/>
          </a:xfrm>
          <a:prstGeom prst="roundRect">
            <a:avLst>
              <a:gd name="adj" fmla="val 7706"/>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ADBFA697-0DFC-4769-89E0-55DE622495C6}"/>
              </a:ext>
            </a:extLst>
          </xdr:cNvPr>
          <xdr:cNvSpPr/>
        </xdr:nvSpPr>
        <xdr:spPr>
          <a:xfrm>
            <a:off x="3527390" y="1027862"/>
            <a:ext cx="3162438" cy="855506"/>
          </a:xfrm>
          <a:prstGeom prst="roundRect">
            <a:avLst>
              <a:gd name="adj" fmla="val 8176"/>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a:solidFill>
                  <a:schemeClr val="lt1"/>
                </a:solidFill>
                <a:latin typeface="+mn-lt"/>
                <a:ea typeface="+mn-ea"/>
                <a:cs typeface="+mn-cs"/>
              </a:rPr>
              <a:t> </a:t>
            </a:r>
            <a:endParaRPr lang="en-US" sz="1200" b="1">
              <a:solidFill>
                <a:schemeClr val="accent4">
                  <a:lumMod val="75000"/>
                </a:schemeClr>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9BF087B6-C063-47B9-86FA-07116CDCE39A}"/>
              </a:ext>
            </a:extLst>
          </xdr:cNvPr>
          <xdr:cNvSpPr/>
        </xdr:nvSpPr>
        <xdr:spPr>
          <a:xfrm>
            <a:off x="4278923" y="97691"/>
            <a:ext cx="4581769" cy="781540"/>
          </a:xfrm>
          <a:prstGeom prst="roundRect">
            <a:avLst>
              <a:gd name="adj" fmla="val 466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8E664211-182A-40F8-B996-037B72632813}"/>
              </a:ext>
            </a:extLst>
          </xdr:cNvPr>
          <xdr:cNvSpPr/>
        </xdr:nvSpPr>
        <xdr:spPr>
          <a:xfrm>
            <a:off x="1951756" y="2911230"/>
            <a:ext cx="1492598" cy="4278923"/>
          </a:xfrm>
          <a:prstGeom prst="roundRect">
            <a:avLst>
              <a:gd name="adj" fmla="val 3132"/>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79D2D4CE-F9F5-487E-80E3-39E8993D493C}"/>
              </a:ext>
            </a:extLst>
          </xdr:cNvPr>
          <xdr:cNvSpPr/>
        </xdr:nvSpPr>
        <xdr:spPr>
          <a:xfrm>
            <a:off x="6826596" y="1018789"/>
            <a:ext cx="3525299" cy="864578"/>
          </a:xfrm>
          <a:prstGeom prst="roundRect">
            <a:avLst>
              <a:gd name="adj" fmla="val 6114"/>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3BECC341-C901-4D99-83F5-05F2CF049EF5}"/>
              </a:ext>
            </a:extLst>
          </xdr:cNvPr>
          <xdr:cNvSpPr/>
        </xdr:nvSpPr>
        <xdr:spPr>
          <a:xfrm>
            <a:off x="3556000" y="2047351"/>
            <a:ext cx="5001846" cy="2749341"/>
          </a:xfrm>
          <a:prstGeom prst="roundRect">
            <a:avLst>
              <a:gd name="adj" fmla="val 2460"/>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11" name="Rectangle: Rounded Corners 10">
            <a:extLst>
              <a:ext uri="{FF2B5EF4-FFF2-40B4-BE49-F238E27FC236}">
                <a16:creationId xmlns:a16="http://schemas.microsoft.com/office/drawing/2014/main" id="{21CE3379-1CBF-4C95-8D3A-F04C7A67E702}"/>
              </a:ext>
            </a:extLst>
          </xdr:cNvPr>
          <xdr:cNvSpPr/>
        </xdr:nvSpPr>
        <xdr:spPr>
          <a:xfrm>
            <a:off x="12792108" y="4925786"/>
            <a:ext cx="2089221" cy="2293676"/>
          </a:xfrm>
          <a:prstGeom prst="roundRect">
            <a:avLst>
              <a:gd name="adj" fmla="val 4368"/>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12" name="Rectangle: Rounded Corners 11">
            <a:extLst>
              <a:ext uri="{FF2B5EF4-FFF2-40B4-BE49-F238E27FC236}">
                <a16:creationId xmlns:a16="http://schemas.microsoft.com/office/drawing/2014/main" id="{B00A59E5-9907-4761-A595-823E79780A96}"/>
              </a:ext>
            </a:extLst>
          </xdr:cNvPr>
          <xdr:cNvSpPr/>
        </xdr:nvSpPr>
        <xdr:spPr>
          <a:xfrm>
            <a:off x="8704386" y="2038977"/>
            <a:ext cx="3917460" cy="2757016"/>
          </a:xfrm>
          <a:prstGeom prst="roundRect">
            <a:avLst>
              <a:gd name="adj" fmla="val 258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13" name="Rectangle: Rounded Corners 12">
            <a:extLst>
              <a:ext uri="{FF2B5EF4-FFF2-40B4-BE49-F238E27FC236}">
                <a16:creationId xmlns:a16="http://schemas.microsoft.com/office/drawing/2014/main" id="{3E42D7F3-83C1-4FB0-8A49-3F2CD42ABD07}"/>
              </a:ext>
            </a:extLst>
          </xdr:cNvPr>
          <xdr:cNvSpPr/>
        </xdr:nvSpPr>
        <xdr:spPr>
          <a:xfrm>
            <a:off x="3589497" y="4923692"/>
            <a:ext cx="9021882" cy="2315308"/>
          </a:xfrm>
          <a:prstGeom prst="roundRect">
            <a:avLst>
              <a:gd name="adj" fmla="val 335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14" name="Rectangle: Rounded Corners 13">
            <a:extLst>
              <a:ext uri="{FF2B5EF4-FFF2-40B4-BE49-F238E27FC236}">
                <a16:creationId xmlns:a16="http://schemas.microsoft.com/office/drawing/2014/main" id="{41BF8B4E-F265-4C5F-B072-22341B70B617}"/>
              </a:ext>
            </a:extLst>
          </xdr:cNvPr>
          <xdr:cNvSpPr/>
        </xdr:nvSpPr>
        <xdr:spPr>
          <a:xfrm>
            <a:off x="15035545" y="3946769"/>
            <a:ext cx="1933609" cy="3256644"/>
          </a:xfrm>
          <a:prstGeom prst="roundRect">
            <a:avLst>
              <a:gd name="adj" fmla="val 345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5" name="Rectangle: Rounded Corners 14">
            <a:extLst>
              <a:ext uri="{FF2B5EF4-FFF2-40B4-BE49-F238E27FC236}">
                <a16:creationId xmlns:a16="http://schemas.microsoft.com/office/drawing/2014/main" id="{8D94D88D-8FAB-4E0A-8694-4897C3F6056A}"/>
              </a:ext>
            </a:extLst>
          </xdr:cNvPr>
          <xdr:cNvSpPr/>
        </xdr:nvSpPr>
        <xdr:spPr>
          <a:xfrm>
            <a:off x="12772570" y="2040374"/>
            <a:ext cx="2071078" cy="2752831"/>
          </a:xfrm>
          <a:prstGeom prst="roundRect">
            <a:avLst>
              <a:gd name="adj" fmla="val 2881"/>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ANALYSIS!K3">
        <xdr:nvSpPr>
          <xdr:cNvPr id="16" name="Rectangle 15">
            <a:extLst>
              <a:ext uri="{FF2B5EF4-FFF2-40B4-BE49-F238E27FC236}">
                <a16:creationId xmlns:a16="http://schemas.microsoft.com/office/drawing/2014/main" id="{5E036C9C-EFD8-4272-8C76-66F02FD9CA29}"/>
              </a:ext>
            </a:extLst>
          </xdr:cNvPr>
          <xdr:cNvSpPr/>
        </xdr:nvSpPr>
        <xdr:spPr>
          <a:xfrm>
            <a:off x="3872800" y="1269303"/>
            <a:ext cx="2027815" cy="547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E29A533-5C7A-4C87-BE39-5197CDDCE553}" type="TxLink">
              <a:rPr lang="en-US" sz="2800" b="0" i="0" u="none" strike="noStrike">
                <a:solidFill>
                  <a:schemeClr val="accent5">
                    <a:lumMod val="10000"/>
                    <a:lumOff val="90000"/>
                  </a:schemeClr>
                </a:solidFill>
                <a:latin typeface="Lato Black" panose="020F0A02020204030203" pitchFamily="34" charset="0"/>
                <a:ea typeface="+mn-ea"/>
                <a:cs typeface="Calibri"/>
              </a:rPr>
              <a:pPr marL="0" indent="0" algn="l"/>
              <a:t> 401,412 </a:t>
            </a:fld>
            <a:endParaRPr lang="en-US" sz="6000">
              <a:solidFill>
                <a:schemeClr val="accent5">
                  <a:lumMod val="10000"/>
                  <a:lumOff val="90000"/>
                </a:schemeClr>
              </a:solidFill>
              <a:latin typeface="Lato Black" panose="020F0A02020204030203" pitchFamily="34" charset="0"/>
              <a:ea typeface="+mn-ea"/>
              <a:cs typeface="+mn-cs"/>
            </a:endParaRPr>
          </a:p>
        </xdr:txBody>
      </xdr:sp>
      <xdr:sp macro="" textlink="">
        <xdr:nvSpPr>
          <xdr:cNvPr id="17" name="TextBox 16">
            <a:extLst>
              <a:ext uri="{FF2B5EF4-FFF2-40B4-BE49-F238E27FC236}">
                <a16:creationId xmlns:a16="http://schemas.microsoft.com/office/drawing/2014/main" id="{612229CA-757C-4342-8290-F15C7BC59AB8}"/>
              </a:ext>
            </a:extLst>
          </xdr:cNvPr>
          <xdr:cNvSpPr txBox="1"/>
        </xdr:nvSpPr>
        <xdr:spPr>
          <a:xfrm>
            <a:off x="185615" y="556846"/>
            <a:ext cx="1934307"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rgbClr val="8497B0"/>
                </a:solidFill>
                <a:latin typeface="Lato Black" panose="020F0A02020204030203" pitchFamily="34" charset="0"/>
              </a:rPr>
              <a:t>SUPERMARKET SHOP</a:t>
            </a:r>
          </a:p>
        </xdr:txBody>
      </xdr:sp>
      <xdr:sp macro="" textlink="">
        <xdr:nvSpPr>
          <xdr:cNvPr id="18" name="Rectangle: Rounded Corners 17">
            <a:extLst>
              <a:ext uri="{FF2B5EF4-FFF2-40B4-BE49-F238E27FC236}">
                <a16:creationId xmlns:a16="http://schemas.microsoft.com/office/drawing/2014/main" id="{39255775-75C7-4691-932D-FDC27B79C71D}"/>
              </a:ext>
            </a:extLst>
          </xdr:cNvPr>
          <xdr:cNvSpPr/>
        </xdr:nvSpPr>
        <xdr:spPr>
          <a:xfrm>
            <a:off x="12582769" y="100483"/>
            <a:ext cx="4425462" cy="759209"/>
          </a:xfrm>
          <a:prstGeom prst="roundRect">
            <a:avLst>
              <a:gd name="adj" fmla="val 10377"/>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 name="Rectangle: Rounded Corners 18">
            <a:extLst>
              <a:ext uri="{FF2B5EF4-FFF2-40B4-BE49-F238E27FC236}">
                <a16:creationId xmlns:a16="http://schemas.microsoft.com/office/drawing/2014/main" id="{1ACA81F7-4CF3-47C2-865C-E447DE9D3DE9}"/>
              </a:ext>
            </a:extLst>
          </xdr:cNvPr>
          <xdr:cNvSpPr/>
        </xdr:nvSpPr>
        <xdr:spPr>
          <a:xfrm>
            <a:off x="136768" y="1015999"/>
            <a:ext cx="1709616" cy="6164386"/>
          </a:xfrm>
          <a:prstGeom prst="roundRect">
            <a:avLst>
              <a:gd name="adj" fmla="val 5346"/>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0" name="TextBox 19">
            <a:extLst>
              <a:ext uri="{FF2B5EF4-FFF2-40B4-BE49-F238E27FC236}">
                <a16:creationId xmlns:a16="http://schemas.microsoft.com/office/drawing/2014/main" id="{448A24E3-1F22-4449-BB7C-6A0D060C51BC}"/>
              </a:ext>
            </a:extLst>
          </xdr:cNvPr>
          <xdr:cNvSpPr txBox="1"/>
        </xdr:nvSpPr>
        <xdr:spPr>
          <a:xfrm>
            <a:off x="7043616" y="1045308"/>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lumMod val="20000"/>
                    <a:lumOff val="80000"/>
                  </a:schemeClr>
                </a:solidFill>
                <a:latin typeface="Lato Black" panose="020F0A02020204030203" pitchFamily="34" charset="0"/>
              </a:rPr>
              <a:t>TOTAL</a:t>
            </a:r>
            <a:r>
              <a:rPr lang="en-US" sz="1100" baseline="0">
                <a:solidFill>
                  <a:schemeClr val="tx2">
                    <a:lumMod val="20000"/>
                    <a:lumOff val="80000"/>
                  </a:schemeClr>
                </a:solidFill>
                <a:latin typeface="Lato Black" panose="020F0A02020204030203" pitchFamily="34" charset="0"/>
              </a:rPr>
              <a:t> PROFIT</a:t>
            </a:r>
            <a:endParaRPr lang="en-US" sz="1100">
              <a:solidFill>
                <a:schemeClr val="tx2">
                  <a:lumMod val="20000"/>
                  <a:lumOff val="80000"/>
                </a:schemeClr>
              </a:solidFill>
              <a:latin typeface="Lato Black" panose="020F0A02020204030203" pitchFamily="34" charset="0"/>
            </a:endParaRPr>
          </a:p>
        </xdr:txBody>
      </xdr:sp>
      <xdr:sp macro="" textlink="">
        <xdr:nvSpPr>
          <xdr:cNvPr id="21" name="TextBox 20">
            <a:extLst>
              <a:ext uri="{FF2B5EF4-FFF2-40B4-BE49-F238E27FC236}">
                <a16:creationId xmlns:a16="http://schemas.microsoft.com/office/drawing/2014/main" id="{4A5924A1-F651-4C67-ADBF-A9E7DECCEABD}"/>
              </a:ext>
            </a:extLst>
          </xdr:cNvPr>
          <xdr:cNvSpPr txBox="1"/>
        </xdr:nvSpPr>
        <xdr:spPr>
          <a:xfrm>
            <a:off x="3737708" y="1041400"/>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lumMod val="20000"/>
                    <a:lumOff val="80000"/>
                  </a:schemeClr>
                </a:solidFill>
                <a:latin typeface="Lato Black" panose="020F0A02020204030203" pitchFamily="34" charset="0"/>
              </a:rPr>
              <a:t>TOTAL</a:t>
            </a:r>
            <a:r>
              <a:rPr lang="en-US" sz="1100" baseline="0">
                <a:solidFill>
                  <a:schemeClr val="tx2">
                    <a:lumMod val="20000"/>
                    <a:lumOff val="80000"/>
                  </a:schemeClr>
                </a:solidFill>
                <a:latin typeface="Lato Black" panose="020F0A02020204030203" pitchFamily="34" charset="0"/>
              </a:rPr>
              <a:t> SALE</a:t>
            </a:r>
            <a:endParaRPr lang="en-US" sz="1100">
              <a:solidFill>
                <a:schemeClr val="tx2">
                  <a:lumMod val="20000"/>
                  <a:lumOff val="80000"/>
                </a:schemeClr>
              </a:solidFill>
              <a:latin typeface="Lato Black" panose="020F0A02020204030203" pitchFamily="34" charset="0"/>
            </a:endParaRPr>
          </a:p>
        </xdr:txBody>
      </xdr:sp>
      <xdr:sp macro="" textlink="">
        <xdr:nvSpPr>
          <xdr:cNvPr id="22" name="TextBox 21">
            <a:extLst>
              <a:ext uri="{FF2B5EF4-FFF2-40B4-BE49-F238E27FC236}">
                <a16:creationId xmlns:a16="http://schemas.microsoft.com/office/drawing/2014/main" id="{1F1286F3-771D-4212-AA16-CE8B33761C42}"/>
              </a:ext>
            </a:extLst>
          </xdr:cNvPr>
          <xdr:cNvSpPr txBox="1"/>
        </xdr:nvSpPr>
        <xdr:spPr>
          <a:xfrm>
            <a:off x="3602892" y="2110155"/>
            <a:ext cx="2014416"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accent5">
                    <a:lumMod val="10000"/>
                    <a:lumOff val="90000"/>
                  </a:schemeClr>
                </a:solidFill>
                <a:latin typeface="Lato Black" panose="020F0A02020204030203" pitchFamily="34" charset="0"/>
              </a:rPr>
              <a:t>MONTHLY  PROFIT</a:t>
            </a:r>
            <a:endParaRPr lang="en-US" sz="1100">
              <a:solidFill>
                <a:schemeClr val="accent5">
                  <a:lumMod val="10000"/>
                  <a:lumOff val="90000"/>
                </a:schemeClr>
              </a:solidFill>
              <a:latin typeface="Lato Black" panose="020F0A02020204030203" pitchFamily="34" charset="0"/>
            </a:endParaRPr>
          </a:p>
        </xdr:txBody>
      </xdr:sp>
      <xdr:sp macro="" textlink="ANALYSIS!K5">
        <xdr:nvSpPr>
          <xdr:cNvPr id="23" name="Rectangle 22">
            <a:extLst>
              <a:ext uri="{FF2B5EF4-FFF2-40B4-BE49-F238E27FC236}">
                <a16:creationId xmlns:a16="http://schemas.microsoft.com/office/drawing/2014/main" id="{5CFC6CE3-C621-4BC8-BC98-22C92A1405BE}"/>
              </a:ext>
            </a:extLst>
          </xdr:cNvPr>
          <xdr:cNvSpPr/>
        </xdr:nvSpPr>
        <xdr:spPr>
          <a:xfrm>
            <a:off x="7200200" y="1255626"/>
            <a:ext cx="2027815" cy="547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C43D53D-2BCF-4F7E-85C0-4AE88AB26BA7}" type="TxLink">
              <a:rPr lang="en-US" sz="2800" b="0" i="0" u="none" strike="noStrike">
                <a:solidFill>
                  <a:schemeClr val="accent5">
                    <a:lumMod val="10000"/>
                    <a:lumOff val="90000"/>
                  </a:schemeClr>
                </a:solidFill>
                <a:latin typeface="Lato Black" panose="020F0A02020204030203" pitchFamily="34" charset="0"/>
                <a:ea typeface="+mn-ea"/>
                <a:cs typeface="Calibri"/>
              </a:rPr>
              <a:pPr marL="0" indent="0" algn="l"/>
              <a:t> 68,908 </a:t>
            </a:fld>
            <a:endParaRPr lang="en-US" sz="2800" b="0" i="0" u="none" strike="noStrike">
              <a:solidFill>
                <a:schemeClr val="accent5">
                  <a:lumMod val="10000"/>
                  <a:lumOff val="90000"/>
                </a:schemeClr>
              </a:solidFill>
              <a:latin typeface="Lato Black" panose="020F0A02020204030203" pitchFamily="34" charset="0"/>
              <a:ea typeface="+mn-ea"/>
              <a:cs typeface="Calibri"/>
            </a:endParaRPr>
          </a:p>
        </xdr:txBody>
      </xdr:sp>
      <mc:AlternateContent xmlns:mc="http://schemas.openxmlformats.org/markup-compatibility/2006" xmlns:a14="http://schemas.microsoft.com/office/drawing/2010/main">
        <mc:Choice Requires="a14">
          <xdr:graphicFrame macro="">
            <xdr:nvGraphicFramePr>
              <xdr:cNvPr id="24" name="YEAR 6">
                <a:extLst>
                  <a:ext uri="{FF2B5EF4-FFF2-40B4-BE49-F238E27FC236}">
                    <a16:creationId xmlns:a16="http://schemas.microsoft.com/office/drawing/2014/main" id="{ADB4EC2F-1864-4990-ACD0-EBFEAC5BBDDE}"/>
                  </a:ext>
                </a:extLst>
              </xdr:cNvPr>
              <xdr:cNvGraphicFramePr/>
            </xdr:nvGraphicFramePr>
            <xdr:xfrm>
              <a:off x="1992925" y="1045306"/>
              <a:ext cx="1416538" cy="1572847"/>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2002694" y="1064844"/>
                <a:ext cx="1416538" cy="15728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5" name="MONTH 5">
                <a:extLst>
                  <a:ext uri="{FF2B5EF4-FFF2-40B4-BE49-F238E27FC236}">
                    <a16:creationId xmlns:a16="http://schemas.microsoft.com/office/drawing/2014/main" id="{EC94C81E-EEE3-49CE-934C-494A742F9368}"/>
                  </a:ext>
                </a:extLst>
              </xdr:cNvPr>
              <xdr:cNvGraphicFramePr/>
            </xdr:nvGraphicFramePr>
            <xdr:xfrm>
              <a:off x="1990830" y="2950308"/>
              <a:ext cx="1447937" cy="4220307"/>
            </xdr:xfrm>
            <a:graphic>
              <a:graphicData uri="http://schemas.microsoft.com/office/drawing/2010/slicer">
                <sle:slicer xmlns:sle="http://schemas.microsoft.com/office/drawing/2010/slicer" name="MONTH 5"/>
              </a:graphicData>
            </a:graphic>
          </xdr:graphicFrame>
        </mc:Choice>
        <mc:Fallback xmlns="">
          <xdr:sp macro="" textlink="">
            <xdr:nvSpPr>
              <xdr:cNvPr id="0" name=""/>
              <xdr:cNvSpPr>
                <a:spLocks noTextEdit="1"/>
              </xdr:cNvSpPr>
            </xdr:nvSpPr>
            <xdr:spPr>
              <a:xfrm>
                <a:off x="2000599" y="2969846"/>
                <a:ext cx="1447937" cy="4220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6" name="TextBox 25">
            <a:extLst>
              <a:ext uri="{FF2B5EF4-FFF2-40B4-BE49-F238E27FC236}">
                <a16:creationId xmlns:a16="http://schemas.microsoft.com/office/drawing/2014/main" id="{9E6A29F1-B37D-4E15-9AC8-4B0D2E66DBA0}"/>
              </a:ext>
            </a:extLst>
          </xdr:cNvPr>
          <xdr:cNvSpPr txBox="1"/>
        </xdr:nvSpPr>
        <xdr:spPr>
          <a:xfrm>
            <a:off x="15054384" y="4044462"/>
            <a:ext cx="1611924"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PROFIT CATEGORY</a:t>
            </a:r>
          </a:p>
        </xdr:txBody>
      </xdr:sp>
      <xdr:sp macro="" textlink="">
        <xdr:nvSpPr>
          <xdr:cNvPr id="27" name="TextBox 26">
            <a:extLst>
              <a:ext uri="{FF2B5EF4-FFF2-40B4-BE49-F238E27FC236}">
                <a16:creationId xmlns:a16="http://schemas.microsoft.com/office/drawing/2014/main" id="{38C18C45-6060-4A0F-A7C5-8B1608CD3F1A}"/>
              </a:ext>
            </a:extLst>
          </xdr:cNvPr>
          <xdr:cNvSpPr txBox="1"/>
        </xdr:nvSpPr>
        <xdr:spPr>
          <a:xfrm>
            <a:off x="12803554" y="4988172"/>
            <a:ext cx="2084754" cy="277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PAYMENT</a:t>
            </a:r>
            <a:r>
              <a:rPr lang="en-US" sz="1100" baseline="0">
                <a:solidFill>
                  <a:schemeClr val="accent5">
                    <a:lumMod val="10000"/>
                    <a:lumOff val="90000"/>
                  </a:schemeClr>
                </a:solidFill>
                <a:latin typeface="Lato Black" panose="020F0A02020204030203" pitchFamily="34" charset="0"/>
              </a:rPr>
              <a:t> MODE BY PROFIT</a:t>
            </a:r>
            <a:endParaRPr lang="en-US" sz="1100">
              <a:solidFill>
                <a:schemeClr val="accent5">
                  <a:lumMod val="10000"/>
                  <a:lumOff val="90000"/>
                </a:schemeClr>
              </a:solidFill>
              <a:latin typeface="Lato Black" panose="020F0A02020204030203" pitchFamily="34" charset="0"/>
            </a:endParaRPr>
          </a:p>
        </xdr:txBody>
      </xdr:sp>
      <xdr:sp macro="" textlink="">
        <xdr:nvSpPr>
          <xdr:cNvPr id="28" name="TextBox 27">
            <a:extLst>
              <a:ext uri="{FF2B5EF4-FFF2-40B4-BE49-F238E27FC236}">
                <a16:creationId xmlns:a16="http://schemas.microsoft.com/office/drawing/2014/main" id="{6389D183-4A31-4E38-8274-0709CD0815C4}"/>
              </a:ext>
            </a:extLst>
          </xdr:cNvPr>
          <xdr:cNvSpPr txBox="1"/>
        </xdr:nvSpPr>
        <xdr:spPr>
          <a:xfrm>
            <a:off x="3753339" y="4994033"/>
            <a:ext cx="1230923"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DAILY</a:t>
            </a:r>
            <a:r>
              <a:rPr lang="en-US" sz="1100" baseline="0">
                <a:solidFill>
                  <a:schemeClr val="accent5">
                    <a:lumMod val="10000"/>
                    <a:lumOff val="90000"/>
                  </a:schemeClr>
                </a:solidFill>
                <a:latin typeface="Lato Black" panose="020F0A02020204030203" pitchFamily="34" charset="0"/>
              </a:rPr>
              <a:t> PROFIT</a:t>
            </a:r>
            <a:endParaRPr lang="en-US" sz="1100">
              <a:solidFill>
                <a:schemeClr val="accent5">
                  <a:lumMod val="10000"/>
                  <a:lumOff val="90000"/>
                </a:schemeClr>
              </a:solidFill>
              <a:latin typeface="Lato Black" panose="020F0A02020204030203" pitchFamily="34" charset="0"/>
            </a:endParaRPr>
          </a:p>
        </xdr:txBody>
      </xdr:sp>
      <xdr:sp macro="" textlink="">
        <xdr:nvSpPr>
          <xdr:cNvPr id="29" name="TextBox 28">
            <a:extLst>
              <a:ext uri="{FF2B5EF4-FFF2-40B4-BE49-F238E27FC236}">
                <a16:creationId xmlns:a16="http://schemas.microsoft.com/office/drawing/2014/main" id="{E3FF0DD3-4BF2-4B06-ACD9-93F9623A9BF2}"/>
              </a:ext>
            </a:extLst>
          </xdr:cNvPr>
          <xdr:cNvSpPr txBox="1"/>
        </xdr:nvSpPr>
        <xdr:spPr>
          <a:xfrm>
            <a:off x="12776200" y="2098433"/>
            <a:ext cx="1721338" cy="275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latin typeface="Lato Black" panose="020F0A02020204030203" pitchFamily="34" charset="0"/>
              </a:rPr>
              <a:t> </a:t>
            </a:r>
            <a:r>
              <a:rPr lang="en-US" sz="1100" baseline="0">
                <a:solidFill>
                  <a:schemeClr val="accent5">
                    <a:lumMod val="10000"/>
                    <a:lumOff val="90000"/>
                  </a:schemeClr>
                </a:solidFill>
                <a:latin typeface="Lato Black" panose="020F0A02020204030203" pitchFamily="34" charset="0"/>
              </a:rPr>
              <a:t>SALE TYPE PROFIT</a:t>
            </a:r>
            <a:endParaRPr lang="en-US" sz="1100">
              <a:solidFill>
                <a:schemeClr val="accent5">
                  <a:lumMod val="10000"/>
                  <a:lumOff val="90000"/>
                </a:schemeClr>
              </a:solidFill>
              <a:latin typeface="Lato Black" panose="020F0A02020204030203" pitchFamily="34" charset="0"/>
            </a:endParaRPr>
          </a:p>
        </xdr:txBody>
      </xdr:sp>
      <xdr:sp macro="" textlink="">
        <xdr:nvSpPr>
          <xdr:cNvPr id="30" name="TextBox 29">
            <a:extLst>
              <a:ext uri="{FF2B5EF4-FFF2-40B4-BE49-F238E27FC236}">
                <a16:creationId xmlns:a16="http://schemas.microsoft.com/office/drawing/2014/main" id="{85CBE10C-1E1D-4A30-80D3-2A651A46F9F3}"/>
              </a:ext>
            </a:extLst>
          </xdr:cNvPr>
          <xdr:cNvSpPr txBox="1"/>
        </xdr:nvSpPr>
        <xdr:spPr>
          <a:xfrm>
            <a:off x="8796215" y="2084756"/>
            <a:ext cx="2106246" cy="269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10000"/>
                    <a:lumOff val="90000"/>
                  </a:schemeClr>
                </a:solidFill>
                <a:latin typeface="Lato Black" panose="020F0A02020204030203" pitchFamily="34" charset="0"/>
              </a:rPr>
              <a:t>TOP</a:t>
            </a:r>
            <a:r>
              <a:rPr lang="en-US" sz="1100" baseline="0">
                <a:solidFill>
                  <a:schemeClr val="accent5">
                    <a:lumMod val="10000"/>
                    <a:lumOff val="90000"/>
                  </a:schemeClr>
                </a:solidFill>
                <a:latin typeface="Lato Black" panose="020F0A02020204030203" pitchFamily="34" charset="0"/>
              </a:rPr>
              <a:t> 10 PRODUCT BY PROFIT</a:t>
            </a:r>
            <a:endParaRPr lang="en-US" sz="1100">
              <a:solidFill>
                <a:schemeClr val="accent5">
                  <a:lumMod val="10000"/>
                  <a:lumOff val="90000"/>
                </a:schemeClr>
              </a:solidFill>
              <a:latin typeface="Lato Black" panose="020F0A02020204030203" pitchFamily="34" charset="0"/>
            </a:endParaRPr>
          </a:p>
        </xdr:txBody>
      </xdr:sp>
      <mc:AlternateContent xmlns:mc="http://schemas.openxmlformats.org/markup-compatibility/2006" xmlns:a14="http://schemas.microsoft.com/office/drawing/2010/main">
        <mc:Choice Requires="a14">
          <xdr:graphicFrame macro="">
            <xdr:nvGraphicFramePr>
              <xdr:cNvPr id="32" name="SALE TYPE 6">
                <a:extLst>
                  <a:ext uri="{FF2B5EF4-FFF2-40B4-BE49-F238E27FC236}">
                    <a16:creationId xmlns:a16="http://schemas.microsoft.com/office/drawing/2014/main" id="{7F95A4C8-0ADA-473C-B467-1F6B9FEF0945}"/>
                  </a:ext>
                </a:extLst>
              </xdr:cNvPr>
              <xdr:cNvGraphicFramePr/>
            </xdr:nvGraphicFramePr>
            <xdr:xfrm>
              <a:off x="9056075" y="127001"/>
              <a:ext cx="3380155" cy="742460"/>
            </xdr:xfrm>
            <a:graphic>
              <a:graphicData uri="http://schemas.microsoft.com/office/drawing/2010/slicer">
                <sle:slicer xmlns:sle="http://schemas.microsoft.com/office/drawing/2010/slicer" name="SALE TYPE 6"/>
              </a:graphicData>
            </a:graphic>
          </xdr:graphicFrame>
        </mc:Choice>
        <mc:Fallback xmlns="">
          <xdr:sp macro="" textlink="">
            <xdr:nvSpPr>
              <xdr:cNvPr id="0" name=""/>
              <xdr:cNvSpPr>
                <a:spLocks noTextEdit="1"/>
              </xdr:cNvSpPr>
            </xdr:nvSpPr>
            <xdr:spPr>
              <a:xfrm>
                <a:off x="9065844" y="146539"/>
                <a:ext cx="3380155" cy="742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PAYMENT MODE 6">
                <a:extLst>
                  <a:ext uri="{FF2B5EF4-FFF2-40B4-BE49-F238E27FC236}">
                    <a16:creationId xmlns:a16="http://schemas.microsoft.com/office/drawing/2014/main" id="{BE76BE7E-6A26-469F-AB41-D7B72B8319ED}"/>
                  </a:ext>
                </a:extLst>
              </xdr:cNvPr>
              <xdr:cNvGraphicFramePr/>
            </xdr:nvGraphicFramePr>
            <xdr:xfrm>
              <a:off x="12582770" y="110252"/>
              <a:ext cx="4405922" cy="739671"/>
            </xdr:xfrm>
            <a:graphic>
              <a:graphicData uri="http://schemas.microsoft.com/office/drawing/2010/slicer">
                <sle:slicer xmlns:sle="http://schemas.microsoft.com/office/drawing/2010/slicer" name="PAYMENT MODE 6"/>
              </a:graphicData>
            </a:graphic>
          </xdr:graphicFrame>
        </mc:Choice>
        <mc:Fallback xmlns="">
          <xdr:sp macro="" textlink="">
            <xdr:nvSpPr>
              <xdr:cNvPr id="0" name=""/>
              <xdr:cNvSpPr>
                <a:spLocks noTextEdit="1"/>
              </xdr:cNvSpPr>
            </xdr:nvSpPr>
            <xdr:spPr>
              <a:xfrm>
                <a:off x="12592539" y="129790"/>
                <a:ext cx="4405922" cy="739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4" name="CATEGORY 3">
                <a:extLst>
                  <a:ext uri="{FF2B5EF4-FFF2-40B4-BE49-F238E27FC236}">
                    <a16:creationId xmlns:a16="http://schemas.microsoft.com/office/drawing/2014/main" id="{01ACBEE4-33AF-422D-A6FC-FC179C735EE6}"/>
                  </a:ext>
                </a:extLst>
              </xdr:cNvPr>
              <xdr:cNvGraphicFramePr/>
            </xdr:nvGraphicFramePr>
            <xdr:xfrm>
              <a:off x="4327769" y="117229"/>
              <a:ext cx="4464539" cy="732693"/>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4337538" y="136767"/>
                <a:ext cx="4464539" cy="7326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36" name="Graphic 35" descr="Bar graph with upward trend with solid fill">
            <a:extLst>
              <a:ext uri="{FF2B5EF4-FFF2-40B4-BE49-F238E27FC236}">
                <a16:creationId xmlns:a16="http://schemas.microsoft.com/office/drawing/2014/main" id="{E92DD502-4F20-4C7E-ABD7-7C901D1C8B1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7000" y="1064846"/>
            <a:ext cx="820615" cy="732692"/>
          </a:xfrm>
          <a:prstGeom prst="rect">
            <a:avLst/>
          </a:prstGeom>
        </xdr:spPr>
      </xdr:pic>
      <xdr:sp macro="" textlink="">
        <xdr:nvSpPr>
          <xdr:cNvPr id="37" name="Rectangle: Rounded Corners 36">
            <a:hlinkClick xmlns:r="http://schemas.openxmlformats.org/officeDocument/2006/relationships" r:id="rId3"/>
            <a:extLst>
              <a:ext uri="{FF2B5EF4-FFF2-40B4-BE49-F238E27FC236}">
                <a16:creationId xmlns:a16="http://schemas.microsoft.com/office/drawing/2014/main" id="{A339656A-0F23-4762-BC7C-E321CFD107EC}"/>
              </a:ext>
            </a:extLst>
          </xdr:cNvPr>
          <xdr:cNvSpPr/>
        </xdr:nvSpPr>
        <xdr:spPr>
          <a:xfrm>
            <a:off x="234462" y="2510692"/>
            <a:ext cx="1475153" cy="410308"/>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SALES</a:t>
            </a:r>
            <a:r>
              <a:rPr lang="en-US" sz="1800" baseline="0"/>
              <a:t> </a:t>
            </a:r>
            <a:r>
              <a:rPr lang="en-US" sz="1800"/>
              <a:t>VIEW</a:t>
            </a:r>
          </a:p>
        </xdr:txBody>
      </xdr:sp>
      <xdr:sp macro="" textlink="">
        <xdr:nvSpPr>
          <xdr:cNvPr id="38" name="Rectangle: Rounded Corners 37">
            <a:hlinkClick xmlns:r="http://schemas.openxmlformats.org/officeDocument/2006/relationships" r:id="rId4"/>
            <a:extLst>
              <a:ext uri="{FF2B5EF4-FFF2-40B4-BE49-F238E27FC236}">
                <a16:creationId xmlns:a16="http://schemas.microsoft.com/office/drawing/2014/main" id="{4A810AA5-0764-4A09-95FA-AC887F563B1C}"/>
              </a:ext>
            </a:extLst>
          </xdr:cNvPr>
          <xdr:cNvSpPr/>
        </xdr:nvSpPr>
        <xdr:spPr>
          <a:xfrm>
            <a:off x="244230" y="3253155"/>
            <a:ext cx="1475154" cy="439615"/>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PROFIT VIEW</a:t>
            </a:r>
          </a:p>
        </xdr:txBody>
      </xdr:sp>
      <xdr:sp macro="" textlink="">
        <xdr:nvSpPr>
          <xdr:cNvPr id="39" name="Rectangle: Rounded Corners 38">
            <a:hlinkClick xmlns:r="http://schemas.openxmlformats.org/officeDocument/2006/relationships" r:id="rId5"/>
            <a:extLst>
              <a:ext uri="{FF2B5EF4-FFF2-40B4-BE49-F238E27FC236}">
                <a16:creationId xmlns:a16="http://schemas.microsoft.com/office/drawing/2014/main" id="{8D5B0647-1213-46FC-B0A8-595C45A95263}"/>
              </a:ext>
            </a:extLst>
          </xdr:cNvPr>
          <xdr:cNvSpPr/>
        </xdr:nvSpPr>
        <xdr:spPr>
          <a:xfrm>
            <a:off x="254000" y="4024925"/>
            <a:ext cx="1426307" cy="420077"/>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ANALYSIS</a:t>
            </a:r>
          </a:p>
        </xdr:txBody>
      </xdr:sp>
      <xdr:sp macro="" textlink="">
        <xdr:nvSpPr>
          <xdr:cNvPr id="40" name="Rectangle: Rounded Corners 39">
            <a:hlinkClick xmlns:r="http://schemas.openxmlformats.org/officeDocument/2006/relationships" r:id="rId6"/>
            <a:extLst>
              <a:ext uri="{FF2B5EF4-FFF2-40B4-BE49-F238E27FC236}">
                <a16:creationId xmlns:a16="http://schemas.microsoft.com/office/drawing/2014/main" id="{7AD78F14-0AB4-4156-B26A-2D45DC0A6577}"/>
              </a:ext>
            </a:extLst>
          </xdr:cNvPr>
          <xdr:cNvSpPr/>
        </xdr:nvSpPr>
        <xdr:spPr>
          <a:xfrm>
            <a:off x="283308" y="4777156"/>
            <a:ext cx="1396999" cy="420076"/>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600">
                <a:solidFill>
                  <a:schemeClr val="lt1"/>
                </a:solidFill>
                <a:latin typeface="+mn-lt"/>
                <a:ea typeface="+mn-ea"/>
                <a:cs typeface="+mn-cs"/>
              </a:rPr>
              <a:t>CONCLUSION</a:t>
            </a:r>
          </a:p>
        </xdr:txBody>
      </xdr:sp>
      <xdr:sp macro="" textlink="">
        <xdr:nvSpPr>
          <xdr:cNvPr id="41" name="Rectangle: Rounded Corners 40">
            <a:extLst>
              <a:ext uri="{FF2B5EF4-FFF2-40B4-BE49-F238E27FC236}">
                <a16:creationId xmlns:a16="http://schemas.microsoft.com/office/drawing/2014/main" id="{9E2CBCBA-3E89-4D11-88B9-02C258FE6355}"/>
              </a:ext>
            </a:extLst>
          </xdr:cNvPr>
          <xdr:cNvSpPr/>
        </xdr:nvSpPr>
        <xdr:spPr>
          <a:xfrm>
            <a:off x="10584260" y="1024374"/>
            <a:ext cx="4245433" cy="870857"/>
          </a:xfrm>
          <a:prstGeom prst="roundRect">
            <a:avLst>
              <a:gd name="adj" fmla="val 2881"/>
            </a:avLst>
          </a:prstGeom>
          <a:solidFill>
            <a:srgbClr val="303B4A"/>
          </a:solidFill>
          <a:ln cap="rnd">
            <a:noFill/>
            <a:roun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sp macro="" textlink="">
        <xdr:nvSpPr>
          <xdr:cNvPr id="42" name="TextBox 41">
            <a:extLst>
              <a:ext uri="{FF2B5EF4-FFF2-40B4-BE49-F238E27FC236}">
                <a16:creationId xmlns:a16="http://schemas.microsoft.com/office/drawing/2014/main" id="{DE3B6A3D-8104-41CF-AC78-A1562E108FC3}"/>
              </a:ext>
            </a:extLst>
          </xdr:cNvPr>
          <xdr:cNvSpPr txBox="1"/>
        </xdr:nvSpPr>
        <xdr:spPr>
          <a:xfrm>
            <a:off x="10804769" y="1035538"/>
            <a:ext cx="1213338"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tx2">
                    <a:lumMod val="20000"/>
                    <a:lumOff val="80000"/>
                  </a:schemeClr>
                </a:solidFill>
                <a:latin typeface="Lato Black" panose="020F0A02020204030203" pitchFamily="34" charset="0"/>
                <a:ea typeface="+mn-ea"/>
                <a:cs typeface="+mn-cs"/>
              </a:rPr>
              <a:t>PROFIT</a:t>
            </a:r>
            <a:r>
              <a:rPr lang="en-US" sz="1100" baseline="0">
                <a:solidFill>
                  <a:schemeClr val="tx2">
                    <a:lumMod val="20000"/>
                    <a:lumOff val="80000"/>
                  </a:schemeClr>
                </a:solidFill>
                <a:latin typeface="Lato Black" panose="020F0A02020204030203" pitchFamily="34" charset="0"/>
              </a:rPr>
              <a:t> %</a:t>
            </a:r>
            <a:endParaRPr lang="en-US" sz="1100">
              <a:solidFill>
                <a:schemeClr val="tx2">
                  <a:lumMod val="20000"/>
                  <a:lumOff val="80000"/>
                </a:schemeClr>
              </a:solidFill>
              <a:latin typeface="Lato Black" panose="020F0A02020204030203" pitchFamily="34" charset="0"/>
            </a:endParaRPr>
          </a:p>
        </xdr:txBody>
      </xdr:sp>
      <xdr:sp macro="" textlink="ANALYSIS!L5">
        <xdr:nvSpPr>
          <xdr:cNvPr id="43" name="Rectangle 42">
            <a:extLst>
              <a:ext uri="{FF2B5EF4-FFF2-40B4-BE49-F238E27FC236}">
                <a16:creationId xmlns:a16="http://schemas.microsoft.com/office/drawing/2014/main" id="{28BAADC0-1480-45B7-96C0-BFBE1172E086}"/>
              </a:ext>
            </a:extLst>
          </xdr:cNvPr>
          <xdr:cNvSpPr/>
        </xdr:nvSpPr>
        <xdr:spPr>
          <a:xfrm>
            <a:off x="11250522" y="1251718"/>
            <a:ext cx="2027815" cy="547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C108492-0FC2-4DB6-960E-DA9981D41515}" type="TxLink">
              <a:rPr lang="en-US" sz="2800" b="0" i="0" u="none" strike="noStrike">
                <a:solidFill>
                  <a:schemeClr val="accent4">
                    <a:lumMod val="20000"/>
                    <a:lumOff val="80000"/>
                  </a:schemeClr>
                </a:solidFill>
                <a:latin typeface="Lato Black" panose="020F0A02020204030203" pitchFamily="34" charset="0"/>
                <a:ea typeface="+mn-ea"/>
                <a:cs typeface="Calibri"/>
              </a:rPr>
              <a:pPr marL="0" indent="0" algn="l"/>
              <a:t>21%</a:t>
            </a:fld>
            <a:endParaRPr lang="en-US" sz="2800" b="0" i="0" u="none" strike="noStrike">
              <a:solidFill>
                <a:schemeClr val="accent4">
                  <a:lumMod val="20000"/>
                  <a:lumOff val="80000"/>
                </a:schemeClr>
              </a:solidFill>
              <a:latin typeface="Lato Black" panose="020F0A02020204030203" pitchFamily="34" charset="0"/>
              <a:ea typeface="+mn-ea"/>
              <a:cs typeface="Calibri"/>
            </a:endParaRPr>
          </a:p>
        </xdr:txBody>
      </xdr:sp>
      <xdr:sp macro="" textlink="">
        <xdr:nvSpPr>
          <xdr:cNvPr id="50" name="Flowchart: Off-page Connector 49">
            <a:extLst>
              <a:ext uri="{FF2B5EF4-FFF2-40B4-BE49-F238E27FC236}">
                <a16:creationId xmlns:a16="http://schemas.microsoft.com/office/drawing/2014/main" id="{ADEDA442-DF25-4EEE-BF8D-A4342B02E1E3}"/>
              </a:ext>
            </a:extLst>
          </xdr:cNvPr>
          <xdr:cNvSpPr/>
        </xdr:nvSpPr>
        <xdr:spPr>
          <a:xfrm>
            <a:off x="16070385" y="1611923"/>
            <a:ext cx="869462" cy="2051539"/>
          </a:xfrm>
          <a:prstGeom prst="flowChartOffpageConnector">
            <a:avLst/>
          </a:prstGeom>
          <a:solidFill>
            <a:srgbClr val="8497B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chemeClr val="lt1"/>
              </a:solidFill>
              <a:latin typeface="+mn-lt"/>
              <a:ea typeface="+mn-ea"/>
              <a:cs typeface="+mn-cs"/>
            </a:endParaRPr>
          </a:p>
        </xdr:txBody>
      </xdr:sp>
      <xdr:sp macro="" textlink="">
        <xdr:nvSpPr>
          <xdr:cNvPr id="51" name="Flowchart: Off-page Connector 50">
            <a:extLst>
              <a:ext uri="{FF2B5EF4-FFF2-40B4-BE49-F238E27FC236}">
                <a16:creationId xmlns:a16="http://schemas.microsoft.com/office/drawing/2014/main" id="{B80A8F01-E4A1-4DD2-86C4-E589CFAC5C77}"/>
              </a:ext>
            </a:extLst>
          </xdr:cNvPr>
          <xdr:cNvSpPr/>
        </xdr:nvSpPr>
        <xdr:spPr>
          <a:xfrm>
            <a:off x="14995769" y="1680308"/>
            <a:ext cx="898769" cy="1973385"/>
          </a:xfrm>
          <a:prstGeom prst="flowChartOffpageConnector">
            <a:avLst/>
          </a:prstGeom>
          <a:solidFill>
            <a:srgbClr val="303B4A"/>
          </a:solidFill>
          <a:ln cap="rnd">
            <a:noFill/>
            <a:roun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2" name="Rectangle: Rounded Corners 51">
            <a:extLst>
              <a:ext uri="{FF2B5EF4-FFF2-40B4-BE49-F238E27FC236}">
                <a16:creationId xmlns:a16="http://schemas.microsoft.com/office/drawing/2014/main" id="{8F4D5938-25E1-43D2-8E57-E6725B839BB8}"/>
              </a:ext>
            </a:extLst>
          </xdr:cNvPr>
          <xdr:cNvSpPr/>
        </xdr:nvSpPr>
        <xdr:spPr>
          <a:xfrm>
            <a:off x="14966462" y="996463"/>
            <a:ext cx="957384" cy="527538"/>
          </a:xfrm>
          <a:prstGeom prst="roundRect">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TOP PRODUCT</a:t>
            </a:r>
          </a:p>
        </xdr:txBody>
      </xdr:sp>
      <xdr:sp macro="" textlink="">
        <xdr:nvSpPr>
          <xdr:cNvPr id="53" name="Rectangle: Rounded Corners 52">
            <a:extLst>
              <a:ext uri="{FF2B5EF4-FFF2-40B4-BE49-F238E27FC236}">
                <a16:creationId xmlns:a16="http://schemas.microsoft.com/office/drawing/2014/main" id="{AAF5B7FD-5A8A-41AD-AFDD-93D3520D3620}"/>
              </a:ext>
            </a:extLst>
          </xdr:cNvPr>
          <xdr:cNvSpPr/>
        </xdr:nvSpPr>
        <xdr:spPr>
          <a:xfrm>
            <a:off x="16050848" y="976923"/>
            <a:ext cx="898769" cy="566615"/>
          </a:xfrm>
          <a:prstGeom prst="roundRect">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TOP CATEGORY</a:t>
            </a:r>
          </a:p>
        </xdr:txBody>
      </xdr:sp>
      <xdr:sp macro="" textlink="">
        <xdr:nvSpPr>
          <xdr:cNvPr id="55" name="Rectangle: Top Corners Snipped 54">
            <a:extLst>
              <a:ext uri="{FF2B5EF4-FFF2-40B4-BE49-F238E27FC236}">
                <a16:creationId xmlns:a16="http://schemas.microsoft.com/office/drawing/2014/main" id="{6A201B20-791D-449E-8044-3B98623F2582}"/>
              </a:ext>
            </a:extLst>
          </xdr:cNvPr>
          <xdr:cNvSpPr/>
        </xdr:nvSpPr>
        <xdr:spPr>
          <a:xfrm>
            <a:off x="16021539" y="1602156"/>
            <a:ext cx="967154" cy="224690"/>
          </a:xfrm>
          <a:prstGeom prst="snip2SameRect">
            <a:avLst/>
          </a:prstGeom>
          <a:solidFill>
            <a:schemeClr val="accent4">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ANALYSIS!W27">
        <xdr:nvSpPr>
          <xdr:cNvPr id="56" name="TextBox 55">
            <a:extLst>
              <a:ext uri="{FF2B5EF4-FFF2-40B4-BE49-F238E27FC236}">
                <a16:creationId xmlns:a16="http://schemas.microsoft.com/office/drawing/2014/main" id="{72CA37C4-509E-45AC-B5B5-E8DC6C9B3D73}"/>
              </a:ext>
            </a:extLst>
          </xdr:cNvPr>
          <xdr:cNvSpPr txBox="1"/>
        </xdr:nvSpPr>
        <xdr:spPr>
          <a:xfrm>
            <a:off x="15054385" y="2159001"/>
            <a:ext cx="791307" cy="293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36ED73-1281-422B-8139-33B3E274285B}" type="TxLink">
              <a:rPr lang="en-US" sz="1100" b="0" i="0" u="none" strike="noStrike">
                <a:solidFill>
                  <a:srgbClr val="000000"/>
                </a:solidFill>
                <a:latin typeface="Calibri"/>
                <a:cs typeface="Calibri"/>
              </a:rPr>
              <a:pPr/>
              <a:t>Product41</a:t>
            </a:fld>
            <a:endParaRPr lang="en-US" sz="1100"/>
          </a:p>
        </xdr:txBody>
      </xdr:sp>
      <xdr:sp macro="" textlink="">
        <xdr:nvSpPr>
          <xdr:cNvPr id="57" name="Flowchart: Off-page Connector 56">
            <a:extLst>
              <a:ext uri="{FF2B5EF4-FFF2-40B4-BE49-F238E27FC236}">
                <a16:creationId xmlns:a16="http://schemas.microsoft.com/office/drawing/2014/main" id="{E96F0749-4461-4691-8B99-F1AEBBD30B74}"/>
              </a:ext>
            </a:extLst>
          </xdr:cNvPr>
          <xdr:cNvSpPr/>
        </xdr:nvSpPr>
        <xdr:spPr>
          <a:xfrm>
            <a:off x="15005539" y="1797538"/>
            <a:ext cx="898769" cy="1865924"/>
          </a:xfrm>
          <a:prstGeom prst="flowChartOffpageConnector">
            <a:avLst/>
          </a:prstGeom>
          <a:solidFill>
            <a:srgbClr val="8497B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chemeClr val="lt1"/>
              </a:solidFill>
              <a:latin typeface="+mn-lt"/>
              <a:ea typeface="+mn-ea"/>
              <a:cs typeface="+mn-cs"/>
            </a:endParaRPr>
          </a:p>
        </xdr:txBody>
      </xdr:sp>
      <xdr:sp macro="" textlink="'Profit Analysis'!K39">
        <xdr:nvSpPr>
          <xdr:cNvPr id="58" name="TextBox 57">
            <a:extLst>
              <a:ext uri="{FF2B5EF4-FFF2-40B4-BE49-F238E27FC236}">
                <a16:creationId xmlns:a16="http://schemas.microsoft.com/office/drawing/2014/main" id="{C82DF909-B4F5-49DC-9A32-AD45BDB3F138}"/>
              </a:ext>
            </a:extLst>
          </xdr:cNvPr>
          <xdr:cNvSpPr txBox="1"/>
        </xdr:nvSpPr>
        <xdr:spPr>
          <a:xfrm>
            <a:off x="15005538" y="2002694"/>
            <a:ext cx="869462" cy="302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8F34B3-92DC-4CA2-8172-906623F7937A}" type="TxLink">
              <a:rPr lang="en-US" sz="1200" b="1" i="0" u="none" strike="noStrike">
                <a:solidFill>
                  <a:schemeClr val="tx1"/>
                </a:solidFill>
                <a:latin typeface="Calibri"/>
                <a:cs typeface="Calibri"/>
              </a:rPr>
              <a:pPr/>
              <a:t>Product30</a:t>
            </a:fld>
            <a:endParaRPr lang="en-US" sz="1200" b="1">
              <a:solidFill>
                <a:schemeClr val="tx1"/>
              </a:solidFill>
              <a:latin typeface="Lato Black" panose="020F0A02020204030203" pitchFamily="34" charset="0"/>
            </a:endParaRPr>
          </a:p>
        </xdr:txBody>
      </xdr:sp>
      <xdr:sp macro="" textlink="'Profit Analysis'!L39">
        <xdr:nvSpPr>
          <xdr:cNvPr id="59" name="TextBox 58">
            <a:extLst>
              <a:ext uri="{FF2B5EF4-FFF2-40B4-BE49-F238E27FC236}">
                <a16:creationId xmlns:a16="http://schemas.microsoft.com/office/drawing/2014/main" id="{A6F94018-A385-4DD0-888C-66B7A54E6338}"/>
              </a:ext>
            </a:extLst>
          </xdr:cNvPr>
          <xdr:cNvSpPr txBox="1"/>
        </xdr:nvSpPr>
        <xdr:spPr>
          <a:xfrm>
            <a:off x="15044615" y="2432539"/>
            <a:ext cx="791307"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F9FA25-47B7-49B5-B62F-A0CEEB548355}" type="TxLink">
              <a:rPr lang="en-US" sz="1400" b="0" i="0" u="none" strike="noStrike">
                <a:solidFill>
                  <a:schemeClr val="tx1"/>
                </a:solidFill>
                <a:latin typeface="Lato Black" panose="020F0A02020204030203" pitchFamily="34" charset="0"/>
                <a:cs typeface="Calibri"/>
              </a:rPr>
              <a:pPr algn="ctr"/>
              <a:t>$6,074</a:t>
            </a:fld>
            <a:endParaRPr lang="en-US" sz="1800" b="1">
              <a:solidFill>
                <a:schemeClr val="tx1"/>
              </a:solidFill>
              <a:latin typeface="Lato Black" panose="020F0A02020204030203" pitchFamily="34" charset="0"/>
            </a:endParaRPr>
          </a:p>
        </xdr:txBody>
      </xdr:sp>
      <xdr:sp macro="" textlink="'Profit Analysis'!L43">
        <xdr:nvSpPr>
          <xdr:cNvPr id="60" name="TextBox 59">
            <a:extLst>
              <a:ext uri="{FF2B5EF4-FFF2-40B4-BE49-F238E27FC236}">
                <a16:creationId xmlns:a16="http://schemas.microsoft.com/office/drawing/2014/main" id="{CF9937AC-A22B-4D87-975F-ACCC9017737F}"/>
              </a:ext>
            </a:extLst>
          </xdr:cNvPr>
          <xdr:cNvSpPr txBox="1"/>
        </xdr:nvSpPr>
        <xdr:spPr>
          <a:xfrm>
            <a:off x="16119231" y="2432539"/>
            <a:ext cx="791307"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ECD71B-1D5C-4B3C-A2C0-0B72EEB0333E}" type="TxLink">
              <a:rPr lang="en-US" sz="1200" b="0" i="0" u="none" strike="noStrike">
                <a:solidFill>
                  <a:schemeClr val="tx1"/>
                </a:solidFill>
                <a:latin typeface="Lato Black" panose="020F0A02020204030203" pitchFamily="34" charset="0"/>
                <a:ea typeface="+mn-ea"/>
                <a:cs typeface="Calibri"/>
              </a:rPr>
              <a:pPr marL="0" indent="0" algn="ctr"/>
              <a:t>$9,986</a:t>
            </a:fld>
            <a:endParaRPr lang="en-US" sz="1200" b="0" i="0" u="none" strike="noStrike">
              <a:solidFill>
                <a:schemeClr val="tx1"/>
              </a:solidFill>
              <a:latin typeface="Lato Black" panose="020F0A02020204030203" pitchFamily="34" charset="0"/>
              <a:ea typeface="+mn-ea"/>
              <a:cs typeface="Calibri"/>
            </a:endParaRPr>
          </a:p>
        </xdr:txBody>
      </xdr:sp>
      <xdr:sp macro="" textlink="'Profit Analysis'!K43">
        <xdr:nvSpPr>
          <xdr:cNvPr id="61" name="TextBox 60">
            <a:extLst>
              <a:ext uri="{FF2B5EF4-FFF2-40B4-BE49-F238E27FC236}">
                <a16:creationId xmlns:a16="http://schemas.microsoft.com/office/drawing/2014/main" id="{C1F54B17-9C82-49A4-AE22-629D6C835C81}"/>
              </a:ext>
            </a:extLst>
          </xdr:cNvPr>
          <xdr:cNvSpPr txBox="1"/>
        </xdr:nvSpPr>
        <xdr:spPr>
          <a:xfrm>
            <a:off x="16050846" y="1992924"/>
            <a:ext cx="869462"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B1B7765-6EBD-49CA-AC70-B2813B1380A8}" type="TxLink">
              <a:rPr lang="en-US" sz="1000" b="1" i="0" u="none" strike="noStrike">
                <a:solidFill>
                  <a:srgbClr val="000000"/>
                </a:solidFill>
                <a:latin typeface="Lato Black" panose="020F0A02020204030203" pitchFamily="34" charset="0"/>
                <a:ea typeface="+mn-ea"/>
                <a:cs typeface="Calibri"/>
              </a:rPr>
              <a:pPr marL="0" indent="0"/>
              <a:t>Category01</a:t>
            </a:fld>
            <a:endParaRPr lang="en-US" sz="1000" b="1" i="0" u="none" strike="noStrike">
              <a:solidFill>
                <a:schemeClr val="accent5">
                  <a:lumMod val="10000"/>
                  <a:lumOff val="90000"/>
                </a:schemeClr>
              </a:solidFill>
              <a:latin typeface="Lato Black" panose="020F0A02020204030203" pitchFamily="34" charset="0"/>
              <a:ea typeface="+mn-ea"/>
              <a:cs typeface="Calibri"/>
            </a:endParaRPr>
          </a:p>
        </xdr:txBody>
      </xdr:sp>
      <xdr:pic>
        <xdr:nvPicPr>
          <xdr:cNvPr id="62" name="Graphic 61" descr="Trophy with solid fill">
            <a:extLst>
              <a:ext uri="{FF2B5EF4-FFF2-40B4-BE49-F238E27FC236}">
                <a16:creationId xmlns:a16="http://schemas.microsoft.com/office/drawing/2014/main" id="{B4AC37C0-4D33-40E1-B099-023197CFB15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5210693" y="2842846"/>
            <a:ext cx="488462" cy="547078"/>
          </a:xfrm>
          <a:prstGeom prst="rect">
            <a:avLst/>
          </a:prstGeom>
        </xdr:spPr>
      </xdr:pic>
      <xdr:pic>
        <xdr:nvPicPr>
          <xdr:cNvPr id="63" name="Graphic 62" descr="Ribbon with solid fill">
            <a:extLst>
              <a:ext uri="{FF2B5EF4-FFF2-40B4-BE49-F238E27FC236}">
                <a16:creationId xmlns:a16="http://schemas.microsoft.com/office/drawing/2014/main" id="{1CF92004-EDCF-400E-AA26-4966B72F067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6187615" y="2881922"/>
            <a:ext cx="586154" cy="537309"/>
          </a:xfrm>
          <a:prstGeom prst="rect">
            <a:avLst/>
          </a:prstGeom>
        </xdr:spPr>
      </xdr:pic>
      <xdr:graphicFrame macro="">
        <xdr:nvGraphicFramePr>
          <xdr:cNvPr id="64" name="Chart 63">
            <a:extLst>
              <a:ext uri="{FF2B5EF4-FFF2-40B4-BE49-F238E27FC236}">
                <a16:creationId xmlns:a16="http://schemas.microsoft.com/office/drawing/2014/main" id="{12CCBE77-B4FC-41AC-82B8-77E4B687EF75}"/>
              </a:ext>
            </a:extLst>
          </xdr:cNvPr>
          <xdr:cNvGraphicFramePr>
            <a:graphicFrameLocks/>
          </xdr:cNvGraphicFramePr>
        </xdr:nvGraphicFramePr>
        <xdr:xfrm>
          <a:off x="3624385" y="2442307"/>
          <a:ext cx="4923692" cy="2295769"/>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5" name="Chart 64">
            <a:extLst>
              <a:ext uri="{FF2B5EF4-FFF2-40B4-BE49-F238E27FC236}">
                <a16:creationId xmlns:a16="http://schemas.microsoft.com/office/drawing/2014/main" id="{4A87BB25-B635-4B42-96E4-A1B80C17F778}"/>
              </a:ext>
            </a:extLst>
          </xdr:cNvPr>
          <xdr:cNvGraphicFramePr>
            <a:graphicFrameLocks/>
          </xdr:cNvGraphicFramePr>
        </xdr:nvGraphicFramePr>
        <xdr:xfrm>
          <a:off x="8704385" y="2383692"/>
          <a:ext cx="3868615" cy="2383831"/>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67" name="Chart 66">
            <a:extLst>
              <a:ext uri="{FF2B5EF4-FFF2-40B4-BE49-F238E27FC236}">
                <a16:creationId xmlns:a16="http://schemas.microsoft.com/office/drawing/2014/main" id="{E8B27828-E9B8-4AE4-9620-11FFDB935664}"/>
              </a:ext>
            </a:extLst>
          </xdr:cNvPr>
          <xdr:cNvGraphicFramePr>
            <a:graphicFrameLocks/>
          </xdr:cNvGraphicFramePr>
        </xdr:nvGraphicFramePr>
        <xdr:xfrm>
          <a:off x="12776479" y="2364154"/>
          <a:ext cx="2062984" cy="2362302"/>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68" name="Chart 67">
            <a:extLst>
              <a:ext uri="{FF2B5EF4-FFF2-40B4-BE49-F238E27FC236}">
                <a16:creationId xmlns:a16="http://schemas.microsoft.com/office/drawing/2014/main" id="{531C1582-0FBA-4C26-A90E-F8A43F44F1C3}"/>
              </a:ext>
            </a:extLst>
          </xdr:cNvPr>
          <xdr:cNvGraphicFramePr>
            <a:graphicFrameLocks/>
          </xdr:cNvGraphicFramePr>
        </xdr:nvGraphicFramePr>
        <xdr:xfrm>
          <a:off x="3599266" y="5266592"/>
          <a:ext cx="8993272" cy="1923562"/>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69" name="Chart 68">
            <a:extLst>
              <a:ext uri="{FF2B5EF4-FFF2-40B4-BE49-F238E27FC236}">
                <a16:creationId xmlns:a16="http://schemas.microsoft.com/office/drawing/2014/main" id="{CCCED363-F985-4C5A-908D-84E41FF81F19}"/>
              </a:ext>
            </a:extLst>
          </xdr:cNvPr>
          <xdr:cNvGraphicFramePr>
            <a:graphicFrameLocks/>
          </xdr:cNvGraphicFramePr>
        </xdr:nvGraphicFramePr>
        <xdr:xfrm>
          <a:off x="12825324" y="5275386"/>
          <a:ext cx="1994791" cy="1892702"/>
        </xdr:xfrm>
        <a:graphic>
          <a:graphicData uri="http://schemas.openxmlformats.org/drawingml/2006/chart">
            <c:chart xmlns:c="http://schemas.openxmlformats.org/drawingml/2006/chart" xmlns:r="http://schemas.openxmlformats.org/officeDocument/2006/relationships" r:id="rId15"/>
          </a:graphicData>
        </a:graphic>
      </xdr:graphicFrame>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241597FF-7B92-4762-BF4E-BDC2FD7284CA}"/>
                  </a:ext>
                </a:extLst>
              </xdr:cNvPr>
              <xdr:cNvGraphicFramePr/>
            </xdr:nvGraphicFramePr>
            <xdr:xfrm>
              <a:off x="15034846" y="4376615"/>
              <a:ext cx="1963616" cy="2750835"/>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5034846" y="4376615"/>
                <a:ext cx="1963616" cy="27508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pic>
        <xdr:nvPicPr>
          <xdr:cNvPr id="72" name="Graphic 71" descr="Money with solid fill">
            <a:extLst>
              <a:ext uri="{FF2B5EF4-FFF2-40B4-BE49-F238E27FC236}">
                <a16:creationId xmlns:a16="http://schemas.microsoft.com/office/drawing/2014/main" id="{90393BA6-910E-DE3B-3FD1-E4CBD9DFDA2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22384" y="6115538"/>
            <a:ext cx="1074615" cy="943709"/>
          </a:xfrm>
          <a:prstGeom prst="rect">
            <a:avLst/>
          </a:prstGeom>
        </xdr:spPr>
      </xdr:pic>
      <xdr:sp macro="" textlink="">
        <xdr:nvSpPr>
          <xdr:cNvPr id="54" name="Rectangle: Top Corners Snipped 53">
            <a:extLst>
              <a:ext uri="{FF2B5EF4-FFF2-40B4-BE49-F238E27FC236}">
                <a16:creationId xmlns:a16="http://schemas.microsoft.com/office/drawing/2014/main" id="{F4ADE283-4E33-45B1-BD9F-13599CCC42F8}"/>
              </a:ext>
            </a:extLst>
          </xdr:cNvPr>
          <xdr:cNvSpPr/>
        </xdr:nvSpPr>
        <xdr:spPr>
          <a:xfrm>
            <a:off x="14946924" y="1611925"/>
            <a:ext cx="986691" cy="205152"/>
          </a:xfrm>
          <a:prstGeom prst="snip2SameRect">
            <a:avLst/>
          </a:prstGeom>
          <a:solidFill>
            <a:schemeClr val="accent4">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22</xdr:col>
      <xdr:colOff>361461</xdr:colOff>
      <xdr:row>6</xdr:row>
      <xdr:rowOff>9771</xdr:rowOff>
    </xdr:from>
    <xdr:to>
      <xdr:col>24</xdr:col>
      <xdr:colOff>15630</xdr:colOff>
      <xdr:row>9</xdr:row>
      <xdr:rowOff>107463</xdr:rowOff>
    </xdr:to>
    <xdr:pic>
      <xdr:nvPicPr>
        <xdr:cNvPr id="46" name="Graphic 45" descr="Coins with solid fill">
          <a:extLst>
            <a:ext uri="{FF2B5EF4-FFF2-40B4-BE49-F238E27FC236}">
              <a16:creationId xmlns:a16="http://schemas.microsoft.com/office/drawing/2014/main" id="{4473A541-880B-F85B-DB9F-AD26B2193A14}"/>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3686692" y="1123463"/>
          <a:ext cx="865553" cy="6545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406400</xdr:colOff>
      <xdr:row>8</xdr:row>
      <xdr:rowOff>60325</xdr:rowOff>
    </xdr:from>
    <xdr:to>
      <xdr:col>3</xdr:col>
      <xdr:colOff>749300</xdr:colOff>
      <xdr:row>17</xdr:row>
      <xdr:rowOff>152400</xdr:rowOff>
    </xdr:to>
    <xdr:graphicFrame macro="">
      <xdr:nvGraphicFramePr>
        <xdr:cNvPr id="2" name="Chart 1">
          <a:extLst>
            <a:ext uri="{FF2B5EF4-FFF2-40B4-BE49-F238E27FC236}">
              <a16:creationId xmlns:a16="http://schemas.microsoft.com/office/drawing/2014/main" id="{6F3860F5-223F-A6DB-6289-9525B81E7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1085850</xdr:colOff>
      <xdr:row>7</xdr:row>
      <xdr:rowOff>60325</xdr:rowOff>
    </xdr:from>
    <xdr:to>
      <xdr:col>6</xdr:col>
      <xdr:colOff>184150</xdr:colOff>
      <xdr:row>14</xdr:row>
      <xdr:rowOff>165100</xdr:rowOff>
    </xdr:to>
    <xdr:graphicFrame macro="">
      <xdr:nvGraphicFramePr>
        <xdr:cNvPr id="3" name="Chart 2">
          <a:extLst>
            <a:ext uri="{FF2B5EF4-FFF2-40B4-BE49-F238E27FC236}">
              <a16:creationId xmlns:a16="http://schemas.microsoft.com/office/drawing/2014/main" id="{E292FA60-BFF5-3274-37D1-0A10B64F2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177799</xdr:colOff>
      <xdr:row>11</xdr:row>
      <xdr:rowOff>19050</xdr:rowOff>
    </xdr:from>
    <xdr:to>
      <xdr:col>12</xdr:col>
      <xdr:colOff>355600</xdr:colOff>
      <xdr:row>23</xdr:row>
      <xdr:rowOff>38100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EEBFFEE-E197-FCAC-E0EF-5EAC5348B7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445499" y="2044700"/>
              <a:ext cx="2768601" cy="222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282575</xdr:colOff>
      <xdr:row>24</xdr:row>
      <xdr:rowOff>155575</xdr:rowOff>
    </xdr:from>
    <xdr:to>
      <xdr:col>15</xdr:col>
      <xdr:colOff>444500</xdr:colOff>
      <xdr:row>32</xdr:row>
      <xdr:rowOff>12700</xdr:rowOff>
    </xdr:to>
    <xdr:graphicFrame macro="">
      <xdr:nvGraphicFramePr>
        <xdr:cNvPr id="5" name="Chart 4">
          <a:extLst>
            <a:ext uri="{FF2B5EF4-FFF2-40B4-BE49-F238E27FC236}">
              <a16:creationId xmlns:a16="http://schemas.microsoft.com/office/drawing/2014/main" id="{F54D1664-BF4D-25DB-6FDF-538AAF2A5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603250</xdr:colOff>
      <xdr:row>0</xdr:row>
      <xdr:rowOff>22225</xdr:rowOff>
    </xdr:from>
    <xdr:to>
      <xdr:col>26</xdr:col>
      <xdr:colOff>76200</xdr:colOff>
      <xdr:row>8</xdr:row>
      <xdr:rowOff>107950</xdr:rowOff>
    </xdr:to>
    <xdr:graphicFrame macro="">
      <xdr:nvGraphicFramePr>
        <xdr:cNvPr id="6" name="Chart 5">
          <a:extLst>
            <a:ext uri="{FF2B5EF4-FFF2-40B4-BE49-F238E27FC236}">
              <a16:creationId xmlns:a16="http://schemas.microsoft.com/office/drawing/2014/main" id="{C2EB20B5-46AC-CE22-4B35-76CD1EDDD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250825</xdr:colOff>
      <xdr:row>24</xdr:row>
      <xdr:rowOff>3175</xdr:rowOff>
    </xdr:from>
    <xdr:to>
      <xdr:col>6</xdr:col>
      <xdr:colOff>501650</xdr:colOff>
      <xdr:row>38</xdr:row>
      <xdr:rowOff>168275</xdr:rowOff>
    </xdr:to>
    <xdr:graphicFrame macro="">
      <xdr:nvGraphicFramePr>
        <xdr:cNvPr id="7" name="Chart 6">
          <a:extLst>
            <a:ext uri="{FF2B5EF4-FFF2-40B4-BE49-F238E27FC236}">
              <a16:creationId xmlns:a16="http://schemas.microsoft.com/office/drawing/2014/main" id="{F1991C78-8C65-8261-DDFB-E235170E0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12521</xdr:colOff>
      <xdr:row>28</xdr:row>
      <xdr:rowOff>81745</xdr:rowOff>
    </xdr:from>
    <xdr:to>
      <xdr:col>24</xdr:col>
      <xdr:colOff>515155</xdr:colOff>
      <xdr:row>43</xdr:row>
      <xdr:rowOff>7691</xdr:rowOff>
    </xdr:to>
    <xdr:graphicFrame macro="">
      <xdr:nvGraphicFramePr>
        <xdr:cNvPr id="9" name="Chart 8">
          <a:extLst>
            <a:ext uri="{FF2B5EF4-FFF2-40B4-BE49-F238E27FC236}">
              <a16:creationId xmlns:a16="http://schemas.microsoft.com/office/drawing/2014/main" id="{949B630D-2CDC-EAAC-AC21-D0E832DD8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490416</xdr:colOff>
      <xdr:row>34</xdr:row>
      <xdr:rowOff>136282</xdr:rowOff>
    </xdr:to>
    <xdr:sp macro="" textlink="">
      <xdr:nvSpPr>
        <xdr:cNvPr id="2" name="Rectangle: Rounded Corners 1">
          <a:extLst>
            <a:ext uri="{FF2B5EF4-FFF2-40B4-BE49-F238E27FC236}">
              <a16:creationId xmlns:a16="http://schemas.microsoft.com/office/drawing/2014/main" id="{81BB4228-C6A8-420D-9008-EFBF3E215D55}"/>
            </a:ext>
          </a:extLst>
        </xdr:cNvPr>
        <xdr:cNvSpPr/>
      </xdr:nvSpPr>
      <xdr:spPr>
        <a:xfrm>
          <a:off x="0" y="114300"/>
          <a:ext cx="1709616" cy="6098932"/>
        </a:xfrm>
        <a:prstGeom prst="roundRect">
          <a:avLst>
            <a:gd name="adj" fmla="val 5346"/>
          </a:avLst>
        </a:prstGeom>
        <a:solidFill>
          <a:srgbClr val="8497B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117232</xdr:colOff>
      <xdr:row>9</xdr:row>
      <xdr:rowOff>11724</xdr:rowOff>
    </xdr:from>
    <xdr:to>
      <xdr:col>2</xdr:col>
      <xdr:colOff>373185</xdr:colOff>
      <xdr:row>11</xdr:row>
      <xdr:rowOff>53732</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66F4FBA9-9AE9-43A6-8D49-19CE6B10F914}"/>
            </a:ext>
          </a:extLst>
        </xdr:cNvPr>
        <xdr:cNvSpPr/>
      </xdr:nvSpPr>
      <xdr:spPr>
        <a:xfrm>
          <a:off x="117232" y="1484924"/>
          <a:ext cx="1475153" cy="410308"/>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SALES</a:t>
          </a:r>
          <a:r>
            <a:rPr lang="en-US" sz="1800" baseline="0"/>
            <a:t> </a:t>
          </a:r>
          <a:r>
            <a:rPr lang="en-US" sz="1800"/>
            <a:t>VIEW</a:t>
          </a:r>
        </a:p>
      </xdr:txBody>
    </xdr:sp>
    <xdr:clientData/>
  </xdr:twoCellAnchor>
  <xdr:twoCellAnchor>
    <xdr:from>
      <xdr:col>0</xdr:col>
      <xdr:colOff>127000</xdr:colOff>
      <xdr:row>13</xdr:row>
      <xdr:rowOff>17587</xdr:rowOff>
    </xdr:from>
    <xdr:to>
      <xdr:col>2</xdr:col>
      <xdr:colOff>382954</xdr:colOff>
      <xdr:row>15</xdr:row>
      <xdr:rowOff>88902</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1358EDC-DCA9-43ED-882E-A6BE78C6281A}"/>
            </a:ext>
          </a:extLst>
        </xdr:cNvPr>
        <xdr:cNvSpPr/>
      </xdr:nvSpPr>
      <xdr:spPr>
        <a:xfrm>
          <a:off x="127000" y="2227387"/>
          <a:ext cx="1475154" cy="439615"/>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PROFIT VIEW</a:t>
          </a:r>
        </a:p>
      </xdr:txBody>
    </xdr:sp>
    <xdr:clientData/>
  </xdr:twoCellAnchor>
  <xdr:twoCellAnchor>
    <xdr:from>
      <xdr:col>0</xdr:col>
      <xdr:colOff>136770</xdr:colOff>
      <xdr:row>17</xdr:row>
      <xdr:rowOff>52757</xdr:rowOff>
    </xdr:from>
    <xdr:to>
      <xdr:col>2</xdr:col>
      <xdr:colOff>343877</xdr:colOff>
      <xdr:row>19</xdr:row>
      <xdr:rowOff>104534</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2F3BFC30-967A-4DDF-B1EE-4BFC97D59653}"/>
            </a:ext>
          </a:extLst>
        </xdr:cNvPr>
        <xdr:cNvSpPr/>
      </xdr:nvSpPr>
      <xdr:spPr>
        <a:xfrm>
          <a:off x="136770" y="2999157"/>
          <a:ext cx="1426307" cy="420077"/>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a:solidFill>
                <a:schemeClr val="lt1"/>
              </a:solidFill>
              <a:latin typeface="+mn-lt"/>
              <a:ea typeface="+mn-ea"/>
              <a:cs typeface="+mn-cs"/>
            </a:rPr>
            <a:t>ANALYSIS</a:t>
          </a:r>
        </a:p>
      </xdr:txBody>
    </xdr:sp>
    <xdr:clientData/>
  </xdr:twoCellAnchor>
  <xdr:twoCellAnchor>
    <xdr:from>
      <xdr:col>0</xdr:col>
      <xdr:colOff>166078</xdr:colOff>
      <xdr:row>21</xdr:row>
      <xdr:rowOff>68388</xdr:rowOff>
    </xdr:from>
    <xdr:to>
      <xdr:col>2</xdr:col>
      <xdr:colOff>343877</xdr:colOff>
      <xdr:row>23</xdr:row>
      <xdr:rowOff>120164</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CA9273-5CF4-4C0C-AF3C-C6A6CD2DD076}"/>
            </a:ext>
          </a:extLst>
        </xdr:cNvPr>
        <xdr:cNvSpPr/>
      </xdr:nvSpPr>
      <xdr:spPr>
        <a:xfrm>
          <a:off x="166078" y="3751388"/>
          <a:ext cx="1396999" cy="420076"/>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600">
              <a:solidFill>
                <a:schemeClr val="lt1"/>
              </a:solidFill>
              <a:latin typeface="+mn-lt"/>
              <a:ea typeface="+mn-ea"/>
              <a:cs typeface="+mn-cs"/>
            </a:rPr>
            <a:t>CONCLUSION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on" refreshedDate="45583.110170949076" createdVersion="8" refreshedVersion="8" minRefreshableVersion="3" recordCount="527" xr:uid="{89CA3562-388E-4D51-9B87-AA9BEA6C56AE}">
  <cacheSource type="worksheet">
    <worksheetSource name="InputData"/>
  </cacheSource>
  <cacheFields count="20">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9"/>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165">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165">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PROFIT" numFmtId="166">
      <sharedItems containsSemiMixedTypes="0" containsString="0" containsNumber="1" minValue="1.7000000000000002" maxValue="900"/>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4508154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n v="9"/>
    <x v="0"/>
    <x v="0"/>
    <n v="0"/>
    <x v="0"/>
    <x v="0"/>
    <x v="0"/>
    <n v="144"/>
    <n v="156.96"/>
    <n v="1296"/>
    <n v="1412.64"/>
    <x v="0"/>
    <x v="0"/>
    <x v="0"/>
    <n v="116.6400000000001"/>
  </r>
  <r>
    <x v="1"/>
    <x v="1"/>
    <n v="15"/>
    <x v="1"/>
    <x v="1"/>
    <n v="0"/>
    <x v="1"/>
    <x v="1"/>
    <x v="1"/>
    <n v="72"/>
    <n v="79.92"/>
    <n v="1080"/>
    <n v="1198.8"/>
    <x v="1"/>
    <x v="0"/>
    <x v="0"/>
    <n v="118.79999999999995"/>
  </r>
  <r>
    <x v="1"/>
    <x v="2"/>
    <n v="6"/>
    <x v="2"/>
    <x v="1"/>
    <n v="0"/>
    <x v="2"/>
    <x v="2"/>
    <x v="1"/>
    <n v="112"/>
    <n v="122.08"/>
    <n v="672"/>
    <n v="732.48"/>
    <x v="1"/>
    <x v="0"/>
    <x v="0"/>
    <n v="60.480000000000018"/>
  </r>
  <r>
    <x v="2"/>
    <x v="3"/>
    <n v="5"/>
    <x v="2"/>
    <x v="0"/>
    <n v="0"/>
    <x v="3"/>
    <x v="3"/>
    <x v="2"/>
    <n v="44"/>
    <n v="48.84"/>
    <n v="220"/>
    <n v="244.20000000000002"/>
    <x v="2"/>
    <x v="0"/>
    <x v="0"/>
    <n v="24.200000000000017"/>
  </r>
  <r>
    <x v="3"/>
    <x v="4"/>
    <n v="12"/>
    <x v="1"/>
    <x v="0"/>
    <n v="0"/>
    <x v="4"/>
    <x v="4"/>
    <x v="3"/>
    <n v="5"/>
    <n v="6.7"/>
    <n v="60"/>
    <n v="80.400000000000006"/>
    <x v="3"/>
    <x v="0"/>
    <x v="0"/>
    <n v="20.400000000000006"/>
  </r>
  <r>
    <x v="4"/>
    <x v="5"/>
    <n v="1"/>
    <x v="2"/>
    <x v="1"/>
    <n v="0"/>
    <x v="5"/>
    <x v="4"/>
    <x v="1"/>
    <n v="93"/>
    <n v="104.16"/>
    <n v="93"/>
    <n v="104.16"/>
    <x v="4"/>
    <x v="0"/>
    <x v="0"/>
    <n v="11.159999999999997"/>
  </r>
  <r>
    <x v="4"/>
    <x v="6"/>
    <n v="8"/>
    <x v="2"/>
    <x v="1"/>
    <n v="0"/>
    <x v="6"/>
    <x v="3"/>
    <x v="1"/>
    <n v="71"/>
    <n v="80.94"/>
    <n v="568"/>
    <n v="647.52"/>
    <x v="4"/>
    <x v="0"/>
    <x v="0"/>
    <n v="79.519999999999982"/>
  </r>
  <r>
    <x v="4"/>
    <x v="7"/>
    <n v="4"/>
    <x v="2"/>
    <x v="0"/>
    <n v="0"/>
    <x v="7"/>
    <x v="0"/>
    <x v="3"/>
    <n v="7"/>
    <n v="8.33"/>
    <n v="28"/>
    <n v="33.32"/>
    <x v="4"/>
    <x v="0"/>
    <x v="0"/>
    <n v="5.32"/>
  </r>
  <r>
    <x v="5"/>
    <x v="8"/>
    <n v="3"/>
    <x v="2"/>
    <x v="1"/>
    <n v="0"/>
    <x v="8"/>
    <x v="1"/>
    <x v="1"/>
    <n v="67"/>
    <n v="85.76"/>
    <n v="201"/>
    <n v="257.28000000000003"/>
    <x v="5"/>
    <x v="0"/>
    <x v="0"/>
    <n v="56.28000000000003"/>
  </r>
  <r>
    <x v="5"/>
    <x v="9"/>
    <n v="4"/>
    <x v="0"/>
    <x v="0"/>
    <n v="0"/>
    <x v="9"/>
    <x v="2"/>
    <x v="1"/>
    <n v="112"/>
    <n v="146.72"/>
    <n v="448"/>
    <n v="586.88"/>
    <x v="5"/>
    <x v="0"/>
    <x v="0"/>
    <n v="138.88"/>
  </r>
  <r>
    <x v="5"/>
    <x v="10"/>
    <n v="4"/>
    <x v="2"/>
    <x v="0"/>
    <n v="0"/>
    <x v="10"/>
    <x v="1"/>
    <x v="0"/>
    <n v="120"/>
    <n v="162"/>
    <n v="480"/>
    <n v="648"/>
    <x v="5"/>
    <x v="0"/>
    <x v="0"/>
    <n v="168"/>
  </r>
  <r>
    <x v="6"/>
    <x v="10"/>
    <n v="10"/>
    <x v="1"/>
    <x v="1"/>
    <n v="0"/>
    <x v="10"/>
    <x v="1"/>
    <x v="0"/>
    <n v="120"/>
    <n v="162"/>
    <n v="1200"/>
    <n v="1620"/>
    <x v="6"/>
    <x v="0"/>
    <x v="0"/>
    <n v="420"/>
  </r>
  <r>
    <x v="7"/>
    <x v="11"/>
    <n v="13"/>
    <x v="2"/>
    <x v="0"/>
    <n v="0"/>
    <x v="11"/>
    <x v="1"/>
    <x v="1"/>
    <n v="76"/>
    <n v="82.08"/>
    <n v="988"/>
    <n v="1067.04"/>
    <x v="7"/>
    <x v="0"/>
    <x v="0"/>
    <n v="79.039999999999964"/>
  </r>
  <r>
    <x v="7"/>
    <x v="12"/>
    <n v="3"/>
    <x v="1"/>
    <x v="1"/>
    <n v="0"/>
    <x v="12"/>
    <x v="0"/>
    <x v="0"/>
    <n v="141"/>
    <n v="149.46"/>
    <n v="423"/>
    <n v="448.38"/>
    <x v="7"/>
    <x v="0"/>
    <x v="0"/>
    <n v="25.379999999999995"/>
  </r>
  <r>
    <x v="8"/>
    <x v="4"/>
    <n v="6"/>
    <x v="2"/>
    <x v="1"/>
    <n v="0"/>
    <x v="4"/>
    <x v="4"/>
    <x v="3"/>
    <n v="5"/>
    <n v="6.7"/>
    <n v="30"/>
    <n v="40.200000000000003"/>
    <x v="8"/>
    <x v="0"/>
    <x v="0"/>
    <n v="10.200000000000003"/>
  </r>
  <r>
    <x v="9"/>
    <x v="13"/>
    <n v="4"/>
    <x v="2"/>
    <x v="1"/>
    <n v="0"/>
    <x v="13"/>
    <x v="4"/>
    <x v="2"/>
    <n v="55"/>
    <n v="58.3"/>
    <n v="220"/>
    <n v="233.2"/>
    <x v="9"/>
    <x v="0"/>
    <x v="0"/>
    <n v="13.199999999999989"/>
  </r>
  <r>
    <x v="9"/>
    <x v="14"/>
    <n v="4"/>
    <x v="2"/>
    <x v="1"/>
    <n v="0"/>
    <x v="14"/>
    <x v="0"/>
    <x v="2"/>
    <n v="61"/>
    <n v="76.25"/>
    <n v="244"/>
    <n v="305"/>
    <x v="9"/>
    <x v="0"/>
    <x v="0"/>
    <n v="61"/>
  </r>
  <r>
    <x v="10"/>
    <x v="3"/>
    <n v="15"/>
    <x v="0"/>
    <x v="1"/>
    <n v="0"/>
    <x v="3"/>
    <x v="3"/>
    <x v="2"/>
    <n v="44"/>
    <n v="48.84"/>
    <n v="660"/>
    <n v="732.6"/>
    <x v="10"/>
    <x v="0"/>
    <x v="0"/>
    <n v="72.600000000000023"/>
  </r>
  <r>
    <x v="10"/>
    <x v="6"/>
    <n v="9"/>
    <x v="2"/>
    <x v="0"/>
    <n v="0"/>
    <x v="6"/>
    <x v="3"/>
    <x v="1"/>
    <n v="71"/>
    <n v="80.94"/>
    <n v="639"/>
    <n v="728.46"/>
    <x v="10"/>
    <x v="0"/>
    <x v="0"/>
    <n v="89.460000000000036"/>
  </r>
  <r>
    <x v="10"/>
    <x v="10"/>
    <n v="6"/>
    <x v="2"/>
    <x v="0"/>
    <n v="0"/>
    <x v="10"/>
    <x v="1"/>
    <x v="0"/>
    <n v="120"/>
    <n v="162"/>
    <n v="720"/>
    <n v="972"/>
    <x v="10"/>
    <x v="0"/>
    <x v="0"/>
    <n v="252"/>
  </r>
  <r>
    <x v="11"/>
    <x v="13"/>
    <n v="6"/>
    <x v="2"/>
    <x v="1"/>
    <n v="0"/>
    <x v="13"/>
    <x v="4"/>
    <x v="2"/>
    <n v="55"/>
    <n v="58.3"/>
    <n v="330"/>
    <n v="349.79999999999995"/>
    <x v="11"/>
    <x v="0"/>
    <x v="0"/>
    <n v="19.799999999999955"/>
  </r>
  <r>
    <x v="11"/>
    <x v="4"/>
    <n v="7"/>
    <x v="2"/>
    <x v="0"/>
    <n v="0"/>
    <x v="4"/>
    <x v="4"/>
    <x v="3"/>
    <n v="5"/>
    <n v="6.7"/>
    <n v="35"/>
    <n v="46.9"/>
    <x v="11"/>
    <x v="0"/>
    <x v="0"/>
    <n v="11.899999999999999"/>
  </r>
  <r>
    <x v="11"/>
    <x v="5"/>
    <n v="14"/>
    <x v="2"/>
    <x v="0"/>
    <n v="0"/>
    <x v="5"/>
    <x v="4"/>
    <x v="1"/>
    <n v="93"/>
    <n v="104.16"/>
    <n v="1302"/>
    <n v="1458.24"/>
    <x v="11"/>
    <x v="0"/>
    <x v="0"/>
    <n v="156.24"/>
  </r>
  <r>
    <x v="12"/>
    <x v="11"/>
    <n v="9"/>
    <x v="0"/>
    <x v="1"/>
    <n v="0"/>
    <x v="11"/>
    <x v="1"/>
    <x v="1"/>
    <n v="76"/>
    <n v="82.08"/>
    <n v="684"/>
    <n v="738.72"/>
    <x v="12"/>
    <x v="0"/>
    <x v="0"/>
    <n v="54.720000000000027"/>
  </r>
  <r>
    <x v="12"/>
    <x v="15"/>
    <n v="7"/>
    <x v="1"/>
    <x v="1"/>
    <n v="0"/>
    <x v="15"/>
    <x v="3"/>
    <x v="1"/>
    <n v="75"/>
    <n v="85.5"/>
    <n v="525"/>
    <n v="598.5"/>
    <x v="12"/>
    <x v="0"/>
    <x v="0"/>
    <n v="73.5"/>
  </r>
  <r>
    <x v="12"/>
    <x v="16"/>
    <n v="7"/>
    <x v="1"/>
    <x v="0"/>
    <n v="0"/>
    <x v="16"/>
    <x v="3"/>
    <x v="1"/>
    <n v="98"/>
    <n v="103.88"/>
    <n v="686"/>
    <n v="727.16"/>
    <x v="12"/>
    <x v="0"/>
    <x v="0"/>
    <n v="41.159999999999968"/>
  </r>
  <r>
    <x v="13"/>
    <x v="17"/>
    <n v="7"/>
    <x v="0"/>
    <x v="0"/>
    <n v="0"/>
    <x v="17"/>
    <x v="1"/>
    <x v="1"/>
    <n v="90"/>
    <n v="115.2"/>
    <n v="630"/>
    <n v="806.4"/>
    <x v="13"/>
    <x v="0"/>
    <x v="0"/>
    <n v="176.39999999999998"/>
  </r>
  <r>
    <x v="13"/>
    <x v="18"/>
    <n v="3"/>
    <x v="0"/>
    <x v="0"/>
    <n v="0"/>
    <x v="18"/>
    <x v="4"/>
    <x v="1"/>
    <n v="89"/>
    <n v="117.48"/>
    <n v="267"/>
    <n v="352.44"/>
    <x v="13"/>
    <x v="0"/>
    <x v="0"/>
    <n v="85.44"/>
  </r>
  <r>
    <x v="14"/>
    <x v="3"/>
    <n v="10"/>
    <x v="1"/>
    <x v="1"/>
    <n v="0"/>
    <x v="3"/>
    <x v="3"/>
    <x v="2"/>
    <n v="44"/>
    <n v="48.84"/>
    <n v="440"/>
    <n v="488.40000000000003"/>
    <x v="14"/>
    <x v="0"/>
    <x v="0"/>
    <n v="48.400000000000034"/>
  </r>
  <r>
    <x v="14"/>
    <x v="19"/>
    <n v="2"/>
    <x v="2"/>
    <x v="1"/>
    <n v="0"/>
    <x v="19"/>
    <x v="4"/>
    <x v="2"/>
    <n v="47"/>
    <n v="53.11"/>
    <n v="94"/>
    <n v="106.22"/>
    <x v="14"/>
    <x v="0"/>
    <x v="0"/>
    <n v="12.219999999999999"/>
  </r>
  <r>
    <x v="15"/>
    <x v="20"/>
    <n v="7"/>
    <x v="1"/>
    <x v="0"/>
    <n v="0"/>
    <x v="20"/>
    <x v="2"/>
    <x v="0"/>
    <n v="148"/>
    <n v="164.28"/>
    <n v="1036"/>
    <n v="1149.96"/>
    <x v="1"/>
    <x v="1"/>
    <x v="0"/>
    <n v="113.96000000000004"/>
  </r>
  <r>
    <x v="16"/>
    <x v="21"/>
    <n v="13"/>
    <x v="2"/>
    <x v="0"/>
    <n v="0"/>
    <x v="21"/>
    <x v="2"/>
    <x v="3"/>
    <n v="13"/>
    <n v="16.64"/>
    <n v="169"/>
    <n v="216.32"/>
    <x v="2"/>
    <x v="1"/>
    <x v="0"/>
    <n v="47.319999999999993"/>
  </r>
  <r>
    <x v="16"/>
    <x v="22"/>
    <n v="2"/>
    <x v="0"/>
    <x v="1"/>
    <n v="0"/>
    <x v="22"/>
    <x v="0"/>
    <x v="0"/>
    <n v="121"/>
    <n v="141.57"/>
    <n v="242"/>
    <n v="283.14"/>
    <x v="2"/>
    <x v="1"/>
    <x v="0"/>
    <n v="41.139999999999986"/>
  </r>
  <r>
    <x v="17"/>
    <x v="8"/>
    <n v="4"/>
    <x v="1"/>
    <x v="0"/>
    <n v="0"/>
    <x v="8"/>
    <x v="1"/>
    <x v="1"/>
    <n v="67"/>
    <n v="85.76"/>
    <n v="268"/>
    <n v="343.04"/>
    <x v="3"/>
    <x v="1"/>
    <x v="0"/>
    <n v="75.04000000000002"/>
  </r>
  <r>
    <x v="18"/>
    <x v="23"/>
    <n v="7"/>
    <x v="1"/>
    <x v="1"/>
    <n v="0"/>
    <x v="23"/>
    <x v="1"/>
    <x v="1"/>
    <n v="67"/>
    <n v="83.08"/>
    <n v="469"/>
    <n v="581.55999999999995"/>
    <x v="15"/>
    <x v="1"/>
    <x v="0"/>
    <n v="112.55999999999995"/>
  </r>
  <r>
    <x v="18"/>
    <x v="24"/>
    <n v="1"/>
    <x v="2"/>
    <x v="1"/>
    <n v="0"/>
    <x v="24"/>
    <x v="3"/>
    <x v="0"/>
    <n v="133"/>
    <n v="155.61000000000001"/>
    <n v="133"/>
    <n v="155.61000000000001"/>
    <x v="15"/>
    <x v="1"/>
    <x v="0"/>
    <n v="22.610000000000014"/>
  </r>
  <r>
    <x v="18"/>
    <x v="23"/>
    <n v="9"/>
    <x v="2"/>
    <x v="1"/>
    <n v="0"/>
    <x v="23"/>
    <x v="1"/>
    <x v="1"/>
    <n v="67"/>
    <n v="83.08"/>
    <n v="603"/>
    <n v="747.72"/>
    <x v="15"/>
    <x v="1"/>
    <x v="0"/>
    <n v="144.72000000000003"/>
  </r>
  <r>
    <x v="19"/>
    <x v="4"/>
    <n v="1"/>
    <x v="2"/>
    <x v="1"/>
    <n v="0"/>
    <x v="4"/>
    <x v="4"/>
    <x v="3"/>
    <n v="5"/>
    <n v="6.7"/>
    <n v="5"/>
    <n v="6.7"/>
    <x v="16"/>
    <x v="1"/>
    <x v="0"/>
    <n v="1.7000000000000002"/>
  </r>
  <r>
    <x v="20"/>
    <x v="13"/>
    <n v="14"/>
    <x v="2"/>
    <x v="0"/>
    <n v="0"/>
    <x v="13"/>
    <x v="4"/>
    <x v="2"/>
    <n v="55"/>
    <n v="58.3"/>
    <n v="770"/>
    <n v="816.19999999999993"/>
    <x v="4"/>
    <x v="1"/>
    <x v="0"/>
    <n v="46.199999999999932"/>
  </r>
  <r>
    <x v="21"/>
    <x v="25"/>
    <n v="7"/>
    <x v="2"/>
    <x v="1"/>
    <n v="0"/>
    <x v="25"/>
    <x v="3"/>
    <x v="1"/>
    <n v="83"/>
    <n v="94.62"/>
    <n v="581"/>
    <n v="662.34"/>
    <x v="6"/>
    <x v="1"/>
    <x v="0"/>
    <n v="81.340000000000032"/>
  </r>
  <r>
    <x v="21"/>
    <x v="12"/>
    <n v="9"/>
    <x v="1"/>
    <x v="1"/>
    <n v="0"/>
    <x v="12"/>
    <x v="0"/>
    <x v="0"/>
    <n v="141"/>
    <n v="149.46"/>
    <n v="1269"/>
    <n v="1345.14"/>
    <x v="6"/>
    <x v="1"/>
    <x v="0"/>
    <n v="76.1400000000001"/>
  </r>
  <r>
    <x v="22"/>
    <x v="26"/>
    <n v="4"/>
    <x v="2"/>
    <x v="0"/>
    <n v="0"/>
    <x v="26"/>
    <x v="4"/>
    <x v="2"/>
    <n v="48"/>
    <n v="57.120000000000005"/>
    <n v="192"/>
    <n v="228.48000000000002"/>
    <x v="17"/>
    <x v="1"/>
    <x v="0"/>
    <n v="36.480000000000018"/>
  </r>
  <r>
    <x v="23"/>
    <x v="27"/>
    <n v="6"/>
    <x v="1"/>
    <x v="1"/>
    <n v="0"/>
    <x v="27"/>
    <x v="2"/>
    <x v="3"/>
    <n v="12"/>
    <n v="15.719999999999999"/>
    <n v="72"/>
    <n v="94.32"/>
    <x v="7"/>
    <x v="1"/>
    <x v="0"/>
    <n v="22.319999999999993"/>
  </r>
  <r>
    <x v="24"/>
    <x v="28"/>
    <n v="11"/>
    <x v="1"/>
    <x v="1"/>
    <n v="0"/>
    <x v="28"/>
    <x v="4"/>
    <x v="0"/>
    <n v="148"/>
    <n v="201.28"/>
    <n v="1628"/>
    <n v="2214.08"/>
    <x v="9"/>
    <x v="1"/>
    <x v="0"/>
    <n v="586.07999999999993"/>
  </r>
  <r>
    <x v="25"/>
    <x v="2"/>
    <n v="5"/>
    <x v="1"/>
    <x v="1"/>
    <n v="0"/>
    <x v="2"/>
    <x v="2"/>
    <x v="1"/>
    <n v="112"/>
    <n v="122.08"/>
    <n v="560"/>
    <n v="610.4"/>
    <x v="18"/>
    <x v="1"/>
    <x v="0"/>
    <n v="50.399999999999977"/>
  </r>
  <r>
    <x v="26"/>
    <x v="7"/>
    <n v="3"/>
    <x v="2"/>
    <x v="1"/>
    <n v="0"/>
    <x v="7"/>
    <x v="0"/>
    <x v="3"/>
    <n v="7"/>
    <n v="8.33"/>
    <n v="21"/>
    <n v="24.990000000000002"/>
    <x v="19"/>
    <x v="1"/>
    <x v="0"/>
    <n v="3.990000000000002"/>
  </r>
  <r>
    <x v="26"/>
    <x v="24"/>
    <n v="2"/>
    <x v="2"/>
    <x v="0"/>
    <n v="0"/>
    <x v="24"/>
    <x v="3"/>
    <x v="0"/>
    <n v="133"/>
    <n v="155.61000000000001"/>
    <n v="266"/>
    <n v="311.22000000000003"/>
    <x v="19"/>
    <x v="1"/>
    <x v="0"/>
    <n v="45.220000000000027"/>
  </r>
  <r>
    <x v="27"/>
    <x v="29"/>
    <n v="4"/>
    <x v="0"/>
    <x v="0"/>
    <n v="0"/>
    <x v="29"/>
    <x v="3"/>
    <x v="1"/>
    <n v="105"/>
    <n v="142.80000000000001"/>
    <n v="420"/>
    <n v="571.20000000000005"/>
    <x v="11"/>
    <x v="1"/>
    <x v="0"/>
    <n v="151.20000000000005"/>
  </r>
  <r>
    <x v="27"/>
    <x v="18"/>
    <n v="11"/>
    <x v="1"/>
    <x v="1"/>
    <n v="0"/>
    <x v="18"/>
    <x v="4"/>
    <x v="1"/>
    <n v="89"/>
    <n v="117.48"/>
    <n v="979"/>
    <n v="1292.28"/>
    <x v="11"/>
    <x v="1"/>
    <x v="0"/>
    <n v="313.27999999999997"/>
  </r>
  <r>
    <x v="27"/>
    <x v="28"/>
    <n v="2"/>
    <x v="2"/>
    <x v="0"/>
    <n v="0"/>
    <x v="28"/>
    <x v="4"/>
    <x v="0"/>
    <n v="148"/>
    <n v="201.28"/>
    <n v="296"/>
    <n v="402.56"/>
    <x v="11"/>
    <x v="1"/>
    <x v="0"/>
    <n v="106.56"/>
  </r>
  <r>
    <x v="28"/>
    <x v="30"/>
    <n v="11"/>
    <x v="0"/>
    <x v="0"/>
    <n v="0"/>
    <x v="30"/>
    <x v="2"/>
    <x v="3"/>
    <n v="37"/>
    <n v="49.21"/>
    <n v="407"/>
    <n v="541.31000000000006"/>
    <x v="13"/>
    <x v="1"/>
    <x v="0"/>
    <n v="134.31000000000006"/>
  </r>
  <r>
    <x v="29"/>
    <x v="31"/>
    <n v="1"/>
    <x v="2"/>
    <x v="0"/>
    <n v="0"/>
    <x v="31"/>
    <x v="2"/>
    <x v="2"/>
    <n v="44"/>
    <n v="48.4"/>
    <n v="44"/>
    <n v="48.4"/>
    <x v="2"/>
    <x v="2"/>
    <x v="0"/>
    <n v="4.3999999999999986"/>
  </r>
  <r>
    <x v="30"/>
    <x v="32"/>
    <n v="9"/>
    <x v="2"/>
    <x v="1"/>
    <n v="0"/>
    <x v="32"/>
    <x v="0"/>
    <x v="0"/>
    <n v="126"/>
    <n v="162.54"/>
    <n v="1134"/>
    <n v="1462.86"/>
    <x v="20"/>
    <x v="2"/>
    <x v="0"/>
    <n v="328.8599999999999"/>
  </r>
  <r>
    <x v="31"/>
    <x v="26"/>
    <n v="6"/>
    <x v="1"/>
    <x v="1"/>
    <n v="0"/>
    <x v="26"/>
    <x v="4"/>
    <x v="2"/>
    <n v="48"/>
    <n v="57.120000000000005"/>
    <n v="288"/>
    <n v="342.72"/>
    <x v="21"/>
    <x v="2"/>
    <x v="0"/>
    <n v="54.720000000000027"/>
  </r>
  <r>
    <x v="31"/>
    <x v="11"/>
    <n v="9"/>
    <x v="1"/>
    <x v="0"/>
    <n v="0"/>
    <x v="11"/>
    <x v="1"/>
    <x v="1"/>
    <n v="76"/>
    <n v="82.08"/>
    <n v="684"/>
    <n v="738.72"/>
    <x v="21"/>
    <x v="2"/>
    <x v="0"/>
    <n v="54.720000000000027"/>
  </r>
  <r>
    <x v="32"/>
    <x v="19"/>
    <n v="6"/>
    <x v="0"/>
    <x v="0"/>
    <n v="0"/>
    <x v="19"/>
    <x v="4"/>
    <x v="2"/>
    <n v="47"/>
    <n v="53.11"/>
    <n v="282"/>
    <n v="318.65999999999997"/>
    <x v="4"/>
    <x v="2"/>
    <x v="0"/>
    <n v="36.659999999999968"/>
  </r>
  <r>
    <x v="33"/>
    <x v="7"/>
    <n v="11"/>
    <x v="2"/>
    <x v="1"/>
    <n v="0"/>
    <x v="7"/>
    <x v="0"/>
    <x v="3"/>
    <n v="7"/>
    <n v="8.33"/>
    <n v="77"/>
    <n v="91.63"/>
    <x v="5"/>
    <x v="2"/>
    <x v="0"/>
    <n v="14.629999999999995"/>
  </r>
  <r>
    <x v="34"/>
    <x v="33"/>
    <n v="10"/>
    <x v="0"/>
    <x v="1"/>
    <n v="0"/>
    <x v="33"/>
    <x v="4"/>
    <x v="3"/>
    <n v="37"/>
    <n v="41.81"/>
    <n v="370"/>
    <n v="418.1"/>
    <x v="22"/>
    <x v="2"/>
    <x v="0"/>
    <n v="48.100000000000023"/>
  </r>
  <r>
    <x v="35"/>
    <x v="34"/>
    <n v="11"/>
    <x v="1"/>
    <x v="1"/>
    <n v="0"/>
    <x v="34"/>
    <x v="1"/>
    <x v="3"/>
    <n v="37"/>
    <n v="42.55"/>
    <n v="407"/>
    <n v="468.04999999999995"/>
    <x v="17"/>
    <x v="2"/>
    <x v="0"/>
    <n v="61.049999999999955"/>
  </r>
  <r>
    <x v="36"/>
    <x v="35"/>
    <n v="14"/>
    <x v="2"/>
    <x v="1"/>
    <n v="0"/>
    <x v="35"/>
    <x v="2"/>
    <x v="1"/>
    <n v="73"/>
    <n v="94.17"/>
    <n v="1022"/>
    <n v="1318.38"/>
    <x v="23"/>
    <x v="2"/>
    <x v="0"/>
    <n v="296.38000000000011"/>
  </r>
  <r>
    <x v="37"/>
    <x v="10"/>
    <n v="8"/>
    <x v="0"/>
    <x v="1"/>
    <n v="0"/>
    <x v="10"/>
    <x v="1"/>
    <x v="0"/>
    <n v="120"/>
    <n v="162"/>
    <n v="960"/>
    <n v="1296"/>
    <x v="7"/>
    <x v="2"/>
    <x v="0"/>
    <n v="336"/>
  </r>
  <r>
    <x v="38"/>
    <x v="33"/>
    <n v="9"/>
    <x v="1"/>
    <x v="1"/>
    <n v="0"/>
    <x v="33"/>
    <x v="4"/>
    <x v="3"/>
    <n v="37"/>
    <n v="41.81"/>
    <n v="333"/>
    <n v="376.29"/>
    <x v="8"/>
    <x v="2"/>
    <x v="0"/>
    <n v="43.29000000000002"/>
  </r>
  <r>
    <x v="39"/>
    <x v="14"/>
    <n v="13"/>
    <x v="1"/>
    <x v="0"/>
    <n v="0"/>
    <x v="14"/>
    <x v="0"/>
    <x v="2"/>
    <n v="61"/>
    <n v="76.25"/>
    <n v="793"/>
    <n v="991.25"/>
    <x v="10"/>
    <x v="2"/>
    <x v="0"/>
    <n v="198.25"/>
  </r>
  <r>
    <x v="39"/>
    <x v="34"/>
    <n v="7"/>
    <x v="2"/>
    <x v="0"/>
    <n v="0"/>
    <x v="34"/>
    <x v="1"/>
    <x v="3"/>
    <n v="37"/>
    <n v="42.55"/>
    <n v="259"/>
    <n v="297.84999999999997"/>
    <x v="10"/>
    <x v="2"/>
    <x v="0"/>
    <n v="38.849999999999966"/>
  </r>
  <r>
    <x v="40"/>
    <x v="29"/>
    <n v="8"/>
    <x v="1"/>
    <x v="0"/>
    <n v="0"/>
    <x v="29"/>
    <x v="3"/>
    <x v="1"/>
    <n v="105"/>
    <n v="142.80000000000001"/>
    <n v="840"/>
    <n v="1142.4000000000001"/>
    <x v="18"/>
    <x v="2"/>
    <x v="0"/>
    <n v="302.40000000000009"/>
  </r>
  <r>
    <x v="40"/>
    <x v="35"/>
    <n v="4"/>
    <x v="1"/>
    <x v="0"/>
    <n v="0"/>
    <x v="35"/>
    <x v="2"/>
    <x v="1"/>
    <n v="73"/>
    <n v="94.17"/>
    <n v="292"/>
    <n v="376.68"/>
    <x v="18"/>
    <x v="2"/>
    <x v="0"/>
    <n v="84.68"/>
  </r>
  <r>
    <x v="41"/>
    <x v="0"/>
    <n v="14"/>
    <x v="1"/>
    <x v="1"/>
    <n v="0"/>
    <x v="0"/>
    <x v="0"/>
    <x v="0"/>
    <n v="144"/>
    <n v="156.96"/>
    <n v="2016"/>
    <n v="2197.44"/>
    <x v="11"/>
    <x v="2"/>
    <x v="0"/>
    <n v="181.44000000000005"/>
  </r>
  <r>
    <x v="41"/>
    <x v="15"/>
    <n v="4"/>
    <x v="2"/>
    <x v="1"/>
    <n v="0"/>
    <x v="15"/>
    <x v="3"/>
    <x v="1"/>
    <n v="75"/>
    <n v="85.5"/>
    <n v="300"/>
    <n v="342"/>
    <x v="11"/>
    <x v="2"/>
    <x v="0"/>
    <n v="42"/>
  </r>
  <r>
    <x v="41"/>
    <x v="19"/>
    <n v="8"/>
    <x v="2"/>
    <x v="1"/>
    <n v="0"/>
    <x v="19"/>
    <x v="4"/>
    <x v="2"/>
    <n v="47"/>
    <n v="53.11"/>
    <n v="376"/>
    <n v="424.88"/>
    <x v="11"/>
    <x v="2"/>
    <x v="0"/>
    <n v="48.879999999999995"/>
  </r>
  <r>
    <x v="41"/>
    <x v="1"/>
    <n v="2"/>
    <x v="2"/>
    <x v="0"/>
    <n v="0"/>
    <x v="1"/>
    <x v="1"/>
    <x v="1"/>
    <n v="72"/>
    <n v="79.92"/>
    <n v="144"/>
    <n v="159.84"/>
    <x v="11"/>
    <x v="2"/>
    <x v="0"/>
    <n v="15.840000000000003"/>
  </r>
  <r>
    <x v="42"/>
    <x v="16"/>
    <n v="4"/>
    <x v="2"/>
    <x v="1"/>
    <n v="0"/>
    <x v="16"/>
    <x v="3"/>
    <x v="1"/>
    <n v="98"/>
    <n v="103.88"/>
    <n v="392"/>
    <n v="415.52"/>
    <x v="12"/>
    <x v="2"/>
    <x v="0"/>
    <n v="23.519999999999982"/>
  </r>
  <r>
    <x v="42"/>
    <x v="10"/>
    <n v="1"/>
    <x v="2"/>
    <x v="1"/>
    <n v="0"/>
    <x v="10"/>
    <x v="1"/>
    <x v="0"/>
    <n v="120"/>
    <n v="162"/>
    <n v="120"/>
    <n v="162"/>
    <x v="12"/>
    <x v="2"/>
    <x v="0"/>
    <n v="42"/>
  </r>
  <r>
    <x v="42"/>
    <x v="20"/>
    <n v="9"/>
    <x v="2"/>
    <x v="0"/>
    <n v="0"/>
    <x v="20"/>
    <x v="2"/>
    <x v="0"/>
    <n v="148"/>
    <n v="164.28"/>
    <n v="1332"/>
    <n v="1478.52"/>
    <x v="12"/>
    <x v="2"/>
    <x v="0"/>
    <n v="146.51999999999998"/>
  </r>
  <r>
    <x v="43"/>
    <x v="28"/>
    <n v="3"/>
    <x v="2"/>
    <x v="0"/>
    <n v="0"/>
    <x v="28"/>
    <x v="4"/>
    <x v="0"/>
    <n v="148"/>
    <n v="201.28"/>
    <n v="444"/>
    <n v="603.84"/>
    <x v="13"/>
    <x v="2"/>
    <x v="0"/>
    <n v="159.84000000000003"/>
  </r>
  <r>
    <x v="44"/>
    <x v="36"/>
    <n v="8"/>
    <x v="1"/>
    <x v="1"/>
    <n v="0"/>
    <x v="36"/>
    <x v="3"/>
    <x v="2"/>
    <n v="43"/>
    <n v="47.730000000000004"/>
    <n v="344"/>
    <n v="381.84000000000003"/>
    <x v="14"/>
    <x v="2"/>
    <x v="0"/>
    <n v="37.840000000000032"/>
  </r>
  <r>
    <x v="45"/>
    <x v="1"/>
    <n v="1"/>
    <x v="1"/>
    <x v="1"/>
    <n v="0"/>
    <x v="1"/>
    <x v="1"/>
    <x v="1"/>
    <n v="72"/>
    <n v="79.92"/>
    <n v="72"/>
    <n v="79.92"/>
    <x v="24"/>
    <x v="2"/>
    <x v="0"/>
    <n v="7.9200000000000017"/>
  </r>
  <r>
    <x v="46"/>
    <x v="10"/>
    <n v="3"/>
    <x v="2"/>
    <x v="1"/>
    <n v="0"/>
    <x v="10"/>
    <x v="1"/>
    <x v="0"/>
    <n v="120"/>
    <n v="162"/>
    <n v="360"/>
    <n v="486"/>
    <x v="25"/>
    <x v="2"/>
    <x v="0"/>
    <n v="126"/>
  </r>
  <r>
    <x v="47"/>
    <x v="17"/>
    <n v="4"/>
    <x v="2"/>
    <x v="1"/>
    <n v="0"/>
    <x v="17"/>
    <x v="1"/>
    <x v="1"/>
    <n v="90"/>
    <n v="115.2"/>
    <n v="360"/>
    <n v="460.8"/>
    <x v="3"/>
    <x v="3"/>
    <x v="0"/>
    <n v="100.80000000000001"/>
  </r>
  <r>
    <x v="47"/>
    <x v="37"/>
    <n v="9"/>
    <x v="1"/>
    <x v="1"/>
    <n v="0"/>
    <x v="37"/>
    <x v="3"/>
    <x v="3"/>
    <n v="6"/>
    <n v="7.8599999999999994"/>
    <n v="54"/>
    <n v="70.739999999999995"/>
    <x v="3"/>
    <x v="3"/>
    <x v="0"/>
    <n v="16.739999999999995"/>
  </r>
  <r>
    <x v="48"/>
    <x v="5"/>
    <n v="15"/>
    <x v="1"/>
    <x v="0"/>
    <n v="0"/>
    <x v="5"/>
    <x v="4"/>
    <x v="1"/>
    <n v="93"/>
    <n v="104.16"/>
    <n v="1395"/>
    <n v="1562.3999999999999"/>
    <x v="15"/>
    <x v="3"/>
    <x v="0"/>
    <n v="167.39999999999986"/>
  </r>
  <r>
    <x v="49"/>
    <x v="24"/>
    <n v="3"/>
    <x v="1"/>
    <x v="0"/>
    <n v="0"/>
    <x v="24"/>
    <x v="3"/>
    <x v="0"/>
    <n v="133"/>
    <n v="155.61000000000001"/>
    <n v="399"/>
    <n v="466.83000000000004"/>
    <x v="4"/>
    <x v="3"/>
    <x v="0"/>
    <n v="67.830000000000041"/>
  </r>
  <r>
    <x v="50"/>
    <x v="22"/>
    <n v="14"/>
    <x v="2"/>
    <x v="0"/>
    <n v="0"/>
    <x v="22"/>
    <x v="0"/>
    <x v="0"/>
    <n v="121"/>
    <n v="141.57"/>
    <n v="1694"/>
    <n v="1981.98"/>
    <x v="26"/>
    <x v="3"/>
    <x v="0"/>
    <n v="287.98"/>
  </r>
  <r>
    <x v="51"/>
    <x v="8"/>
    <n v="3"/>
    <x v="2"/>
    <x v="1"/>
    <n v="0"/>
    <x v="8"/>
    <x v="1"/>
    <x v="1"/>
    <n v="67"/>
    <n v="85.76"/>
    <n v="201"/>
    <n v="257.28000000000003"/>
    <x v="6"/>
    <x v="3"/>
    <x v="0"/>
    <n v="56.28000000000003"/>
  </r>
  <r>
    <x v="51"/>
    <x v="19"/>
    <n v="4"/>
    <x v="2"/>
    <x v="0"/>
    <n v="0"/>
    <x v="19"/>
    <x v="4"/>
    <x v="2"/>
    <n v="47"/>
    <n v="53.11"/>
    <n v="188"/>
    <n v="212.44"/>
    <x v="6"/>
    <x v="3"/>
    <x v="0"/>
    <n v="24.439999999999998"/>
  </r>
  <r>
    <x v="51"/>
    <x v="26"/>
    <n v="9"/>
    <x v="2"/>
    <x v="0"/>
    <n v="0"/>
    <x v="26"/>
    <x v="4"/>
    <x v="2"/>
    <n v="48"/>
    <n v="57.120000000000005"/>
    <n v="432"/>
    <n v="514.08000000000004"/>
    <x v="6"/>
    <x v="3"/>
    <x v="0"/>
    <n v="82.080000000000041"/>
  </r>
  <r>
    <x v="51"/>
    <x v="38"/>
    <n v="13"/>
    <x v="2"/>
    <x v="1"/>
    <n v="0"/>
    <x v="38"/>
    <x v="4"/>
    <x v="1"/>
    <n v="95"/>
    <n v="119.7"/>
    <n v="1235"/>
    <n v="1556.1000000000001"/>
    <x v="6"/>
    <x v="3"/>
    <x v="0"/>
    <n v="321.10000000000014"/>
  </r>
  <r>
    <x v="52"/>
    <x v="39"/>
    <n v="3"/>
    <x v="2"/>
    <x v="0"/>
    <n v="0"/>
    <x v="39"/>
    <x v="2"/>
    <x v="0"/>
    <n v="134"/>
    <n v="156.78"/>
    <n v="402"/>
    <n v="470.34000000000003"/>
    <x v="17"/>
    <x v="3"/>
    <x v="0"/>
    <n v="68.340000000000032"/>
  </r>
  <r>
    <x v="53"/>
    <x v="30"/>
    <n v="15"/>
    <x v="2"/>
    <x v="1"/>
    <n v="0"/>
    <x v="30"/>
    <x v="2"/>
    <x v="3"/>
    <n v="37"/>
    <n v="49.21"/>
    <n v="555"/>
    <n v="738.15"/>
    <x v="23"/>
    <x v="3"/>
    <x v="0"/>
    <n v="183.14999999999998"/>
  </r>
  <r>
    <x v="54"/>
    <x v="1"/>
    <n v="9"/>
    <x v="0"/>
    <x v="0"/>
    <n v="0"/>
    <x v="1"/>
    <x v="1"/>
    <x v="1"/>
    <n v="72"/>
    <n v="79.92"/>
    <n v="648"/>
    <n v="719.28"/>
    <x v="7"/>
    <x v="3"/>
    <x v="0"/>
    <n v="71.279999999999973"/>
  </r>
  <r>
    <x v="54"/>
    <x v="40"/>
    <n v="13"/>
    <x v="2"/>
    <x v="1"/>
    <n v="0"/>
    <x v="40"/>
    <x v="2"/>
    <x v="0"/>
    <n v="150"/>
    <n v="210"/>
    <n v="1950"/>
    <n v="2730"/>
    <x v="7"/>
    <x v="3"/>
    <x v="0"/>
    <n v="780"/>
  </r>
  <r>
    <x v="55"/>
    <x v="10"/>
    <n v="6"/>
    <x v="2"/>
    <x v="0"/>
    <n v="0"/>
    <x v="10"/>
    <x v="1"/>
    <x v="0"/>
    <n v="120"/>
    <n v="162"/>
    <n v="720"/>
    <n v="972"/>
    <x v="19"/>
    <x v="3"/>
    <x v="0"/>
    <n v="252"/>
  </r>
  <r>
    <x v="55"/>
    <x v="33"/>
    <n v="10"/>
    <x v="2"/>
    <x v="0"/>
    <n v="0"/>
    <x v="33"/>
    <x v="4"/>
    <x v="3"/>
    <n v="37"/>
    <n v="41.81"/>
    <n v="370"/>
    <n v="418.1"/>
    <x v="19"/>
    <x v="3"/>
    <x v="0"/>
    <n v="48.100000000000023"/>
  </r>
  <r>
    <x v="56"/>
    <x v="28"/>
    <n v="2"/>
    <x v="1"/>
    <x v="0"/>
    <n v="0"/>
    <x v="28"/>
    <x v="4"/>
    <x v="0"/>
    <n v="148"/>
    <n v="201.28"/>
    <n v="296"/>
    <n v="402.56"/>
    <x v="27"/>
    <x v="3"/>
    <x v="0"/>
    <n v="106.56"/>
  </r>
  <r>
    <x v="57"/>
    <x v="8"/>
    <n v="3"/>
    <x v="2"/>
    <x v="0"/>
    <n v="0"/>
    <x v="8"/>
    <x v="1"/>
    <x v="1"/>
    <n v="67"/>
    <n v="85.76"/>
    <n v="201"/>
    <n v="257.28000000000003"/>
    <x v="12"/>
    <x v="3"/>
    <x v="0"/>
    <n v="56.28000000000003"/>
  </r>
  <r>
    <x v="58"/>
    <x v="28"/>
    <n v="7"/>
    <x v="2"/>
    <x v="0"/>
    <n v="0"/>
    <x v="28"/>
    <x v="4"/>
    <x v="0"/>
    <n v="148"/>
    <n v="201.28"/>
    <n v="1036"/>
    <n v="1408.96"/>
    <x v="28"/>
    <x v="3"/>
    <x v="0"/>
    <n v="372.96000000000004"/>
  </r>
  <r>
    <x v="59"/>
    <x v="19"/>
    <n v="1"/>
    <x v="2"/>
    <x v="0"/>
    <n v="0"/>
    <x v="19"/>
    <x v="4"/>
    <x v="2"/>
    <n v="47"/>
    <n v="53.11"/>
    <n v="47"/>
    <n v="53.11"/>
    <x v="24"/>
    <x v="3"/>
    <x v="0"/>
    <n v="6.1099999999999994"/>
  </r>
  <r>
    <x v="60"/>
    <x v="30"/>
    <n v="3"/>
    <x v="1"/>
    <x v="1"/>
    <n v="0"/>
    <x v="30"/>
    <x v="2"/>
    <x v="3"/>
    <n v="37"/>
    <n v="49.21"/>
    <n v="111"/>
    <n v="147.63"/>
    <x v="0"/>
    <x v="4"/>
    <x v="0"/>
    <n v="36.629999999999995"/>
  </r>
  <r>
    <x v="60"/>
    <x v="10"/>
    <n v="1"/>
    <x v="1"/>
    <x v="1"/>
    <n v="0"/>
    <x v="10"/>
    <x v="1"/>
    <x v="0"/>
    <n v="120"/>
    <n v="162"/>
    <n v="120"/>
    <n v="162"/>
    <x v="0"/>
    <x v="4"/>
    <x v="0"/>
    <n v="42"/>
  </r>
  <r>
    <x v="61"/>
    <x v="13"/>
    <n v="3"/>
    <x v="1"/>
    <x v="0"/>
    <n v="0"/>
    <x v="13"/>
    <x v="4"/>
    <x v="2"/>
    <n v="55"/>
    <n v="58.3"/>
    <n v="165"/>
    <n v="174.89999999999998"/>
    <x v="2"/>
    <x v="4"/>
    <x v="0"/>
    <n v="9.8999999999999773"/>
  </r>
  <r>
    <x v="62"/>
    <x v="27"/>
    <n v="13"/>
    <x v="1"/>
    <x v="0"/>
    <n v="0"/>
    <x v="27"/>
    <x v="2"/>
    <x v="3"/>
    <n v="12"/>
    <n v="15.719999999999999"/>
    <n v="156"/>
    <n v="204.35999999999999"/>
    <x v="3"/>
    <x v="4"/>
    <x v="0"/>
    <n v="48.359999999999985"/>
  </r>
  <r>
    <x v="62"/>
    <x v="9"/>
    <n v="4"/>
    <x v="2"/>
    <x v="1"/>
    <n v="0"/>
    <x v="9"/>
    <x v="2"/>
    <x v="1"/>
    <n v="112"/>
    <n v="146.72"/>
    <n v="448"/>
    <n v="586.88"/>
    <x v="3"/>
    <x v="4"/>
    <x v="0"/>
    <n v="138.88"/>
  </r>
  <r>
    <x v="63"/>
    <x v="37"/>
    <n v="13"/>
    <x v="2"/>
    <x v="1"/>
    <n v="0"/>
    <x v="37"/>
    <x v="3"/>
    <x v="3"/>
    <n v="6"/>
    <n v="7.8599999999999994"/>
    <n v="78"/>
    <n v="102.17999999999999"/>
    <x v="15"/>
    <x v="4"/>
    <x v="0"/>
    <n v="24.179999999999993"/>
  </r>
  <r>
    <x v="64"/>
    <x v="25"/>
    <n v="15"/>
    <x v="2"/>
    <x v="0"/>
    <n v="0"/>
    <x v="25"/>
    <x v="3"/>
    <x v="1"/>
    <n v="83"/>
    <n v="94.62"/>
    <n v="1245"/>
    <n v="1419.3000000000002"/>
    <x v="16"/>
    <x v="4"/>
    <x v="0"/>
    <n v="174.30000000000018"/>
  </r>
  <r>
    <x v="64"/>
    <x v="37"/>
    <n v="6"/>
    <x v="1"/>
    <x v="0"/>
    <n v="0"/>
    <x v="37"/>
    <x v="3"/>
    <x v="3"/>
    <n v="6"/>
    <n v="7.8599999999999994"/>
    <n v="36"/>
    <n v="47.16"/>
    <x v="16"/>
    <x v="4"/>
    <x v="0"/>
    <n v="11.159999999999997"/>
  </r>
  <r>
    <x v="65"/>
    <x v="30"/>
    <n v="1"/>
    <x v="2"/>
    <x v="1"/>
    <n v="0"/>
    <x v="30"/>
    <x v="2"/>
    <x v="3"/>
    <n v="37"/>
    <n v="49.21"/>
    <n v="37"/>
    <n v="49.21"/>
    <x v="20"/>
    <x v="4"/>
    <x v="0"/>
    <n v="12.21"/>
  </r>
  <r>
    <x v="66"/>
    <x v="21"/>
    <n v="6"/>
    <x v="1"/>
    <x v="0"/>
    <n v="0"/>
    <x v="21"/>
    <x v="2"/>
    <x v="3"/>
    <n v="13"/>
    <n v="16.64"/>
    <n v="78"/>
    <n v="99.84"/>
    <x v="4"/>
    <x v="4"/>
    <x v="0"/>
    <n v="21.840000000000003"/>
  </r>
  <r>
    <x v="66"/>
    <x v="33"/>
    <n v="8"/>
    <x v="2"/>
    <x v="1"/>
    <n v="0"/>
    <x v="33"/>
    <x v="4"/>
    <x v="3"/>
    <n v="37"/>
    <n v="41.81"/>
    <n v="296"/>
    <n v="334.48"/>
    <x v="4"/>
    <x v="4"/>
    <x v="0"/>
    <n v="38.480000000000018"/>
  </r>
  <r>
    <x v="67"/>
    <x v="21"/>
    <n v="3"/>
    <x v="2"/>
    <x v="0"/>
    <n v="0"/>
    <x v="21"/>
    <x v="2"/>
    <x v="3"/>
    <n v="13"/>
    <n v="16.64"/>
    <n v="39"/>
    <n v="49.92"/>
    <x v="6"/>
    <x v="4"/>
    <x v="0"/>
    <n v="10.920000000000002"/>
  </r>
  <r>
    <x v="67"/>
    <x v="4"/>
    <n v="15"/>
    <x v="2"/>
    <x v="0"/>
    <n v="0"/>
    <x v="4"/>
    <x v="4"/>
    <x v="3"/>
    <n v="5"/>
    <n v="6.7"/>
    <n v="75"/>
    <n v="100.5"/>
    <x v="6"/>
    <x v="4"/>
    <x v="0"/>
    <n v="25.5"/>
  </r>
  <r>
    <x v="68"/>
    <x v="19"/>
    <n v="4"/>
    <x v="2"/>
    <x v="0"/>
    <n v="0"/>
    <x v="19"/>
    <x v="4"/>
    <x v="2"/>
    <n v="47"/>
    <n v="53.11"/>
    <n v="188"/>
    <n v="212.44"/>
    <x v="22"/>
    <x v="4"/>
    <x v="0"/>
    <n v="24.439999999999998"/>
  </r>
  <r>
    <x v="69"/>
    <x v="10"/>
    <n v="2"/>
    <x v="1"/>
    <x v="1"/>
    <n v="0"/>
    <x v="10"/>
    <x v="1"/>
    <x v="0"/>
    <n v="120"/>
    <n v="162"/>
    <n v="240"/>
    <n v="324"/>
    <x v="9"/>
    <x v="4"/>
    <x v="0"/>
    <n v="84"/>
  </r>
  <r>
    <x v="70"/>
    <x v="17"/>
    <n v="11"/>
    <x v="2"/>
    <x v="0"/>
    <n v="0"/>
    <x v="17"/>
    <x v="1"/>
    <x v="1"/>
    <n v="90"/>
    <n v="115.2"/>
    <n v="990"/>
    <n v="1267.2"/>
    <x v="19"/>
    <x v="4"/>
    <x v="0"/>
    <n v="277.20000000000005"/>
  </r>
  <r>
    <x v="71"/>
    <x v="12"/>
    <n v="13"/>
    <x v="1"/>
    <x v="0"/>
    <n v="0"/>
    <x v="12"/>
    <x v="0"/>
    <x v="0"/>
    <n v="141"/>
    <n v="149.46"/>
    <n v="1833"/>
    <n v="1942.98"/>
    <x v="24"/>
    <x v="4"/>
    <x v="0"/>
    <n v="109.98000000000002"/>
  </r>
  <r>
    <x v="71"/>
    <x v="2"/>
    <n v="6"/>
    <x v="1"/>
    <x v="1"/>
    <n v="0"/>
    <x v="2"/>
    <x v="2"/>
    <x v="1"/>
    <n v="112"/>
    <n v="122.08"/>
    <n v="672"/>
    <n v="732.48"/>
    <x v="24"/>
    <x v="4"/>
    <x v="0"/>
    <n v="60.480000000000018"/>
  </r>
  <r>
    <x v="72"/>
    <x v="32"/>
    <n v="10"/>
    <x v="2"/>
    <x v="1"/>
    <n v="0"/>
    <x v="32"/>
    <x v="0"/>
    <x v="0"/>
    <n v="126"/>
    <n v="162.54"/>
    <n v="1260"/>
    <n v="1625.3999999999999"/>
    <x v="2"/>
    <x v="5"/>
    <x v="0"/>
    <n v="365.39999999999986"/>
  </r>
  <r>
    <x v="73"/>
    <x v="14"/>
    <n v="8"/>
    <x v="0"/>
    <x v="0"/>
    <n v="0"/>
    <x v="14"/>
    <x v="0"/>
    <x v="2"/>
    <n v="61"/>
    <n v="76.25"/>
    <n v="488"/>
    <n v="610"/>
    <x v="3"/>
    <x v="5"/>
    <x v="0"/>
    <n v="122"/>
  </r>
  <r>
    <x v="73"/>
    <x v="14"/>
    <n v="12"/>
    <x v="1"/>
    <x v="1"/>
    <n v="0"/>
    <x v="14"/>
    <x v="0"/>
    <x v="2"/>
    <n v="61"/>
    <n v="76.25"/>
    <n v="732"/>
    <n v="915"/>
    <x v="3"/>
    <x v="5"/>
    <x v="0"/>
    <n v="183"/>
  </r>
  <r>
    <x v="74"/>
    <x v="22"/>
    <n v="15"/>
    <x v="0"/>
    <x v="0"/>
    <n v="0"/>
    <x v="22"/>
    <x v="0"/>
    <x v="0"/>
    <n v="121"/>
    <n v="141.57"/>
    <n v="1815"/>
    <n v="2123.5499999999997"/>
    <x v="15"/>
    <x v="5"/>
    <x v="0"/>
    <n v="308.54999999999973"/>
  </r>
  <r>
    <x v="74"/>
    <x v="4"/>
    <n v="10"/>
    <x v="2"/>
    <x v="0"/>
    <n v="0"/>
    <x v="4"/>
    <x v="4"/>
    <x v="3"/>
    <n v="5"/>
    <n v="6.7"/>
    <n v="50"/>
    <n v="67"/>
    <x v="15"/>
    <x v="5"/>
    <x v="0"/>
    <n v="17"/>
  </r>
  <r>
    <x v="75"/>
    <x v="38"/>
    <n v="6"/>
    <x v="2"/>
    <x v="0"/>
    <n v="0"/>
    <x v="38"/>
    <x v="4"/>
    <x v="1"/>
    <n v="95"/>
    <n v="119.7"/>
    <n v="570"/>
    <n v="718.2"/>
    <x v="16"/>
    <x v="5"/>
    <x v="0"/>
    <n v="148.20000000000005"/>
  </r>
  <r>
    <x v="76"/>
    <x v="33"/>
    <n v="11"/>
    <x v="2"/>
    <x v="0"/>
    <n v="0"/>
    <x v="33"/>
    <x v="4"/>
    <x v="3"/>
    <n v="37"/>
    <n v="41.81"/>
    <n v="407"/>
    <n v="459.91"/>
    <x v="21"/>
    <x v="5"/>
    <x v="0"/>
    <n v="52.910000000000025"/>
  </r>
  <r>
    <x v="76"/>
    <x v="3"/>
    <n v="11"/>
    <x v="0"/>
    <x v="1"/>
    <n v="0"/>
    <x v="3"/>
    <x v="3"/>
    <x v="2"/>
    <n v="44"/>
    <n v="48.84"/>
    <n v="484"/>
    <n v="537.24"/>
    <x v="21"/>
    <x v="5"/>
    <x v="0"/>
    <n v="53.240000000000009"/>
  </r>
  <r>
    <x v="77"/>
    <x v="16"/>
    <n v="7"/>
    <x v="2"/>
    <x v="0"/>
    <n v="0"/>
    <x v="16"/>
    <x v="3"/>
    <x v="1"/>
    <n v="98"/>
    <n v="103.88"/>
    <n v="686"/>
    <n v="727.16"/>
    <x v="4"/>
    <x v="5"/>
    <x v="0"/>
    <n v="41.159999999999968"/>
  </r>
  <r>
    <x v="78"/>
    <x v="18"/>
    <n v="12"/>
    <x v="0"/>
    <x v="1"/>
    <n v="0"/>
    <x v="18"/>
    <x v="4"/>
    <x v="1"/>
    <n v="89"/>
    <n v="117.48"/>
    <n v="1068"/>
    <n v="1409.76"/>
    <x v="5"/>
    <x v="5"/>
    <x v="0"/>
    <n v="341.76"/>
  </r>
  <r>
    <x v="79"/>
    <x v="41"/>
    <n v="6"/>
    <x v="2"/>
    <x v="0"/>
    <n v="0"/>
    <x v="41"/>
    <x v="1"/>
    <x v="0"/>
    <n v="138"/>
    <n v="173.88"/>
    <n v="828"/>
    <n v="1043.28"/>
    <x v="6"/>
    <x v="5"/>
    <x v="0"/>
    <n v="215.27999999999997"/>
  </r>
  <r>
    <x v="80"/>
    <x v="7"/>
    <n v="10"/>
    <x v="1"/>
    <x v="1"/>
    <n v="0"/>
    <x v="7"/>
    <x v="0"/>
    <x v="3"/>
    <n v="7"/>
    <n v="8.33"/>
    <n v="70"/>
    <n v="83.3"/>
    <x v="29"/>
    <x v="5"/>
    <x v="0"/>
    <n v="13.299999999999997"/>
  </r>
  <r>
    <x v="81"/>
    <x v="40"/>
    <n v="5"/>
    <x v="0"/>
    <x v="1"/>
    <n v="0"/>
    <x v="40"/>
    <x v="2"/>
    <x v="0"/>
    <n v="150"/>
    <n v="210"/>
    <n v="750"/>
    <n v="1050"/>
    <x v="23"/>
    <x v="5"/>
    <x v="0"/>
    <n v="300"/>
  </r>
  <r>
    <x v="81"/>
    <x v="27"/>
    <n v="12"/>
    <x v="1"/>
    <x v="1"/>
    <n v="0"/>
    <x v="27"/>
    <x v="2"/>
    <x v="3"/>
    <n v="12"/>
    <n v="15.719999999999999"/>
    <n v="144"/>
    <n v="188.64"/>
    <x v="23"/>
    <x v="5"/>
    <x v="0"/>
    <n v="44.639999999999986"/>
  </r>
  <r>
    <x v="81"/>
    <x v="34"/>
    <n v="11"/>
    <x v="2"/>
    <x v="1"/>
    <n v="0"/>
    <x v="34"/>
    <x v="1"/>
    <x v="3"/>
    <n v="37"/>
    <n v="42.55"/>
    <n v="407"/>
    <n v="468.04999999999995"/>
    <x v="23"/>
    <x v="5"/>
    <x v="0"/>
    <n v="61.049999999999955"/>
  </r>
  <r>
    <x v="82"/>
    <x v="7"/>
    <n v="13"/>
    <x v="2"/>
    <x v="1"/>
    <n v="0"/>
    <x v="7"/>
    <x v="0"/>
    <x v="3"/>
    <n v="7"/>
    <n v="8.33"/>
    <n v="91"/>
    <n v="108.29"/>
    <x v="7"/>
    <x v="5"/>
    <x v="0"/>
    <n v="17.290000000000006"/>
  </r>
  <r>
    <x v="83"/>
    <x v="41"/>
    <n v="5"/>
    <x v="2"/>
    <x v="0"/>
    <n v="0"/>
    <x v="41"/>
    <x v="1"/>
    <x v="0"/>
    <n v="138"/>
    <n v="173.88"/>
    <n v="690"/>
    <n v="869.4"/>
    <x v="8"/>
    <x v="5"/>
    <x v="0"/>
    <n v="179.39999999999998"/>
  </r>
  <r>
    <x v="84"/>
    <x v="21"/>
    <n v="1"/>
    <x v="0"/>
    <x v="1"/>
    <n v="0"/>
    <x v="21"/>
    <x v="2"/>
    <x v="3"/>
    <n v="13"/>
    <n v="16.64"/>
    <n v="13"/>
    <n v="16.64"/>
    <x v="9"/>
    <x v="5"/>
    <x v="0"/>
    <n v="3.6400000000000006"/>
  </r>
  <r>
    <x v="85"/>
    <x v="21"/>
    <n v="4"/>
    <x v="2"/>
    <x v="0"/>
    <n v="0"/>
    <x v="21"/>
    <x v="2"/>
    <x v="3"/>
    <n v="13"/>
    <n v="16.64"/>
    <n v="52"/>
    <n v="66.56"/>
    <x v="19"/>
    <x v="5"/>
    <x v="0"/>
    <n v="14.560000000000002"/>
  </r>
  <r>
    <x v="86"/>
    <x v="31"/>
    <n v="13"/>
    <x v="2"/>
    <x v="0"/>
    <n v="0"/>
    <x v="31"/>
    <x v="2"/>
    <x v="2"/>
    <n v="44"/>
    <n v="48.4"/>
    <n v="572"/>
    <n v="629.19999999999993"/>
    <x v="27"/>
    <x v="5"/>
    <x v="0"/>
    <n v="57.199999999999932"/>
  </r>
  <r>
    <x v="87"/>
    <x v="37"/>
    <n v="7"/>
    <x v="1"/>
    <x v="0"/>
    <n v="0"/>
    <x v="37"/>
    <x v="3"/>
    <x v="3"/>
    <n v="6"/>
    <n v="7.8599999999999994"/>
    <n v="42"/>
    <n v="55.019999999999996"/>
    <x v="12"/>
    <x v="5"/>
    <x v="0"/>
    <n v="13.019999999999996"/>
  </r>
  <r>
    <x v="88"/>
    <x v="24"/>
    <n v="11"/>
    <x v="2"/>
    <x v="1"/>
    <n v="0"/>
    <x v="24"/>
    <x v="3"/>
    <x v="0"/>
    <n v="133"/>
    <n v="155.61000000000001"/>
    <n v="1463"/>
    <n v="1711.71"/>
    <x v="13"/>
    <x v="5"/>
    <x v="0"/>
    <n v="248.71000000000004"/>
  </r>
  <r>
    <x v="89"/>
    <x v="32"/>
    <n v="2"/>
    <x v="1"/>
    <x v="1"/>
    <n v="0"/>
    <x v="32"/>
    <x v="0"/>
    <x v="0"/>
    <n v="126"/>
    <n v="162.54"/>
    <n v="252"/>
    <n v="325.08"/>
    <x v="14"/>
    <x v="5"/>
    <x v="0"/>
    <n v="73.079999999999984"/>
  </r>
  <r>
    <x v="89"/>
    <x v="4"/>
    <n v="7"/>
    <x v="1"/>
    <x v="0"/>
    <n v="0"/>
    <x v="4"/>
    <x v="4"/>
    <x v="3"/>
    <n v="5"/>
    <n v="6.7"/>
    <n v="35"/>
    <n v="46.9"/>
    <x v="14"/>
    <x v="5"/>
    <x v="0"/>
    <n v="11.899999999999999"/>
  </r>
  <r>
    <x v="90"/>
    <x v="9"/>
    <n v="4"/>
    <x v="2"/>
    <x v="0"/>
    <n v="0"/>
    <x v="9"/>
    <x v="2"/>
    <x v="1"/>
    <n v="112"/>
    <n v="146.72"/>
    <n v="448"/>
    <n v="586.88"/>
    <x v="28"/>
    <x v="5"/>
    <x v="0"/>
    <n v="138.88"/>
  </r>
  <r>
    <x v="91"/>
    <x v="24"/>
    <n v="11"/>
    <x v="2"/>
    <x v="1"/>
    <n v="0"/>
    <x v="24"/>
    <x v="3"/>
    <x v="0"/>
    <n v="133"/>
    <n v="155.61000000000001"/>
    <n v="1463"/>
    <n v="1711.71"/>
    <x v="0"/>
    <x v="6"/>
    <x v="0"/>
    <n v="248.71000000000004"/>
  </r>
  <r>
    <x v="92"/>
    <x v="20"/>
    <n v="11"/>
    <x v="2"/>
    <x v="1"/>
    <n v="0"/>
    <x v="20"/>
    <x v="2"/>
    <x v="0"/>
    <n v="148"/>
    <n v="164.28"/>
    <n v="1628"/>
    <n v="1807.08"/>
    <x v="1"/>
    <x v="6"/>
    <x v="0"/>
    <n v="179.07999999999993"/>
  </r>
  <r>
    <x v="93"/>
    <x v="38"/>
    <n v="9"/>
    <x v="1"/>
    <x v="1"/>
    <n v="0"/>
    <x v="38"/>
    <x v="4"/>
    <x v="1"/>
    <n v="95"/>
    <n v="119.7"/>
    <n v="855"/>
    <n v="1077.3"/>
    <x v="2"/>
    <x v="6"/>
    <x v="0"/>
    <n v="222.29999999999995"/>
  </r>
  <r>
    <x v="93"/>
    <x v="6"/>
    <n v="8"/>
    <x v="1"/>
    <x v="1"/>
    <n v="0"/>
    <x v="6"/>
    <x v="3"/>
    <x v="1"/>
    <n v="71"/>
    <n v="80.94"/>
    <n v="568"/>
    <n v="647.52"/>
    <x v="2"/>
    <x v="6"/>
    <x v="0"/>
    <n v="79.519999999999982"/>
  </r>
  <r>
    <x v="94"/>
    <x v="29"/>
    <n v="8"/>
    <x v="2"/>
    <x v="0"/>
    <n v="0"/>
    <x v="29"/>
    <x v="3"/>
    <x v="1"/>
    <n v="105"/>
    <n v="142.80000000000001"/>
    <n v="840"/>
    <n v="1142.4000000000001"/>
    <x v="15"/>
    <x v="6"/>
    <x v="0"/>
    <n v="302.40000000000009"/>
  </r>
  <r>
    <x v="95"/>
    <x v="41"/>
    <n v="15"/>
    <x v="2"/>
    <x v="1"/>
    <n v="0"/>
    <x v="41"/>
    <x v="1"/>
    <x v="0"/>
    <n v="138"/>
    <n v="173.88"/>
    <n v="2070"/>
    <n v="2608.1999999999998"/>
    <x v="16"/>
    <x v="6"/>
    <x v="0"/>
    <n v="538.19999999999982"/>
  </r>
  <r>
    <x v="96"/>
    <x v="3"/>
    <n v="10"/>
    <x v="2"/>
    <x v="0"/>
    <n v="0"/>
    <x v="3"/>
    <x v="3"/>
    <x v="2"/>
    <n v="44"/>
    <n v="48.84"/>
    <n v="440"/>
    <n v="488.40000000000003"/>
    <x v="21"/>
    <x v="6"/>
    <x v="0"/>
    <n v="48.400000000000034"/>
  </r>
  <r>
    <x v="97"/>
    <x v="13"/>
    <n v="6"/>
    <x v="0"/>
    <x v="1"/>
    <n v="0"/>
    <x v="13"/>
    <x v="4"/>
    <x v="2"/>
    <n v="55"/>
    <n v="58.3"/>
    <n v="330"/>
    <n v="349.79999999999995"/>
    <x v="26"/>
    <x v="6"/>
    <x v="0"/>
    <n v="19.799999999999955"/>
  </r>
  <r>
    <x v="98"/>
    <x v="37"/>
    <n v="4"/>
    <x v="0"/>
    <x v="0"/>
    <n v="0"/>
    <x v="37"/>
    <x v="3"/>
    <x v="3"/>
    <n v="6"/>
    <n v="7.8599999999999994"/>
    <n v="24"/>
    <n v="31.439999999999998"/>
    <x v="5"/>
    <x v="6"/>
    <x v="0"/>
    <n v="7.4399999999999977"/>
  </r>
  <r>
    <x v="99"/>
    <x v="40"/>
    <n v="1"/>
    <x v="2"/>
    <x v="1"/>
    <n v="0"/>
    <x v="40"/>
    <x v="2"/>
    <x v="0"/>
    <n v="150"/>
    <n v="210"/>
    <n v="150"/>
    <n v="210"/>
    <x v="22"/>
    <x v="6"/>
    <x v="0"/>
    <n v="60"/>
  </r>
  <r>
    <x v="100"/>
    <x v="12"/>
    <n v="8"/>
    <x v="0"/>
    <x v="1"/>
    <n v="0"/>
    <x v="12"/>
    <x v="0"/>
    <x v="0"/>
    <n v="141"/>
    <n v="149.46"/>
    <n v="1128"/>
    <n v="1195.68"/>
    <x v="23"/>
    <x v="6"/>
    <x v="0"/>
    <n v="67.680000000000064"/>
  </r>
  <r>
    <x v="101"/>
    <x v="26"/>
    <n v="14"/>
    <x v="1"/>
    <x v="0"/>
    <n v="0"/>
    <x v="26"/>
    <x v="4"/>
    <x v="2"/>
    <n v="48"/>
    <n v="57.120000000000005"/>
    <n v="672"/>
    <n v="799.68000000000006"/>
    <x v="7"/>
    <x v="6"/>
    <x v="0"/>
    <n v="127.68000000000006"/>
  </r>
  <r>
    <x v="102"/>
    <x v="1"/>
    <n v="11"/>
    <x v="1"/>
    <x v="0"/>
    <n v="0"/>
    <x v="1"/>
    <x v="1"/>
    <x v="1"/>
    <n v="72"/>
    <n v="79.92"/>
    <n v="792"/>
    <n v="879.12"/>
    <x v="9"/>
    <x v="6"/>
    <x v="0"/>
    <n v="87.12"/>
  </r>
  <r>
    <x v="102"/>
    <x v="23"/>
    <n v="5"/>
    <x v="2"/>
    <x v="0"/>
    <n v="0"/>
    <x v="23"/>
    <x v="1"/>
    <x v="1"/>
    <n v="67"/>
    <n v="83.08"/>
    <n v="335"/>
    <n v="415.4"/>
    <x v="9"/>
    <x v="6"/>
    <x v="0"/>
    <n v="80.399999999999977"/>
  </r>
  <r>
    <x v="103"/>
    <x v="19"/>
    <n v="15"/>
    <x v="2"/>
    <x v="0"/>
    <n v="0"/>
    <x v="19"/>
    <x v="4"/>
    <x v="2"/>
    <n v="47"/>
    <n v="53.11"/>
    <n v="705"/>
    <n v="796.65"/>
    <x v="10"/>
    <x v="6"/>
    <x v="0"/>
    <n v="91.649999999999977"/>
  </r>
  <r>
    <x v="104"/>
    <x v="42"/>
    <n v="3"/>
    <x v="0"/>
    <x v="1"/>
    <n v="0"/>
    <x v="42"/>
    <x v="4"/>
    <x v="3"/>
    <n v="18"/>
    <n v="24.66"/>
    <n v="54"/>
    <n v="73.98"/>
    <x v="18"/>
    <x v="6"/>
    <x v="0"/>
    <n v="19.980000000000004"/>
  </r>
  <r>
    <x v="104"/>
    <x v="0"/>
    <n v="14"/>
    <x v="1"/>
    <x v="1"/>
    <n v="0"/>
    <x v="0"/>
    <x v="0"/>
    <x v="0"/>
    <n v="144"/>
    <n v="156.96"/>
    <n v="2016"/>
    <n v="2197.44"/>
    <x v="18"/>
    <x v="6"/>
    <x v="0"/>
    <n v="181.44000000000005"/>
  </r>
  <r>
    <x v="105"/>
    <x v="43"/>
    <n v="7"/>
    <x v="0"/>
    <x v="0"/>
    <n v="0"/>
    <x v="43"/>
    <x v="4"/>
    <x v="1"/>
    <n v="90"/>
    <n v="96.3"/>
    <n v="630"/>
    <n v="674.1"/>
    <x v="19"/>
    <x v="6"/>
    <x v="0"/>
    <n v="44.100000000000023"/>
  </r>
  <r>
    <x v="105"/>
    <x v="8"/>
    <n v="8"/>
    <x v="2"/>
    <x v="0"/>
    <n v="0"/>
    <x v="8"/>
    <x v="1"/>
    <x v="1"/>
    <n v="67"/>
    <n v="85.76"/>
    <n v="536"/>
    <n v="686.08"/>
    <x v="19"/>
    <x v="6"/>
    <x v="0"/>
    <n v="150.08000000000004"/>
  </r>
  <r>
    <x v="106"/>
    <x v="37"/>
    <n v="4"/>
    <x v="1"/>
    <x v="1"/>
    <n v="0"/>
    <x v="37"/>
    <x v="3"/>
    <x v="3"/>
    <n v="6"/>
    <n v="7.8599999999999994"/>
    <n v="24"/>
    <n v="31.439999999999998"/>
    <x v="27"/>
    <x v="6"/>
    <x v="0"/>
    <n v="7.4399999999999977"/>
  </r>
  <r>
    <x v="107"/>
    <x v="11"/>
    <n v="15"/>
    <x v="1"/>
    <x v="1"/>
    <n v="0"/>
    <x v="11"/>
    <x v="1"/>
    <x v="1"/>
    <n v="76"/>
    <n v="82.08"/>
    <n v="1140"/>
    <n v="1231.2"/>
    <x v="28"/>
    <x v="6"/>
    <x v="0"/>
    <n v="91.200000000000045"/>
  </r>
  <r>
    <x v="108"/>
    <x v="16"/>
    <n v="11"/>
    <x v="2"/>
    <x v="1"/>
    <n v="0"/>
    <x v="16"/>
    <x v="3"/>
    <x v="1"/>
    <n v="98"/>
    <n v="103.88"/>
    <n v="1078"/>
    <n v="1142.6799999999998"/>
    <x v="0"/>
    <x v="7"/>
    <x v="0"/>
    <n v="64.679999999999836"/>
  </r>
  <r>
    <x v="109"/>
    <x v="12"/>
    <n v="3"/>
    <x v="2"/>
    <x v="0"/>
    <n v="0"/>
    <x v="12"/>
    <x v="0"/>
    <x v="0"/>
    <n v="141"/>
    <n v="149.46"/>
    <n v="423"/>
    <n v="448.38"/>
    <x v="1"/>
    <x v="7"/>
    <x v="0"/>
    <n v="25.379999999999995"/>
  </r>
  <r>
    <x v="110"/>
    <x v="22"/>
    <n v="13"/>
    <x v="1"/>
    <x v="0"/>
    <n v="0"/>
    <x v="22"/>
    <x v="0"/>
    <x v="0"/>
    <n v="121"/>
    <n v="141.57"/>
    <n v="1573"/>
    <n v="1840.4099999999999"/>
    <x v="2"/>
    <x v="7"/>
    <x v="0"/>
    <n v="267.40999999999985"/>
  </r>
  <r>
    <x v="110"/>
    <x v="13"/>
    <n v="12"/>
    <x v="1"/>
    <x v="0"/>
    <n v="0"/>
    <x v="13"/>
    <x v="4"/>
    <x v="2"/>
    <n v="55"/>
    <n v="58.3"/>
    <n v="660"/>
    <n v="699.59999999999991"/>
    <x v="2"/>
    <x v="7"/>
    <x v="0"/>
    <n v="39.599999999999909"/>
  </r>
  <r>
    <x v="111"/>
    <x v="33"/>
    <n v="14"/>
    <x v="2"/>
    <x v="1"/>
    <n v="0"/>
    <x v="33"/>
    <x v="4"/>
    <x v="3"/>
    <n v="37"/>
    <n v="41.81"/>
    <n v="518"/>
    <n v="585.34"/>
    <x v="15"/>
    <x v="7"/>
    <x v="0"/>
    <n v="67.340000000000032"/>
  </r>
  <r>
    <x v="112"/>
    <x v="8"/>
    <n v="1"/>
    <x v="0"/>
    <x v="1"/>
    <n v="0"/>
    <x v="8"/>
    <x v="1"/>
    <x v="1"/>
    <n v="67"/>
    <n v="85.76"/>
    <n v="67"/>
    <n v="85.76"/>
    <x v="16"/>
    <x v="7"/>
    <x v="0"/>
    <n v="18.760000000000005"/>
  </r>
  <r>
    <x v="113"/>
    <x v="24"/>
    <n v="4"/>
    <x v="0"/>
    <x v="1"/>
    <n v="0"/>
    <x v="24"/>
    <x v="3"/>
    <x v="0"/>
    <n v="133"/>
    <n v="155.61000000000001"/>
    <n v="532"/>
    <n v="622.44000000000005"/>
    <x v="26"/>
    <x v="7"/>
    <x v="0"/>
    <n v="90.440000000000055"/>
  </r>
  <r>
    <x v="113"/>
    <x v="11"/>
    <n v="10"/>
    <x v="1"/>
    <x v="1"/>
    <n v="0"/>
    <x v="11"/>
    <x v="1"/>
    <x v="1"/>
    <n v="76"/>
    <n v="82.08"/>
    <n v="760"/>
    <n v="820.8"/>
    <x v="26"/>
    <x v="7"/>
    <x v="0"/>
    <n v="60.799999999999955"/>
  </r>
  <r>
    <x v="113"/>
    <x v="15"/>
    <n v="6"/>
    <x v="2"/>
    <x v="1"/>
    <n v="0"/>
    <x v="15"/>
    <x v="3"/>
    <x v="1"/>
    <n v="75"/>
    <n v="85.5"/>
    <n v="450"/>
    <n v="513"/>
    <x v="26"/>
    <x v="7"/>
    <x v="0"/>
    <n v="63"/>
  </r>
  <r>
    <x v="114"/>
    <x v="12"/>
    <n v="4"/>
    <x v="2"/>
    <x v="0"/>
    <n v="0"/>
    <x v="12"/>
    <x v="0"/>
    <x v="0"/>
    <n v="141"/>
    <n v="149.46"/>
    <n v="564"/>
    <n v="597.84"/>
    <x v="5"/>
    <x v="7"/>
    <x v="0"/>
    <n v="33.840000000000032"/>
  </r>
  <r>
    <x v="115"/>
    <x v="31"/>
    <n v="13"/>
    <x v="2"/>
    <x v="0"/>
    <n v="0"/>
    <x v="31"/>
    <x v="2"/>
    <x v="2"/>
    <n v="44"/>
    <n v="48.4"/>
    <n v="572"/>
    <n v="629.19999999999993"/>
    <x v="22"/>
    <x v="7"/>
    <x v="0"/>
    <n v="57.199999999999932"/>
  </r>
  <r>
    <x v="115"/>
    <x v="26"/>
    <n v="9"/>
    <x v="2"/>
    <x v="0"/>
    <n v="0"/>
    <x v="26"/>
    <x v="4"/>
    <x v="2"/>
    <n v="48"/>
    <n v="57.120000000000005"/>
    <n v="432"/>
    <n v="514.08000000000004"/>
    <x v="22"/>
    <x v="7"/>
    <x v="0"/>
    <n v="82.080000000000041"/>
  </r>
  <r>
    <x v="116"/>
    <x v="6"/>
    <n v="3"/>
    <x v="1"/>
    <x v="0"/>
    <n v="0"/>
    <x v="6"/>
    <x v="3"/>
    <x v="1"/>
    <n v="71"/>
    <n v="80.94"/>
    <n v="213"/>
    <n v="242.82"/>
    <x v="23"/>
    <x v="7"/>
    <x v="0"/>
    <n v="29.819999999999993"/>
  </r>
  <r>
    <x v="117"/>
    <x v="7"/>
    <n v="6"/>
    <x v="2"/>
    <x v="0"/>
    <n v="0"/>
    <x v="7"/>
    <x v="0"/>
    <x v="3"/>
    <n v="7"/>
    <n v="8.33"/>
    <n v="42"/>
    <n v="49.980000000000004"/>
    <x v="7"/>
    <x v="7"/>
    <x v="0"/>
    <n v="7.980000000000004"/>
  </r>
  <r>
    <x v="118"/>
    <x v="14"/>
    <n v="15"/>
    <x v="2"/>
    <x v="1"/>
    <n v="0"/>
    <x v="14"/>
    <x v="0"/>
    <x v="2"/>
    <n v="61"/>
    <n v="76.25"/>
    <n v="915"/>
    <n v="1143.75"/>
    <x v="9"/>
    <x v="7"/>
    <x v="0"/>
    <n v="228.75"/>
  </r>
  <r>
    <x v="118"/>
    <x v="5"/>
    <n v="9"/>
    <x v="2"/>
    <x v="0"/>
    <n v="0"/>
    <x v="5"/>
    <x v="4"/>
    <x v="1"/>
    <n v="93"/>
    <n v="104.16"/>
    <n v="837"/>
    <n v="937.43999999999994"/>
    <x v="9"/>
    <x v="7"/>
    <x v="0"/>
    <n v="100.43999999999994"/>
  </r>
  <r>
    <x v="118"/>
    <x v="33"/>
    <n v="13"/>
    <x v="2"/>
    <x v="0"/>
    <n v="0"/>
    <x v="33"/>
    <x v="4"/>
    <x v="3"/>
    <n v="37"/>
    <n v="41.81"/>
    <n v="481"/>
    <n v="543.53"/>
    <x v="9"/>
    <x v="7"/>
    <x v="0"/>
    <n v="62.529999999999973"/>
  </r>
  <r>
    <x v="119"/>
    <x v="34"/>
    <n v="4"/>
    <x v="2"/>
    <x v="0"/>
    <n v="0"/>
    <x v="34"/>
    <x v="1"/>
    <x v="3"/>
    <n v="37"/>
    <n v="42.55"/>
    <n v="148"/>
    <n v="170.2"/>
    <x v="12"/>
    <x v="7"/>
    <x v="0"/>
    <n v="22.199999999999989"/>
  </r>
  <r>
    <x v="120"/>
    <x v="13"/>
    <n v="12"/>
    <x v="0"/>
    <x v="0"/>
    <n v="0"/>
    <x v="13"/>
    <x v="4"/>
    <x v="2"/>
    <n v="55"/>
    <n v="58.3"/>
    <n v="660"/>
    <n v="699.59999999999991"/>
    <x v="28"/>
    <x v="7"/>
    <x v="0"/>
    <n v="39.599999999999909"/>
  </r>
  <r>
    <x v="121"/>
    <x v="2"/>
    <n v="13"/>
    <x v="2"/>
    <x v="0"/>
    <n v="0"/>
    <x v="2"/>
    <x v="2"/>
    <x v="1"/>
    <n v="112"/>
    <n v="122.08"/>
    <n v="1456"/>
    <n v="1587.04"/>
    <x v="24"/>
    <x v="7"/>
    <x v="0"/>
    <n v="131.03999999999996"/>
  </r>
  <r>
    <x v="122"/>
    <x v="16"/>
    <n v="2"/>
    <x v="2"/>
    <x v="0"/>
    <n v="0"/>
    <x v="16"/>
    <x v="3"/>
    <x v="1"/>
    <n v="98"/>
    <n v="103.88"/>
    <n v="196"/>
    <n v="207.76"/>
    <x v="25"/>
    <x v="7"/>
    <x v="0"/>
    <n v="11.759999999999991"/>
  </r>
  <r>
    <x v="122"/>
    <x v="4"/>
    <n v="11"/>
    <x v="2"/>
    <x v="0"/>
    <n v="0"/>
    <x v="4"/>
    <x v="4"/>
    <x v="3"/>
    <n v="5"/>
    <n v="6.7"/>
    <n v="55"/>
    <n v="73.7"/>
    <x v="25"/>
    <x v="7"/>
    <x v="0"/>
    <n v="18.700000000000003"/>
  </r>
  <r>
    <x v="123"/>
    <x v="0"/>
    <n v="1"/>
    <x v="0"/>
    <x v="1"/>
    <n v="0"/>
    <x v="0"/>
    <x v="0"/>
    <x v="0"/>
    <n v="144"/>
    <n v="156.96"/>
    <n v="144"/>
    <n v="156.96"/>
    <x v="0"/>
    <x v="8"/>
    <x v="0"/>
    <n v="12.960000000000008"/>
  </r>
  <r>
    <x v="123"/>
    <x v="6"/>
    <n v="14"/>
    <x v="1"/>
    <x v="0"/>
    <n v="0"/>
    <x v="6"/>
    <x v="3"/>
    <x v="1"/>
    <n v="71"/>
    <n v="80.94"/>
    <n v="994"/>
    <n v="1133.1599999999999"/>
    <x v="0"/>
    <x v="8"/>
    <x v="0"/>
    <n v="139.15999999999985"/>
  </r>
  <r>
    <x v="124"/>
    <x v="41"/>
    <n v="8"/>
    <x v="2"/>
    <x v="0"/>
    <n v="0"/>
    <x v="41"/>
    <x v="1"/>
    <x v="0"/>
    <n v="138"/>
    <n v="173.88"/>
    <n v="1104"/>
    <n v="1391.04"/>
    <x v="2"/>
    <x v="8"/>
    <x v="0"/>
    <n v="287.03999999999996"/>
  </r>
  <r>
    <x v="125"/>
    <x v="33"/>
    <n v="7"/>
    <x v="2"/>
    <x v="0"/>
    <n v="0"/>
    <x v="33"/>
    <x v="4"/>
    <x v="3"/>
    <n v="37"/>
    <n v="41.81"/>
    <n v="259"/>
    <n v="292.67"/>
    <x v="3"/>
    <x v="8"/>
    <x v="0"/>
    <n v="33.670000000000016"/>
  </r>
  <r>
    <x v="125"/>
    <x v="12"/>
    <n v="15"/>
    <x v="2"/>
    <x v="0"/>
    <n v="0"/>
    <x v="12"/>
    <x v="0"/>
    <x v="0"/>
    <n v="141"/>
    <n v="149.46"/>
    <n v="2115"/>
    <n v="2241.9"/>
    <x v="3"/>
    <x v="8"/>
    <x v="0"/>
    <n v="126.90000000000009"/>
  </r>
  <r>
    <x v="126"/>
    <x v="18"/>
    <n v="1"/>
    <x v="2"/>
    <x v="1"/>
    <n v="0"/>
    <x v="18"/>
    <x v="4"/>
    <x v="1"/>
    <n v="89"/>
    <n v="117.48"/>
    <n v="89"/>
    <n v="117.48"/>
    <x v="15"/>
    <x v="8"/>
    <x v="0"/>
    <n v="28.480000000000004"/>
  </r>
  <r>
    <x v="127"/>
    <x v="40"/>
    <n v="5"/>
    <x v="2"/>
    <x v="0"/>
    <n v="0"/>
    <x v="40"/>
    <x v="2"/>
    <x v="0"/>
    <n v="150"/>
    <n v="210"/>
    <n v="750"/>
    <n v="1050"/>
    <x v="20"/>
    <x v="8"/>
    <x v="0"/>
    <n v="300"/>
  </r>
  <r>
    <x v="128"/>
    <x v="11"/>
    <n v="4"/>
    <x v="2"/>
    <x v="0"/>
    <n v="0"/>
    <x v="11"/>
    <x v="1"/>
    <x v="1"/>
    <n v="76"/>
    <n v="82.08"/>
    <n v="304"/>
    <n v="328.32"/>
    <x v="4"/>
    <x v="8"/>
    <x v="0"/>
    <n v="24.319999999999993"/>
  </r>
  <r>
    <x v="129"/>
    <x v="28"/>
    <n v="6"/>
    <x v="2"/>
    <x v="0"/>
    <n v="0"/>
    <x v="28"/>
    <x v="4"/>
    <x v="0"/>
    <n v="148"/>
    <n v="201.28"/>
    <n v="888"/>
    <n v="1207.68"/>
    <x v="26"/>
    <x v="8"/>
    <x v="0"/>
    <n v="319.68000000000006"/>
  </r>
  <r>
    <x v="129"/>
    <x v="16"/>
    <n v="9"/>
    <x v="0"/>
    <x v="0"/>
    <n v="0"/>
    <x v="16"/>
    <x v="3"/>
    <x v="1"/>
    <n v="98"/>
    <n v="103.88"/>
    <n v="882"/>
    <n v="934.92"/>
    <x v="26"/>
    <x v="8"/>
    <x v="0"/>
    <n v="52.919999999999959"/>
  </r>
  <r>
    <x v="129"/>
    <x v="42"/>
    <n v="2"/>
    <x v="2"/>
    <x v="0"/>
    <n v="0"/>
    <x v="42"/>
    <x v="4"/>
    <x v="3"/>
    <n v="18"/>
    <n v="24.66"/>
    <n v="36"/>
    <n v="49.32"/>
    <x v="26"/>
    <x v="8"/>
    <x v="0"/>
    <n v="13.32"/>
  </r>
  <r>
    <x v="130"/>
    <x v="16"/>
    <n v="6"/>
    <x v="0"/>
    <x v="0"/>
    <n v="0"/>
    <x v="16"/>
    <x v="3"/>
    <x v="1"/>
    <n v="98"/>
    <n v="103.88"/>
    <n v="588"/>
    <n v="623.28"/>
    <x v="5"/>
    <x v="8"/>
    <x v="0"/>
    <n v="35.279999999999973"/>
  </r>
  <r>
    <x v="131"/>
    <x v="41"/>
    <n v="7"/>
    <x v="2"/>
    <x v="1"/>
    <n v="0"/>
    <x v="41"/>
    <x v="1"/>
    <x v="0"/>
    <n v="138"/>
    <n v="173.88"/>
    <n v="966"/>
    <n v="1217.1599999999999"/>
    <x v="22"/>
    <x v="8"/>
    <x v="0"/>
    <n v="251.15999999999985"/>
  </r>
  <r>
    <x v="132"/>
    <x v="10"/>
    <n v="6"/>
    <x v="2"/>
    <x v="0"/>
    <n v="0"/>
    <x v="10"/>
    <x v="1"/>
    <x v="0"/>
    <n v="120"/>
    <n v="162"/>
    <n v="720"/>
    <n v="972"/>
    <x v="17"/>
    <x v="8"/>
    <x v="0"/>
    <n v="252"/>
  </r>
  <r>
    <x v="132"/>
    <x v="10"/>
    <n v="14"/>
    <x v="2"/>
    <x v="0"/>
    <n v="0"/>
    <x v="10"/>
    <x v="1"/>
    <x v="0"/>
    <n v="120"/>
    <n v="162"/>
    <n v="1680"/>
    <n v="2268"/>
    <x v="17"/>
    <x v="8"/>
    <x v="0"/>
    <n v="588"/>
  </r>
  <r>
    <x v="133"/>
    <x v="14"/>
    <n v="7"/>
    <x v="0"/>
    <x v="1"/>
    <n v="0"/>
    <x v="14"/>
    <x v="0"/>
    <x v="2"/>
    <n v="61"/>
    <n v="76.25"/>
    <n v="427"/>
    <n v="533.75"/>
    <x v="10"/>
    <x v="8"/>
    <x v="0"/>
    <n v="106.75"/>
  </r>
  <r>
    <x v="134"/>
    <x v="17"/>
    <n v="2"/>
    <x v="1"/>
    <x v="1"/>
    <n v="0"/>
    <x v="17"/>
    <x v="1"/>
    <x v="1"/>
    <n v="90"/>
    <n v="115.2"/>
    <n v="180"/>
    <n v="230.4"/>
    <x v="18"/>
    <x v="8"/>
    <x v="0"/>
    <n v="50.400000000000006"/>
  </r>
  <r>
    <x v="134"/>
    <x v="29"/>
    <n v="4"/>
    <x v="2"/>
    <x v="1"/>
    <n v="0"/>
    <x v="29"/>
    <x v="3"/>
    <x v="1"/>
    <n v="105"/>
    <n v="142.80000000000001"/>
    <n v="420"/>
    <n v="571.20000000000005"/>
    <x v="18"/>
    <x v="8"/>
    <x v="0"/>
    <n v="151.20000000000005"/>
  </r>
  <r>
    <x v="135"/>
    <x v="30"/>
    <n v="12"/>
    <x v="2"/>
    <x v="1"/>
    <n v="0"/>
    <x v="30"/>
    <x v="2"/>
    <x v="3"/>
    <n v="37"/>
    <n v="49.21"/>
    <n v="444"/>
    <n v="590.52"/>
    <x v="19"/>
    <x v="8"/>
    <x v="0"/>
    <n v="146.51999999999998"/>
  </r>
  <r>
    <x v="135"/>
    <x v="32"/>
    <n v="7"/>
    <x v="1"/>
    <x v="0"/>
    <n v="0"/>
    <x v="32"/>
    <x v="0"/>
    <x v="0"/>
    <n v="126"/>
    <n v="162.54"/>
    <n v="882"/>
    <n v="1137.78"/>
    <x v="19"/>
    <x v="8"/>
    <x v="0"/>
    <n v="255.77999999999997"/>
  </r>
  <r>
    <x v="136"/>
    <x v="13"/>
    <n v="1"/>
    <x v="2"/>
    <x v="1"/>
    <n v="0"/>
    <x v="13"/>
    <x v="4"/>
    <x v="2"/>
    <n v="55"/>
    <n v="58.3"/>
    <n v="55"/>
    <n v="58.3"/>
    <x v="13"/>
    <x v="8"/>
    <x v="0"/>
    <n v="3.2999999999999972"/>
  </r>
  <r>
    <x v="137"/>
    <x v="9"/>
    <n v="9"/>
    <x v="1"/>
    <x v="0"/>
    <n v="0"/>
    <x v="9"/>
    <x v="2"/>
    <x v="1"/>
    <n v="112"/>
    <n v="146.72"/>
    <n v="1008"/>
    <n v="1320.48"/>
    <x v="24"/>
    <x v="8"/>
    <x v="0"/>
    <n v="312.48"/>
  </r>
  <r>
    <x v="137"/>
    <x v="15"/>
    <n v="5"/>
    <x v="1"/>
    <x v="0"/>
    <n v="0"/>
    <x v="15"/>
    <x v="3"/>
    <x v="1"/>
    <n v="75"/>
    <n v="85.5"/>
    <n v="375"/>
    <n v="427.5"/>
    <x v="24"/>
    <x v="8"/>
    <x v="0"/>
    <n v="52.5"/>
  </r>
  <r>
    <x v="138"/>
    <x v="28"/>
    <n v="14"/>
    <x v="1"/>
    <x v="1"/>
    <n v="0"/>
    <x v="28"/>
    <x v="4"/>
    <x v="0"/>
    <n v="148"/>
    <n v="201.28"/>
    <n v="2072"/>
    <n v="2817.92"/>
    <x v="0"/>
    <x v="9"/>
    <x v="0"/>
    <n v="745.92000000000007"/>
  </r>
  <r>
    <x v="139"/>
    <x v="9"/>
    <n v="15"/>
    <x v="2"/>
    <x v="0"/>
    <n v="0"/>
    <x v="9"/>
    <x v="2"/>
    <x v="1"/>
    <n v="112"/>
    <n v="146.72"/>
    <n v="1680"/>
    <n v="2200.8000000000002"/>
    <x v="1"/>
    <x v="9"/>
    <x v="0"/>
    <n v="520.80000000000018"/>
  </r>
  <r>
    <x v="140"/>
    <x v="40"/>
    <n v="9"/>
    <x v="2"/>
    <x v="0"/>
    <n v="0"/>
    <x v="40"/>
    <x v="2"/>
    <x v="0"/>
    <n v="150"/>
    <n v="210"/>
    <n v="1350"/>
    <n v="1890"/>
    <x v="2"/>
    <x v="9"/>
    <x v="0"/>
    <n v="540"/>
  </r>
  <r>
    <x v="141"/>
    <x v="4"/>
    <n v="1"/>
    <x v="2"/>
    <x v="0"/>
    <n v="0"/>
    <x v="4"/>
    <x v="4"/>
    <x v="3"/>
    <n v="5"/>
    <n v="6.7"/>
    <n v="5"/>
    <n v="6.7"/>
    <x v="16"/>
    <x v="9"/>
    <x v="0"/>
    <n v="1.7000000000000002"/>
  </r>
  <r>
    <x v="141"/>
    <x v="43"/>
    <n v="12"/>
    <x v="1"/>
    <x v="0"/>
    <n v="0"/>
    <x v="43"/>
    <x v="4"/>
    <x v="1"/>
    <n v="90"/>
    <n v="96.3"/>
    <n v="1080"/>
    <n v="1155.5999999999999"/>
    <x v="16"/>
    <x v="9"/>
    <x v="0"/>
    <n v="75.599999999999909"/>
  </r>
  <r>
    <x v="142"/>
    <x v="42"/>
    <n v="6"/>
    <x v="2"/>
    <x v="1"/>
    <n v="0"/>
    <x v="42"/>
    <x v="4"/>
    <x v="3"/>
    <n v="18"/>
    <n v="24.66"/>
    <n v="108"/>
    <n v="147.96"/>
    <x v="20"/>
    <x v="9"/>
    <x v="0"/>
    <n v="39.960000000000008"/>
  </r>
  <r>
    <x v="143"/>
    <x v="1"/>
    <n v="5"/>
    <x v="2"/>
    <x v="1"/>
    <n v="0"/>
    <x v="1"/>
    <x v="1"/>
    <x v="1"/>
    <n v="72"/>
    <n v="79.92"/>
    <n v="360"/>
    <n v="399.6"/>
    <x v="4"/>
    <x v="9"/>
    <x v="0"/>
    <n v="39.600000000000023"/>
  </r>
  <r>
    <x v="143"/>
    <x v="18"/>
    <n v="11"/>
    <x v="1"/>
    <x v="1"/>
    <n v="0"/>
    <x v="18"/>
    <x v="4"/>
    <x v="1"/>
    <n v="89"/>
    <n v="117.48"/>
    <n v="979"/>
    <n v="1292.28"/>
    <x v="4"/>
    <x v="9"/>
    <x v="0"/>
    <n v="313.27999999999997"/>
  </r>
  <r>
    <x v="144"/>
    <x v="4"/>
    <n v="14"/>
    <x v="2"/>
    <x v="1"/>
    <n v="0"/>
    <x v="4"/>
    <x v="4"/>
    <x v="3"/>
    <n v="5"/>
    <n v="6.7"/>
    <n v="70"/>
    <n v="93.8"/>
    <x v="26"/>
    <x v="9"/>
    <x v="0"/>
    <n v="23.799999999999997"/>
  </r>
  <r>
    <x v="145"/>
    <x v="31"/>
    <n v="15"/>
    <x v="2"/>
    <x v="1"/>
    <n v="0"/>
    <x v="31"/>
    <x v="2"/>
    <x v="2"/>
    <n v="44"/>
    <n v="48.4"/>
    <n v="660"/>
    <n v="726"/>
    <x v="5"/>
    <x v="9"/>
    <x v="0"/>
    <n v="66"/>
  </r>
  <r>
    <x v="146"/>
    <x v="26"/>
    <n v="8"/>
    <x v="1"/>
    <x v="0"/>
    <n v="0"/>
    <x v="26"/>
    <x v="4"/>
    <x v="2"/>
    <n v="48"/>
    <n v="57.120000000000005"/>
    <n v="384"/>
    <n v="456.96000000000004"/>
    <x v="6"/>
    <x v="9"/>
    <x v="0"/>
    <n v="72.960000000000036"/>
  </r>
  <r>
    <x v="147"/>
    <x v="16"/>
    <n v="13"/>
    <x v="2"/>
    <x v="0"/>
    <n v="0"/>
    <x v="16"/>
    <x v="3"/>
    <x v="1"/>
    <n v="98"/>
    <n v="103.88"/>
    <n v="1274"/>
    <n v="1350.44"/>
    <x v="30"/>
    <x v="9"/>
    <x v="0"/>
    <n v="76.440000000000055"/>
  </r>
  <r>
    <x v="148"/>
    <x v="7"/>
    <n v="6"/>
    <x v="1"/>
    <x v="1"/>
    <n v="0"/>
    <x v="7"/>
    <x v="0"/>
    <x v="3"/>
    <n v="7"/>
    <n v="8.33"/>
    <n v="42"/>
    <n v="49.980000000000004"/>
    <x v="7"/>
    <x v="9"/>
    <x v="0"/>
    <n v="7.980000000000004"/>
  </r>
  <r>
    <x v="148"/>
    <x v="32"/>
    <n v="13"/>
    <x v="1"/>
    <x v="1"/>
    <n v="0"/>
    <x v="32"/>
    <x v="0"/>
    <x v="0"/>
    <n v="126"/>
    <n v="162.54"/>
    <n v="1638"/>
    <n v="2113.02"/>
    <x v="7"/>
    <x v="9"/>
    <x v="0"/>
    <n v="475.02"/>
  </r>
  <r>
    <x v="149"/>
    <x v="31"/>
    <n v="7"/>
    <x v="2"/>
    <x v="1"/>
    <n v="0"/>
    <x v="31"/>
    <x v="2"/>
    <x v="2"/>
    <n v="44"/>
    <n v="48.4"/>
    <n v="308"/>
    <n v="338.8"/>
    <x v="18"/>
    <x v="9"/>
    <x v="0"/>
    <n v="30.800000000000011"/>
  </r>
  <r>
    <x v="149"/>
    <x v="0"/>
    <n v="13"/>
    <x v="1"/>
    <x v="1"/>
    <n v="0"/>
    <x v="0"/>
    <x v="0"/>
    <x v="0"/>
    <n v="144"/>
    <n v="156.96"/>
    <n v="1872"/>
    <n v="2040.48"/>
    <x v="18"/>
    <x v="9"/>
    <x v="0"/>
    <n v="168.48000000000002"/>
  </r>
  <r>
    <x v="149"/>
    <x v="37"/>
    <n v="1"/>
    <x v="2"/>
    <x v="1"/>
    <n v="0"/>
    <x v="37"/>
    <x v="3"/>
    <x v="3"/>
    <n v="6"/>
    <n v="7.8599999999999994"/>
    <n v="6"/>
    <n v="7.8599999999999994"/>
    <x v="18"/>
    <x v="9"/>
    <x v="0"/>
    <n v="1.8599999999999994"/>
  </r>
  <r>
    <x v="150"/>
    <x v="31"/>
    <n v="3"/>
    <x v="0"/>
    <x v="1"/>
    <n v="0"/>
    <x v="31"/>
    <x v="2"/>
    <x v="2"/>
    <n v="44"/>
    <n v="48.4"/>
    <n v="132"/>
    <n v="145.19999999999999"/>
    <x v="27"/>
    <x v="9"/>
    <x v="0"/>
    <n v="13.199999999999989"/>
  </r>
  <r>
    <x v="151"/>
    <x v="11"/>
    <n v="9"/>
    <x v="1"/>
    <x v="1"/>
    <n v="0"/>
    <x v="11"/>
    <x v="1"/>
    <x v="1"/>
    <n v="76"/>
    <n v="82.08"/>
    <n v="684"/>
    <n v="738.72"/>
    <x v="11"/>
    <x v="9"/>
    <x v="0"/>
    <n v="54.720000000000027"/>
  </r>
  <r>
    <x v="152"/>
    <x v="3"/>
    <n v="6"/>
    <x v="0"/>
    <x v="1"/>
    <n v="0"/>
    <x v="3"/>
    <x v="3"/>
    <x v="2"/>
    <n v="44"/>
    <n v="48.84"/>
    <n v="264"/>
    <n v="293.04000000000002"/>
    <x v="12"/>
    <x v="9"/>
    <x v="0"/>
    <n v="29.04000000000002"/>
  </r>
  <r>
    <x v="153"/>
    <x v="25"/>
    <n v="1"/>
    <x v="2"/>
    <x v="1"/>
    <n v="0"/>
    <x v="25"/>
    <x v="3"/>
    <x v="1"/>
    <n v="83"/>
    <n v="94.62"/>
    <n v="83"/>
    <n v="94.62"/>
    <x v="14"/>
    <x v="9"/>
    <x v="0"/>
    <n v="11.620000000000005"/>
  </r>
  <r>
    <x v="154"/>
    <x v="1"/>
    <n v="14"/>
    <x v="1"/>
    <x v="0"/>
    <n v="0"/>
    <x v="1"/>
    <x v="1"/>
    <x v="1"/>
    <n v="72"/>
    <n v="79.92"/>
    <n v="1008"/>
    <n v="1118.8800000000001"/>
    <x v="28"/>
    <x v="9"/>
    <x v="0"/>
    <n v="110.88000000000011"/>
  </r>
  <r>
    <x v="155"/>
    <x v="32"/>
    <n v="6"/>
    <x v="1"/>
    <x v="1"/>
    <n v="0"/>
    <x v="32"/>
    <x v="0"/>
    <x v="0"/>
    <n v="126"/>
    <n v="162.54"/>
    <n v="756"/>
    <n v="975.24"/>
    <x v="25"/>
    <x v="9"/>
    <x v="0"/>
    <n v="219.24"/>
  </r>
  <r>
    <x v="156"/>
    <x v="2"/>
    <n v="12"/>
    <x v="2"/>
    <x v="1"/>
    <n v="0"/>
    <x v="2"/>
    <x v="2"/>
    <x v="1"/>
    <n v="112"/>
    <n v="122.08"/>
    <n v="1344"/>
    <n v="1464.96"/>
    <x v="2"/>
    <x v="10"/>
    <x v="0"/>
    <n v="120.96000000000004"/>
  </r>
  <r>
    <x v="157"/>
    <x v="43"/>
    <n v="10"/>
    <x v="2"/>
    <x v="0"/>
    <n v="0"/>
    <x v="43"/>
    <x v="4"/>
    <x v="1"/>
    <n v="90"/>
    <n v="96.3"/>
    <n v="900"/>
    <n v="963"/>
    <x v="16"/>
    <x v="10"/>
    <x v="0"/>
    <n v="63"/>
  </r>
  <r>
    <x v="158"/>
    <x v="36"/>
    <n v="15"/>
    <x v="2"/>
    <x v="0"/>
    <n v="0"/>
    <x v="36"/>
    <x v="3"/>
    <x v="2"/>
    <n v="43"/>
    <n v="47.730000000000004"/>
    <n v="645"/>
    <n v="715.95"/>
    <x v="21"/>
    <x v="10"/>
    <x v="0"/>
    <n v="70.950000000000045"/>
  </r>
  <r>
    <x v="159"/>
    <x v="10"/>
    <n v="6"/>
    <x v="1"/>
    <x v="1"/>
    <n v="0"/>
    <x v="10"/>
    <x v="1"/>
    <x v="0"/>
    <n v="120"/>
    <n v="162"/>
    <n v="720"/>
    <n v="972"/>
    <x v="26"/>
    <x v="10"/>
    <x v="0"/>
    <n v="252"/>
  </r>
  <r>
    <x v="160"/>
    <x v="17"/>
    <n v="12"/>
    <x v="0"/>
    <x v="0"/>
    <n v="0"/>
    <x v="17"/>
    <x v="1"/>
    <x v="1"/>
    <n v="90"/>
    <n v="115.2"/>
    <n v="1080"/>
    <n v="1382.4"/>
    <x v="5"/>
    <x v="10"/>
    <x v="0"/>
    <n v="302.40000000000009"/>
  </r>
  <r>
    <x v="161"/>
    <x v="20"/>
    <n v="3"/>
    <x v="1"/>
    <x v="1"/>
    <n v="0"/>
    <x v="20"/>
    <x v="2"/>
    <x v="0"/>
    <n v="148"/>
    <n v="164.28"/>
    <n v="444"/>
    <n v="492.84000000000003"/>
    <x v="6"/>
    <x v="10"/>
    <x v="0"/>
    <n v="48.840000000000032"/>
  </r>
  <r>
    <x v="162"/>
    <x v="13"/>
    <n v="14"/>
    <x v="1"/>
    <x v="0"/>
    <n v="0"/>
    <x v="13"/>
    <x v="4"/>
    <x v="2"/>
    <n v="55"/>
    <n v="58.3"/>
    <n v="770"/>
    <n v="816.19999999999993"/>
    <x v="9"/>
    <x v="10"/>
    <x v="0"/>
    <n v="46.199999999999932"/>
  </r>
  <r>
    <x v="162"/>
    <x v="25"/>
    <n v="11"/>
    <x v="1"/>
    <x v="1"/>
    <n v="0"/>
    <x v="25"/>
    <x v="3"/>
    <x v="1"/>
    <n v="83"/>
    <n v="94.62"/>
    <n v="913"/>
    <n v="1040.8200000000002"/>
    <x v="9"/>
    <x v="10"/>
    <x v="0"/>
    <n v="127.82000000000016"/>
  </r>
  <r>
    <x v="163"/>
    <x v="9"/>
    <n v="1"/>
    <x v="0"/>
    <x v="0"/>
    <n v="0"/>
    <x v="9"/>
    <x v="2"/>
    <x v="1"/>
    <n v="112"/>
    <n v="146.72"/>
    <n v="112"/>
    <n v="146.72"/>
    <x v="10"/>
    <x v="10"/>
    <x v="0"/>
    <n v="34.72"/>
  </r>
  <r>
    <x v="163"/>
    <x v="15"/>
    <n v="1"/>
    <x v="1"/>
    <x v="1"/>
    <n v="0"/>
    <x v="15"/>
    <x v="3"/>
    <x v="1"/>
    <n v="75"/>
    <n v="85.5"/>
    <n v="75"/>
    <n v="85.5"/>
    <x v="10"/>
    <x v="10"/>
    <x v="0"/>
    <n v="10.5"/>
  </r>
  <r>
    <x v="164"/>
    <x v="35"/>
    <n v="8"/>
    <x v="1"/>
    <x v="0"/>
    <n v="0"/>
    <x v="35"/>
    <x v="2"/>
    <x v="1"/>
    <n v="73"/>
    <n v="94.17"/>
    <n v="584"/>
    <n v="753.36"/>
    <x v="13"/>
    <x v="10"/>
    <x v="0"/>
    <n v="169.36"/>
  </r>
  <r>
    <x v="165"/>
    <x v="17"/>
    <n v="2"/>
    <x v="2"/>
    <x v="1"/>
    <n v="0"/>
    <x v="17"/>
    <x v="1"/>
    <x v="1"/>
    <n v="90"/>
    <n v="115.2"/>
    <n v="180"/>
    <n v="230.4"/>
    <x v="14"/>
    <x v="10"/>
    <x v="0"/>
    <n v="50.400000000000006"/>
  </r>
  <r>
    <x v="166"/>
    <x v="34"/>
    <n v="15"/>
    <x v="2"/>
    <x v="0"/>
    <n v="0"/>
    <x v="34"/>
    <x v="1"/>
    <x v="3"/>
    <n v="37"/>
    <n v="42.55"/>
    <n v="555"/>
    <n v="638.25"/>
    <x v="24"/>
    <x v="10"/>
    <x v="0"/>
    <n v="83.25"/>
  </r>
  <r>
    <x v="167"/>
    <x v="21"/>
    <n v="10"/>
    <x v="2"/>
    <x v="1"/>
    <n v="0"/>
    <x v="21"/>
    <x v="2"/>
    <x v="3"/>
    <n v="13"/>
    <n v="16.64"/>
    <n v="130"/>
    <n v="166.4"/>
    <x v="1"/>
    <x v="11"/>
    <x v="0"/>
    <n v="36.400000000000006"/>
  </r>
  <r>
    <x v="168"/>
    <x v="13"/>
    <n v="2"/>
    <x v="1"/>
    <x v="1"/>
    <n v="0"/>
    <x v="13"/>
    <x v="4"/>
    <x v="2"/>
    <n v="55"/>
    <n v="58.3"/>
    <n v="110"/>
    <n v="116.6"/>
    <x v="2"/>
    <x v="11"/>
    <x v="0"/>
    <n v="6.5999999999999943"/>
  </r>
  <r>
    <x v="168"/>
    <x v="40"/>
    <n v="8"/>
    <x v="1"/>
    <x v="0"/>
    <n v="0"/>
    <x v="40"/>
    <x v="2"/>
    <x v="0"/>
    <n v="150"/>
    <n v="210"/>
    <n v="1200"/>
    <n v="1680"/>
    <x v="2"/>
    <x v="11"/>
    <x v="0"/>
    <n v="480"/>
  </r>
  <r>
    <x v="169"/>
    <x v="3"/>
    <n v="15"/>
    <x v="2"/>
    <x v="1"/>
    <n v="0"/>
    <x v="3"/>
    <x v="3"/>
    <x v="2"/>
    <n v="44"/>
    <n v="48.84"/>
    <n v="660"/>
    <n v="732.6"/>
    <x v="15"/>
    <x v="11"/>
    <x v="0"/>
    <n v="72.600000000000023"/>
  </r>
  <r>
    <x v="169"/>
    <x v="20"/>
    <n v="1"/>
    <x v="2"/>
    <x v="0"/>
    <n v="0"/>
    <x v="20"/>
    <x v="2"/>
    <x v="0"/>
    <n v="148"/>
    <n v="164.28"/>
    <n v="148"/>
    <n v="164.28"/>
    <x v="15"/>
    <x v="11"/>
    <x v="0"/>
    <n v="16.28"/>
  </r>
  <r>
    <x v="170"/>
    <x v="2"/>
    <n v="8"/>
    <x v="2"/>
    <x v="0"/>
    <n v="0"/>
    <x v="2"/>
    <x v="2"/>
    <x v="1"/>
    <n v="112"/>
    <n v="122.08"/>
    <n v="896"/>
    <n v="976.64"/>
    <x v="20"/>
    <x v="11"/>
    <x v="0"/>
    <n v="80.639999999999986"/>
  </r>
  <r>
    <x v="171"/>
    <x v="11"/>
    <n v="14"/>
    <x v="2"/>
    <x v="0"/>
    <n v="0"/>
    <x v="11"/>
    <x v="1"/>
    <x v="1"/>
    <n v="76"/>
    <n v="82.08"/>
    <n v="1064"/>
    <n v="1149.1199999999999"/>
    <x v="21"/>
    <x v="11"/>
    <x v="0"/>
    <n v="85.119999999999891"/>
  </r>
  <r>
    <x v="172"/>
    <x v="10"/>
    <n v="4"/>
    <x v="2"/>
    <x v="0"/>
    <n v="0"/>
    <x v="10"/>
    <x v="1"/>
    <x v="0"/>
    <n v="120"/>
    <n v="162"/>
    <n v="480"/>
    <n v="648"/>
    <x v="29"/>
    <x v="11"/>
    <x v="0"/>
    <n v="168"/>
  </r>
  <r>
    <x v="173"/>
    <x v="6"/>
    <n v="2"/>
    <x v="2"/>
    <x v="1"/>
    <n v="0"/>
    <x v="6"/>
    <x v="3"/>
    <x v="1"/>
    <n v="71"/>
    <n v="80.94"/>
    <n v="142"/>
    <n v="161.88"/>
    <x v="7"/>
    <x v="11"/>
    <x v="0"/>
    <n v="19.879999999999995"/>
  </r>
  <r>
    <x v="173"/>
    <x v="22"/>
    <n v="8"/>
    <x v="1"/>
    <x v="1"/>
    <n v="0"/>
    <x v="22"/>
    <x v="0"/>
    <x v="0"/>
    <n v="121"/>
    <n v="141.57"/>
    <n v="968"/>
    <n v="1132.56"/>
    <x v="7"/>
    <x v="11"/>
    <x v="0"/>
    <n v="164.55999999999995"/>
  </r>
  <r>
    <x v="174"/>
    <x v="12"/>
    <n v="12"/>
    <x v="2"/>
    <x v="0"/>
    <n v="0"/>
    <x v="12"/>
    <x v="0"/>
    <x v="0"/>
    <n v="141"/>
    <n v="149.46"/>
    <n v="1692"/>
    <n v="1793.52"/>
    <x v="8"/>
    <x v="11"/>
    <x v="0"/>
    <n v="101.51999999999998"/>
  </r>
  <r>
    <x v="174"/>
    <x v="19"/>
    <n v="3"/>
    <x v="0"/>
    <x v="0"/>
    <n v="0"/>
    <x v="19"/>
    <x v="4"/>
    <x v="2"/>
    <n v="47"/>
    <n v="53.11"/>
    <n v="141"/>
    <n v="159.32999999999998"/>
    <x v="8"/>
    <x v="11"/>
    <x v="0"/>
    <n v="18.329999999999984"/>
  </r>
  <r>
    <x v="174"/>
    <x v="31"/>
    <n v="10"/>
    <x v="1"/>
    <x v="0"/>
    <n v="0"/>
    <x v="31"/>
    <x v="2"/>
    <x v="2"/>
    <n v="44"/>
    <n v="48.4"/>
    <n v="440"/>
    <n v="484"/>
    <x v="8"/>
    <x v="11"/>
    <x v="0"/>
    <n v="44"/>
  </r>
  <r>
    <x v="175"/>
    <x v="35"/>
    <n v="14"/>
    <x v="2"/>
    <x v="0"/>
    <n v="0"/>
    <x v="35"/>
    <x v="2"/>
    <x v="1"/>
    <n v="73"/>
    <n v="94.17"/>
    <n v="1022"/>
    <n v="1318.38"/>
    <x v="9"/>
    <x v="11"/>
    <x v="0"/>
    <n v="296.38000000000011"/>
  </r>
  <r>
    <x v="176"/>
    <x v="42"/>
    <n v="10"/>
    <x v="1"/>
    <x v="1"/>
    <n v="0"/>
    <x v="42"/>
    <x v="4"/>
    <x v="3"/>
    <n v="18"/>
    <n v="24.66"/>
    <n v="180"/>
    <n v="246.6"/>
    <x v="10"/>
    <x v="11"/>
    <x v="0"/>
    <n v="66.599999999999994"/>
  </r>
  <r>
    <x v="177"/>
    <x v="10"/>
    <n v="8"/>
    <x v="0"/>
    <x v="1"/>
    <n v="0"/>
    <x v="10"/>
    <x v="1"/>
    <x v="0"/>
    <n v="120"/>
    <n v="162"/>
    <n v="960"/>
    <n v="1296"/>
    <x v="27"/>
    <x v="11"/>
    <x v="0"/>
    <n v="336"/>
  </r>
  <r>
    <x v="177"/>
    <x v="43"/>
    <n v="8"/>
    <x v="0"/>
    <x v="0"/>
    <n v="0"/>
    <x v="43"/>
    <x v="4"/>
    <x v="1"/>
    <n v="90"/>
    <n v="96.3"/>
    <n v="720"/>
    <n v="770.4"/>
    <x v="27"/>
    <x v="11"/>
    <x v="0"/>
    <n v="50.399999999999977"/>
  </r>
  <r>
    <x v="178"/>
    <x v="41"/>
    <n v="14"/>
    <x v="1"/>
    <x v="1"/>
    <n v="0"/>
    <x v="41"/>
    <x v="1"/>
    <x v="0"/>
    <n v="138"/>
    <n v="173.88"/>
    <n v="1932"/>
    <n v="2434.3199999999997"/>
    <x v="12"/>
    <x v="11"/>
    <x v="0"/>
    <n v="502.31999999999971"/>
  </r>
  <r>
    <x v="179"/>
    <x v="19"/>
    <n v="14"/>
    <x v="2"/>
    <x v="1"/>
    <n v="0"/>
    <x v="19"/>
    <x v="4"/>
    <x v="2"/>
    <n v="47"/>
    <n v="53.11"/>
    <n v="658"/>
    <n v="743.54"/>
    <x v="13"/>
    <x v="11"/>
    <x v="0"/>
    <n v="85.539999999999964"/>
  </r>
  <r>
    <x v="180"/>
    <x v="19"/>
    <n v="6"/>
    <x v="2"/>
    <x v="1"/>
    <n v="0"/>
    <x v="19"/>
    <x v="4"/>
    <x v="2"/>
    <n v="47"/>
    <n v="53.11"/>
    <n v="282"/>
    <n v="318.65999999999997"/>
    <x v="14"/>
    <x v="11"/>
    <x v="0"/>
    <n v="36.659999999999968"/>
  </r>
  <r>
    <x v="181"/>
    <x v="20"/>
    <n v="13"/>
    <x v="1"/>
    <x v="0"/>
    <n v="0"/>
    <x v="20"/>
    <x v="2"/>
    <x v="0"/>
    <n v="148"/>
    <n v="164.28"/>
    <n v="1924"/>
    <n v="2135.64"/>
    <x v="24"/>
    <x v="11"/>
    <x v="0"/>
    <n v="211.63999999999987"/>
  </r>
  <r>
    <x v="182"/>
    <x v="22"/>
    <n v="1"/>
    <x v="0"/>
    <x v="1"/>
    <n v="0"/>
    <x v="22"/>
    <x v="0"/>
    <x v="0"/>
    <n v="121"/>
    <n v="141.57"/>
    <n v="121"/>
    <n v="141.57"/>
    <x v="0"/>
    <x v="0"/>
    <x v="1"/>
    <n v="20.569999999999993"/>
  </r>
  <r>
    <x v="183"/>
    <x v="20"/>
    <n v="7"/>
    <x v="2"/>
    <x v="1"/>
    <n v="0"/>
    <x v="20"/>
    <x v="2"/>
    <x v="0"/>
    <n v="148"/>
    <n v="164.28"/>
    <n v="1036"/>
    <n v="1149.96"/>
    <x v="1"/>
    <x v="0"/>
    <x v="1"/>
    <n v="113.96000000000004"/>
  </r>
  <r>
    <x v="183"/>
    <x v="27"/>
    <n v="2"/>
    <x v="1"/>
    <x v="1"/>
    <n v="0"/>
    <x v="27"/>
    <x v="2"/>
    <x v="3"/>
    <n v="12"/>
    <n v="15.719999999999999"/>
    <n v="24"/>
    <n v="31.439999999999998"/>
    <x v="1"/>
    <x v="0"/>
    <x v="1"/>
    <n v="7.4399999999999977"/>
  </r>
  <r>
    <x v="183"/>
    <x v="38"/>
    <n v="1"/>
    <x v="2"/>
    <x v="1"/>
    <n v="0"/>
    <x v="38"/>
    <x v="4"/>
    <x v="1"/>
    <n v="95"/>
    <n v="119.7"/>
    <n v="95"/>
    <n v="119.7"/>
    <x v="1"/>
    <x v="0"/>
    <x v="1"/>
    <n v="24.700000000000003"/>
  </r>
  <r>
    <x v="184"/>
    <x v="23"/>
    <n v="9"/>
    <x v="2"/>
    <x v="1"/>
    <n v="0"/>
    <x v="23"/>
    <x v="1"/>
    <x v="1"/>
    <n v="67"/>
    <n v="83.08"/>
    <n v="603"/>
    <n v="747.72"/>
    <x v="2"/>
    <x v="0"/>
    <x v="1"/>
    <n v="144.72000000000003"/>
  </r>
  <r>
    <x v="185"/>
    <x v="35"/>
    <n v="8"/>
    <x v="2"/>
    <x v="0"/>
    <n v="0"/>
    <x v="35"/>
    <x v="2"/>
    <x v="1"/>
    <n v="73"/>
    <n v="94.17"/>
    <n v="584"/>
    <n v="753.36"/>
    <x v="3"/>
    <x v="0"/>
    <x v="1"/>
    <n v="169.36"/>
  </r>
  <r>
    <x v="185"/>
    <x v="19"/>
    <n v="1"/>
    <x v="1"/>
    <x v="0"/>
    <n v="0"/>
    <x v="19"/>
    <x v="4"/>
    <x v="2"/>
    <n v="47"/>
    <n v="53.11"/>
    <n v="47"/>
    <n v="53.11"/>
    <x v="3"/>
    <x v="0"/>
    <x v="1"/>
    <n v="6.1099999999999994"/>
  </r>
  <r>
    <x v="186"/>
    <x v="18"/>
    <n v="12"/>
    <x v="2"/>
    <x v="0"/>
    <n v="0"/>
    <x v="18"/>
    <x v="4"/>
    <x v="1"/>
    <n v="89"/>
    <n v="117.48"/>
    <n v="1068"/>
    <n v="1409.76"/>
    <x v="4"/>
    <x v="0"/>
    <x v="1"/>
    <n v="341.76"/>
  </r>
  <r>
    <x v="187"/>
    <x v="13"/>
    <n v="14"/>
    <x v="1"/>
    <x v="0"/>
    <n v="0"/>
    <x v="13"/>
    <x v="4"/>
    <x v="2"/>
    <n v="55"/>
    <n v="58.3"/>
    <n v="770"/>
    <n v="816.19999999999993"/>
    <x v="26"/>
    <x v="0"/>
    <x v="1"/>
    <n v="46.199999999999932"/>
  </r>
  <r>
    <x v="188"/>
    <x v="18"/>
    <n v="2"/>
    <x v="2"/>
    <x v="0"/>
    <n v="0"/>
    <x v="18"/>
    <x v="4"/>
    <x v="1"/>
    <n v="89"/>
    <n v="117.48"/>
    <n v="178"/>
    <n v="234.96"/>
    <x v="5"/>
    <x v="0"/>
    <x v="1"/>
    <n v="56.960000000000008"/>
  </r>
  <r>
    <x v="189"/>
    <x v="40"/>
    <n v="6"/>
    <x v="1"/>
    <x v="0"/>
    <n v="0"/>
    <x v="40"/>
    <x v="2"/>
    <x v="0"/>
    <n v="150"/>
    <n v="210"/>
    <n v="900"/>
    <n v="1260"/>
    <x v="22"/>
    <x v="0"/>
    <x v="1"/>
    <n v="360"/>
  </r>
  <r>
    <x v="190"/>
    <x v="31"/>
    <n v="14"/>
    <x v="2"/>
    <x v="0"/>
    <n v="0"/>
    <x v="31"/>
    <x v="2"/>
    <x v="2"/>
    <n v="44"/>
    <n v="48.4"/>
    <n v="616"/>
    <n v="677.6"/>
    <x v="29"/>
    <x v="0"/>
    <x v="1"/>
    <n v="61.600000000000023"/>
  </r>
  <r>
    <x v="191"/>
    <x v="22"/>
    <n v="10"/>
    <x v="2"/>
    <x v="1"/>
    <n v="0"/>
    <x v="22"/>
    <x v="0"/>
    <x v="0"/>
    <n v="121"/>
    <n v="141.57"/>
    <n v="1210"/>
    <n v="1415.6999999999998"/>
    <x v="17"/>
    <x v="0"/>
    <x v="1"/>
    <n v="205.69999999999982"/>
  </r>
  <r>
    <x v="192"/>
    <x v="9"/>
    <n v="11"/>
    <x v="1"/>
    <x v="1"/>
    <n v="0"/>
    <x v="9"/>
    <x v="2"/>
    <x v="1"/>
    <n v="112"/>
    <n v="146.72"/>
    <n v="1232"/>
    <n v="1613.92"/>
    <x v="23"/>
    <x v="0"/>
    <x v="1"/>
    <n v="381.92000000000007"/>
  </r>
  <r>
    <x v="193"/>
    <x v="17"/>
    <n v="4"/>
    <x v="1"/>
    <x v="0"/>
    <n v="0"/>
    <x v="17"/>
    <x v="1"/>
    <x v="1"/>
    <n v="90"/>
    <n v="115.2"/>
    <n v="360"/>
    <n v="460.8"/>
    <x v="30"/>
    <x v="0"/>
    <x v="1"/>
    <n v="100.80000000000001"/>
  </r>
  <r>
    <x v="194"/>
    <x v="25"/>
    <n v="9"/>
    <x v="0"/>
    <x v="1"/>
    <n v="0"/>
    <x v="25"/>
    <x v="3"/>
    <x v="1"/>
    <n v="83"/>
    <n v="94.62"/>
    <n v="747"/>
    <n v="851.58"/>
    <x v="7"/>
    <x v="0"/>
    <x v="1"/>
    <n v="104.58000000000004"/>
  </r>
  <r>
    <x v="195"/>
    <x v="32"/>
    <n v="2"/>
    <x v="2"/>
    <x v="1"/>
    <n v="0"/>
    <x v="32"/>
    <x v="0"/>
    <x v="0"/>
    <n v="126"/>
    <n v="162.54"/>
    <n v="252"/>
    <n v="325.08"/>
    <x v="9"/>
    <x v="0"/>
    <x v="1"/>
    <n v="73.079999999999984"/>
  </r>
  <r>
    <x v="195"/>
    <x v="9"/>
    <n v="7"/>
    <x v="1"/>
    <x v="0"/>
    <n v="0"/>
    <x v="9"/>
    <x v="2"/>
    <x v="1"/>
    <n v="112"/>
    <n v="146.72"/>
    <n v="784"/>
    <n v="1027.04"/>
    <x v="9"/>
    <x v="0"/>
    <x v="1"/>
    <n v="243.03999999999996"/>
  </r>
  <r>
    <x v="196"/>
    <x v="16"/>
    <n v="6"/>
    <x v="1"/>
    <x v="1"/>
    <n v="0"/>
    <x v="16"/>
    <x v="3"/>
    <x v="1"/>
    <n v="98"/>
    <n v="103.88"/>
    <n v="588"/>
    <n v="623.28"/>
    <x v="18"/>
    <x v="0"/>
    <x v="1"/>
    <n v="35.279999999999973"/>
  </r>
  <r>
    <x v="197"/>
    <x v="29"/>
    <n v="5"/>
    <x v="0"/>
    <x v="1"/>
    <n v="0"/>
    <x v="29"/>
    <x v="3"/>
    <x v="1"/>
    <n v="105"/>
    <n v="142.80000000000001"/>
    <n v="525"/>
    <n v="714"/>
    <x v="19"/>
    <x v="0"/>
    <x v="1"/>
    <n v="189"/>
  </r>
  <r>
    <x v="197"/>
    <x v="10"/>
    <n v="8"/>
    <x v="2"/>
    <x v="0"/>
    <n v="0"/>
    <x v="10"/>
    <x v="1"/>
    <x v="0"/>
    <n v="120"/>
    <n v="162"/>
    <n v="960"/>
    <n v="1296"/>
    <x v="19"/>
    <x v="0"/>
    <x v="1"/>
    <n v="336"/>
  </r>
  <r>
    <x v="198"/>
    <x v="28"/>
    <n v="15"/>
    <x v="1"/>
    <x v="0"/>
    <n v="0"/>
    <x v="28"/>
    <x v="4"/>
    <x v="0"/>
    <n v="148"/>
    <n v="201.28"/>
    <n v="2220"/>
    <n v="3019.2"/>
    <x v="27"/>
    <x v="0"/>
    <x v="1"/>
    <n v="799.19999999999982"/>
  </r>
  <r>
    <x v="199"/>
    <x v="39"/>
    <n v="14"/>
    <x v="2"/>
    <x v="1"/>
    <n v="0"/>
    <x v="39"/>
    <x v="2"/>
    <x v="0"/>
    <n v="134"/>
    <n v="156.78"/>
    <n v="1876"/>
    <n v="2194.92"/>
    <x v="11"/>
    <x v="0"/>
    <x v="1"/>
    <n v="318.92000000000007"/>
  </r>
  <r>
    <x v="200"/>
    <x v="21"/>
    <n v="11"/>
    <x v="2"/>
    <x v="0"/>
    <n v="0"/>
    <x v="21"/>
    <x v="2"/>
    <x v="3"/>
    <n v="13"/>
    <n v="16.64"/>
    <n v="143"/>
    <n v="183.04000000000002"/>
    <x v="14"/>
    <x v="0"/>
    <x v="1"/>
    <n v="40.04000000000002"/>
  </r>
  <r>
    <x v="201"/>
    <x v="12"/>
    <n v="6"/>
    <x v="1"/>
    <x v="1"/>
    <n v="0"/>
    <x v="12"/>
    <x v="0"/>
    <x v="0"/>
    <n v="141"/>
    <n v="149.46"/>
    <n v="846"/>
    <n v="896.76"/>
    <x v="25"/>
    <x v="0"/>
    <x v="1"/>
    <n v="50.759999999999991"/>
  </r>
  <r>
    <x v="201"/>
    <x v="41"/>
    <n v="9"/>
    <x v="2"/>
    <x v="1"/>
    <n v="0"/>
    <x v="41"/>
    <x v="1"/>
    <x v="0"/>
    <n v="138"/>
    <n v="173.88"/>
    <n v="1242"/>
    <n v="1564.92"/>
    <x v="25"/>
    <x v="0"/>
    <x v="1"/>
    <n v="322.92000000000007"/>
  </r>
  <r>
    <x v="202"/>
    <x v="24"/>
    <n v="9"/>
    <x v="2"/>
    <x v="1"/>
    <n v="0"/>
    <x v="24"/>
    <x v="3"/>
    <x v="0"/>
    <n v="133"/>
    <n v="155.61000000000001"/>
    <n v="1197"/>
    <n v="1400.4900000000002"/>
    <x v="0"/>
    <x v="1"/>
    <x v="1"/>
    <n v="203.49000000000024"/>
  </r>
  <r>
    <x v="203"/>
    <x v="9"/>
    <n v="8"/>
    <x v="2"/>
    <x v="0"/>
    <n v="0"/>
    <x v="9"/>
    <x v="2"/>
    <x v="1"/>
    <n v="112"/>
    <n v="146.72"/>
    <n v="896"/>
    <n v="1173.76"/>
    <x v="2"/>
    <x v="1"/>
    <x v="1"/>
    <n v="277.76"/>
  </r>
  <r>
    <x v="204"/>
    <x v="30"/>
    <n v="6"/>
    <x v="2"/>
    <x v="1"/>
    <n v="0"/>
    <x v="30"/>
    <x v="2"/>
    <x v="3"/>
    <n v="37"/>
    <n v="49.21"/>
    <n v="222"/>
    <n v="295.26"/>
    <x v="15"/>
    <x v="1"/>
    <x v="1"/>
    <n v="73.259999999999991"/>
  </r>
  <r>
    <x v="205"/>
    <x v="29"/>
    <n v="6"/>
    <x v="2"/>
    <x v="1"/>
    <n v="0"/>
    <x v="29"/>
    <x v="3"/>
    <x v="1"/>
    <n v="105"/>
    <n v="142.80000000000001"/>
    <n v="630"/>
    <n v="856.80000000000007"/>
    <x v="16"/>
    <x v="1"/>
    <x v="1"/>
    <n v="226.80000000000007"/>
  </r>
  <r>
    <x v="206"/>
    <x v="24"/>
    <n v="11"/>
    <x v="1"/>
    <x v="1"/>
    <n v="0"/>
    <x v="24"/>
    <x v="3"/>
    <x v="0"/>
    <n v="133"/>
    <n v="155.61000000000001"/>
    <n v="1463"/>
    <n v="1711.71"/>
    <x v="21"/>
    <x v="1"/>
    <x v="1"/>
    <n v="248.71000000000004"/>
  </r>
  <r>
    <x v="206"/>
    <x v="3"/>
    <n v="3"/>
    <x v="1"/>
    <x v="1"/>
    <n v="0"/>
    <x v="3"/>
    <x v="3"/>
    <x v="2"/>
    <n v="44"/>
    <n v="48.84"/>
    <n v="132"/>
    <n v="146.52000000000001"/>
    <x v="21"/>
    <x v="1"/>
    <x v="1"/>
    <n v="14.52000000000001"/>
  </r>
  <r>
    <x v="207"/>
    <x v="18"/>
    <n v="14"/>
    <x v="1"/>
    <x v="0"/>
    <n v="0"/>
    <x v="18"/>
    <x v="4"/>
    <x v="1"/>
    <n v="89"/>
    <n v="117.48"/>
    <n v="1246"/>
    <n v="1644.72"/>
    <x v="4"/>
    <x v="1"/>
    <x v="1"/>
    <n v="398.72"/>
  </r>
  <r>
    <x v="208"/>
    <x v="20"/>
    <n v="13"/>
    <x v="2"/>
    <x v="1"/>
    <n v="0"/>
    <x v="20"/>
    <x v="2"/>
    <x v="0"/>
    <n v="148"/>
    <n v="164.28"/>
    <n v="1924"/>
    <n v="2135.64"/>
    <x v="6"/>
    <x v="1"/>
    <x v="1"/>
    <n v="211.63999999999987"/>
  </r>
  <r>
    <x v="209"/>
    <x v="42"/>
    <n v="8"/>
    <x v="1"/>
    <x v="1"/>
    <n v="0"/>
    <x v="42"/>
    <x v="4"/>
    <x v="3"/>
    <n v="18"/>
    <n v="24.66"/>
    <n v="144"/>
    <n v="197.28"/>
    <x v="29"/>
    <x v="1"/>
    <x v="1"/>
    <n v="53.28"/>
  </r>
  <r>
    <x v="209"/>
    <x v="33"/>
    <n v="3"/>
    <x v="2"/>
    <x v="1"/>
    <n v="0"/>
    <x v="33"/>
    <x v="4"/>
    <x v="3"/>
    <n v="37"/>
    <n v="41.81"/>
    <n v="111"/>
    <n v="125.43"/>
    <x v="29"/>
    <x v="1"/>
    <x v="1"/>
    <n v="14.430000000000007"/>
  </r>
  <r>
    <x v="210"/>
    <x v="18"/>
    <n v="1"/>
    <x v="1"/>
    <x v="1"/>
    <n v="0"/>
    <x v="18"/>
    <x v="4"/>
    <x v="1"/>
    <n v="89"/>
    <n v="117.48"/>
    <n v="89"/>
    <n v="117.48"/>
    <x v="23"/>
    <x v="1"/>
    <x v="1"/>
    <n v="28.480000000000004"/>
  </r>
  <r>
    <x v="211"/>
    <x v="29"/>
    <n v="13"/>
    <x v="1"/>
    <x v="1"/>
    <n v="0"/>
    <x v="29"/>
    <x v="3"/>
    <x v="1"/>
    <n v="105"/>
    <n v="142.80000000000001"/>
    <n v="1365"/>
    <n v="1856.4"/>
    <x v="8"/>
    <x v="1"/>
    <x v="1"/>
    <n v="491.40000000000009"/>
  </r>
  <r>
    <x v="212"/>
    <x v="35"/>
    <n v="6"/>
    <x v="2"/>
    <x v="1"/>
    <n v="0"/>
    <x v="35"/>
    <x v="2"/>
    <x v="1"/>
    <n v="73"/>
    <n v="94.17"/>
    <n v="438"/>
    <n v="565.02"/>
    <x v="9"/>
    <x v="1"/>
    <x v="1"/>
    <n v="127.01999999999998"/>
  </r>
  <r>
    <x v="213"/>
    <x v="2"/>
    <n v="6"/>
    <x v="1"/>
    <x v="0"/>
    <n v="0"/>
    <x v="2"/>
    <x v="2"/>
    <x v="1"/>
    <n v="112"/>
    <n v="122.08"/>
    <n v="672"/>
    <n v="732.48"/>
    <x v="19"/>
    <x v="1"/>
    <x v="1"/>
    <n v="60.480000000000018"/>
  </r>
  <r>
    <x v="213"/>
    <x v="21"/>
    <n v="15"/>
    <x v="1"/>
    <x v="1"/>
    <n v="0"/>
    <x v="21"/>
    <x v="2"/>
    <x v="3"/>
    <n v="13"/>
    <n v="16.64"/>
    <n v="195"/>
    <n v="249.60000000000002"/>
    <x v="19"/>
    <x v="1"/>
    <x v="1"/>
    <n v="54.600000000000023"/>
  </r>
  <r>
    <x v="213"/>
    <x v="43"/>
    <n v="8"/>
    <x v="2"/>
    <x v="0"/>
    <n v="0"/>
    <x v="43"/>
    <x v="4"/>
    <x v="1"/>
    <n v="90"/>
    <n v="96.3"/>
    <n v="720"/>
    <n v="770.4"/>
    <x v="19"/>
    <x v="1"/>
    <x v="1"/>
    <n v="50.399999999999977"/>
  </r>
  <r>
    <x v="214"/>
    <x v="35"/>
    <n v="7"/>
    <x v="2"/>
    <x v="1"/>
    <n v="0"/>
    <x v="35"/>
    <x v="2"/>
    <x v="1"/>
    <n v="73"/>
    <n v="94.17"/>
    <n v="511"/>
    <n v="659.19"/>
    <x v="13"/>
    <x v="1"/>
    <x v="1"/>
    <n v="148.19000000000005"/>
  </r>
  <r>
    <x v="214"/>
    <x v="24"/>
    <n v="15"/>
    <x v="2"/>
    <x v="0"/>
    <n v="0"/>
    <x v="24"/>
    <x v="3"/>
    <x v="0"/>
    <n v="133"/>
    <n v="155.61000000000001"/>
    <n v="1995"/>
    <n v="2334.15"/>
    <x v="13"/>
    <x v="1"/>
    <x v="1"/>
    <n v="339.15000000000009"/>
  </r>
  <r>
    <x v="215"/>
    <x v="8"/>
    <n v="15"/>
    <x v="2"/>
    <x v="1"/>
    <n v="0"/>
    <x v="8"/>
    <x v="1"/>
    <x v="1"/>
    <n v="67"/>
    <n v="85.76"/>
    <n v="1005"/>
    <n v="1286.4000000000001"/>
    <x v="14"/>
    <x v="1"/>
    <x v="1"/>
    <n v="281.40000000000009"/>
  </r>
  <r>
    <x v="216"/>
    <x v="42"/>
    <n v="13"/>
    <x v="0"/>
    <x v="0"/>
    <n v="0"/>
    <x v="42"/>
    <x v="4"/>
    <x v="3"/>
    <n v="18"/>
    <n v="24.66"/>
    <n v="234"/>
    <n v="320.58"/>
    <x v="3"/>
    <x v="2"/>
    <x v="1"/>
    <n v="86.579999999999984"/>
  </r>
  <r>
    <x v="217"/>
    <x v="3"/>
    <n v="2"/>
    <x v="2"/>
    <x v="1"/>
    <n v="0"/>
    <x v="3"/>
    <x v="3"/>
    <x v="2"/>
    <n v="44"/>
    <n v="48.84"/>
    <n v="88"/>
    <n v="97.68"/>
    <x v="16"/>
    <x v="2"/>
    <x v="1"/>
    <n v="9.6800000000000068"/>
  </r>
  <r>
    <x v="218"/>
    <x v="6"/>
    <n v="1"/>
    <x v="2"/>
    <x v="1"/>
    <n v="0"/>
    <x v="6"/>
    <x v="3"/>
    <x v="1"/>
    <n v="71"/>
    <n v="80.94"/>
    <n v="71"/>
    <n v="80.94"/>
    <x v="20"/>
    <x v="2"/>
    <x v="1"/>
    <n v="9.9399999999999977"/>
  </r>
  <r>
    <x v="219"/>
    <x v="11"/>
    <n v="6"/>
    <x v="2"/>
    <x v="0"/>
    <n v="0"/>
    <x v="11"/>
    <x v="1"/>
    <x v="1"/>
    <n v="76"/>
    <n v="82.08"/>
    <n v="456"/>
    <n v="492.48"/>
    <x v="21"/>
    <x v="2"/>
    <x v="1"/>
    <n v="36.480000000000018"/>
  </r>
  <r>
    <x v="220"/>
    <x v="28"/>
    <n v="3"/>
    <x v="2"/>
    <x v="0"/>
    <n v="0"/>
    <x v="28"/>
    <x v="4"/>
    <x v="0"/>
    <n v="148"/>
    <n v="201.28"/>
    <n v="444"/>
    <n v="603.84"/>
    <x v="4"/>
    <x v="2"/>
    <x v="1"/>
    <n v="159.84000000000003"/>
  </r>
  <r>
    <x v="220"/>
    <x v="3"/>
    <n v="11"/>
    <x v="1"/>
    <x v="1"/>
    <n v="0"/>
    <x v="3"/>
    <x v="3"/>
    <x v="2"/>
    <n v="44"/>
    <n v="48.84"/>
    <n v="484"/>
    <n v="537.24"/>
    <x v="4"/>
    <x v="2"/>
    <x v="1"/>
    <n v="53.240000000000009"/>
  </r>
  <r>
    <x v="221"/>
    <x v="38"/>
    <n v="12"/>
    <x v="0"/>
    <x v="0"/>
    <n v="0"/>
    <x v="38"/>
    <x v="4"/>
    <x v="1"/>
    <n v="95"/>
    <n v="119.7"/>
    <n v="1140"/>
    <n v="1436.4"/>
    <x v="26"/>
    <x v="2"/>
    <x v="1"/>
    <n v="296.40000000000009"/>
  </r>
  <r>
    <x v="222"/>
    <x v="21"/>
    <n v="2"/>
    <x v="2"/>
    <x v="1"/>
    <n v="0"/>
    <x v="21"/>
    <x v="2"/>
    <x v="3"/>
    <n v="13"/>
    <n v="16.64"/>
    <n v="26"/>
    <n v="33.28"/>
    <x v="29"/>
    <x v="2"/>
    <x v="1"/>
    <n v="7.2800000000000011"/>
  </r>
  <r>
    <x v="222"/>
    <x v="42"/>
    <n v="13"/>
    <x v="2"/>
    <x v="0"/>
    <n v="0"/>
    <x v="42"/>
    <x v="4"/>
    <x v="3"/>
    <n v="18"/>
    <n v="24.66"/>
    <n v="234"/>
    <n v="320.58"/>
    <x v="29"/>
    <x v="2"/>
    <x v="1"/>
    <n v="86.579999999999984"/>
  </r>
  <r>
    <x v="223"/>
    <x v="40"/>
    <n v="2"/>
    <x v="1"/>
    <x v="1"/>
    <n v="0"/>
    <x v="40"/>
    <x v="2"/>
    <x v="0"/>
    <n v="150"/>
    <n v="210"/>
    <n v="300"/>
    <n v="420"/>
    <x v="7"/>
    <x v="2"/>
    <x v="1"/>
    <n v="120"/>
  </r>
  <r>
    <x v="223"/>
    <x v="26"/>
    <n v="10"/>
    <x v="2"/>
    <x v="1"/>
    <n v="0"/>
    <x v="26"/>
    <x v="4"/>
    <x v="2"/>
    <n v="48"/>
    <n v="57.120000000000005"/>
    <n v="480"/>
    <n v="571.20000000000005"/>
    <x v="7"/>
    <x v="2"/>
    <x v="1"/>
    <n v="91.200000000000045"/>
  </r>
  <r>
    <x v="224"/>
    <x v="41"/>
    <n v="6"/>
    <x v="0"/>
    <x v="1"/>
    <n v="0"/>
    <x v="41"/>
    <x v="1"/>
    <x v="0"/>
    <n v="138"/>
    <n v="173.88"/>
    <n v="828"/>
    <n v="1043.28"/>
    <x v="8"/>
    <x v="2"/>
    <x v="1"/>
    <n v="215.27999999999997"/>
  </r>
  <r>
    <x v="225"/>
    <x v="18"/>
    <n v="9"/>
    <x v="2"/>
    <x v="1"/>
    <n v="0"/>
    <x v="18"/>
    <x v="4"/>
    <x v="1"/>
    <n v="89"/>
    <n v="117.48"/>
    <n v="801"/>
    <n v="1057.32"/>
    <x v="19"/>
    <x v="2"/>
    <x v="1"/>
    <n v="256.31999999999994"/>
  </r>
  <r>
    <x v="226"/>
    <x v="16"/>
    <n v="2"/>
    <x v="0"/>
    <x v="0"/>
    <n v="0"/>
    <x v="16"/>
    <x v="3"/>
    <x v="1"/>
    <n v="98"/>
    <n v="103.88"/>
    <n v="196"/>
    <n v="207.76"/>
    <x v="11"/>
    <x v="2"/>
    <x v="1"/>
    <n v="11.759999999999991"/>
  </r>
  <r>
    <x v="226"/>
    <x v="28"/>
    <n v="11"/>
    <x v="2"/>
    <x v="0"/>
    <n v="0"/>
    <x v="28"/>
    <x v="4"/>
    <x v="0"/>
    <n v="148"/>
    <n v="201.28"/>
    <n v="1628"/>
    <n v="2214.08"/>
    <x v="11"/>
    <x v="2"/>
    <x v="1"/>
    <n v="586.07999999999993"/>
  </r>
  <r>
    <x v="227"/>
    <x v="18"/>
    <n v="12"/>
    <x v="1"/>
    <x v="0"/>
    <n v="0"/>
    <x v="18"/>
    <x v="4"/>
    <x v="1"/>
    <n v="89"/>
    <n v="117.48"/>
    <n v="1068"/>
    <n v="1409.76"/>
    <x v="28"/>
    <x v="2"/>
    <x v="1"/>
    <n v="341.76"/>
  </r>
  <r>
    <x v="228"/>
    <x v="16"/>
    <n v="13"/>
    <x v="1"/>
    <x v="1"/>
    <n v="0"/>
    <x v="16"/>
    <x v="3"/>
    <x v="1"/>
    <n v="98"/>
    <n v="103.88"/>
    <n v="1274"/>
    <n v="1350.44"/>
    <x v="24"/>
    <x v="2"/>
    <x v="1"/>
    <n v="76.440000000000055"/>
  </r>
  <r>
    <x v="229"/>
    <x v="29"/>
    <n v="2"/>
    <x v="1"/>
    <x v="1"/>
    <n v="0"/>
    <x v="29"/>
    <x v="3"/>
    <x v="1"/>
    <n v="105"/>
    <n v="142.80000000000001"/>
    <n v="210"/>
    <n v="285.60000000000002"/>
    <x v="0"/>
    <x v="3"/>
    <x v="1"/>
    <n v="75.600000000000023"/>
  </r>
  <r>
    <x v="230"/>
    <x v="29"/>
    <n v="3"/>
    <x v="2"/>
    <x v="1"/>
    <n v="0"/>
    <x v="29"/>
    <x v="3"/>
    <x v="1"/>
    <n v="105"/>
    <n v="142.80000000000001"/>
    <n v="315"/>
    <n v="428.40000000000003"/>
    <x v="1"/>
    <x v="3"/>
    <x v="1"/>
    <n v="113.40000000000003"/>
  </r>
  <r>
    <x v="231"/>
    <x v="17"/>
    <n v="2"/>
    <x v="0"/>
    <x v="1"/>
    <n v="0"/>
    <x v="17"/>
    <x v="1"/>
    <x v="1"/>
    <n v="90"/>
    <n v="115.2"/>
    <n v="180"/>
    <n v="230.4"/>
    <x v="16"/>
    <x v="3"/>
    <x v="1"/>
    <n v="50.400000000000006"/>
  </r>
  <r>
    <x v="232"/>
    <x v="42"/>
    <n v="7"/>
    <x v="2"/>
    <x v="0"/>
    <n v="0"/>
    <x v="42"/>
    <x v="4"/>
    <x v="3"/>
    <n v="18"/>
    <n v="24.66"/>
    <n v="126"/>
    <n v="172.62"/>
    <x v="20"/>
    <x v="3"/>
    <x v="1"/>
    <n v="46.620000000000005"/>
  </r>
  <r>
    <x v="233"/>
    <x v="34"/>
    <n v="12"/>
    <x v="0"/>
    <x v="1"/>
    <n v="0"/>
    <x v="34"/>
    <x v="1"/>
    <x v="3"/>
    <n v="37"/>
    <n v="42.55"/>
    <n v="444"/>
    <n v="510.59999999999997"/>
    <x v="4"/>
    <x v="3"/>
    <x v="1"/>
    <n v="66.599999999999966"/>
  </r>
  <r>
    <x v="233"/>
    <x v="29"/>
    <n v="9"/>
    <x v="1"/>
    <x v="0"/>
    <n v="0"/>
    <x v="29"/>
    <x v="3"/>
    <x v="1"/>
    <n v="105"/>
    <n v="142.80000000000001"/>
    <n v="945"/>
    <n v="1285.2"/>
    <x v="4"/>
    <x v="3"/>
    <x v="1"/>
    <n v="340.20000000000005"/>
  </r>
  <r>
    <x v="234"/>
    <x v="21"/>
    <n v="14"/>
    <x v="0"/>
    <x v="0"/>
    <n v="0"/>
    <x v="21"/>
    <x v="2"/>
    <x v="3"/>
    <n v="13"/>
    <n v="16.64"/>
    <n v="182"/>
    <n v="232.96"/>
    <x v="22"/>
    <x v="3"/>
    <x v="1"/>
    <n v="50.960000000000008"/>
  </r>
  <r>
    <x v="235"/>
    <x v="41"/>
    <n v="9"/>
    <x v="2"/>
    <x v="1"/>
    <n v="0"/>
    <x v="41"/>
    <x v="1"/>
    <x v="0"/>
    <n v="138"/>
    <n v="173.88"/>
    <n v="1242"/>
    <n v="1564.92"/>
    <x v="7"/>
    <x v="3"/>
    <x v="1"/>
    <n v="322.92000000000007"/>
  </r>
  <r>
    <x v="236"/>
    <x v="30"/>
    <n v="2"/>
    <x v="0"/>
    <x v="0"/>
    <n v="0"/>
    <x v="30"/>
    <x v="2"/>
    <x v="3"/>
    <n v="37"/>
    <n v="49.21"/>
    <n v="74"/>
    <n v="98.42"/>
    <x v="9"/>
    <x v="3"/>
    <x v="1"/>
    <n v="24.42"/>
  </r>
  <r>
    <x v="236"/>
    <x v="35"/>
    <n v="4"/>
    <x v="2"/>
    <x v="0"/>
    <n v="0"/>
    <x v="35"/>
    <x v="2"/>
    <x v="1"/>
    <n v="73"/>
    <n v="94.17"/>
    <n v="292"/>
    <n v="376.68"/>
    <x v="9"/>
    <x v="3"/>
    <x v="1"/>
    <n v="84.68"/>
  </r>
  <r>
    <x v="237"/>
    <x v="28"/>
    <n v="2"/>
    <x v="2"/>
    <x v="1"/>
    <n v="0"/>
    <x v="28"/>
    <x v="4"/>
    <x v="0"/>
    <n v="148"/>
    <n v="201.28"/>
    <n v="296"/>
    <n v="402.56"/>
    <x v="10"/>
    <x v="3"/>
    <x v="1"/>
    <n v="106.56"/>
  </r>
  <r>
    <x v="237"/>
    <x v="42"/>
    <n v="14"/>
    <x v="1"/>
    <x v="0"/>
    <n v="0"/>
    <x v="42"/>
    <x v="4"/>
    <x v="3"/>
    <n v="18"/>
    <n v="24.66"/>
    <n v="252"/>
    <n v="345.24"/>
    <x v="10"/>
    <x v="3"/>
    <x v="1"/>
    <n v="93.240000000000009"/>
  </r>
  <r>
    <x v="238"/>
    <x v="11"/>
    <n v="15"/>
    <x v="1"/>
    <x v="0"/>
    <n v="0"/>
    <x v="11"/>
    <x v="1"/>
    <x v="1"/>
    <n v="76"/>
    <n v="82.08"/>
    <n v="1140"/>
    <n v="1231.2"/>
    <x v="19"/>
    <x v="3"/>
    <x v="1"/>
    <n v="91.200000000000045"/>
  </r>
  <r>
    <x v="239"/>
    <x v="13"/>
    <n v="4"/>
    <x v="2"/>
    <x v="0"/>
    <n v="0"/>
    <x v="13"/>
    <x v="4"/>
    <x v="2"/>
    <n v="55"/>
    <n v="58.3"/>
    <n v="220"/>
    <n v="233.2"/>
    <x v="27"/>
    <x v="3"/>
    <x v="1"/>
    <n v="13.199999999999989"/>
  </r>
  <r>
    <x v="240"/>
    <x v="3"/>
    <n v="9"/>
    <x v="2"/>
    <x v="1"/>
    <n v="0"/>
    <x v="3"/>
    <x v="3"/>
    <x v="2"/>
    <n v="44"/>
    <n v="48.84"/>
    <n v="396"/>
    <n v="439.56000000000006"/>
    <x v="11"/>
    <x v="3"/>
    <x v="1"/>
    <n v="43.560000000000059"/>
  </r>
  <r>
    <x v="240"/>
    <x v="6"/>
    <n v="8"/>
    <x v="1"/>
    <x v="0"/>
    <n v="0"/>
    <x v="6"/>
    <x v="3"/>
    <x v="1"/>
    <n v="71"/>
    <n v="80.94"/>
    <n v="568"/>
    <n v="647.52"/>
    <x v="11"/>
    <x v="3"/>
    <x v="1"/>
    <n v="79.519999999999982"/>
  </r>
  <r>
    <x v="241"/>
    <x v="26"/>
    <n v="2"/>
    <x v="2"/>
    <x v="1"/>
    <n v="0"/>
    <x v="26"/>
    <x v="4"/>
    <x v="2"/>
    <n v="48"/>
    <n v="57.120000000000005"/>
    <n v="96"/>
    <n v="114.24000000000001"/>
    <x v="12"/>
    <x v="3"/>
    <x v="1"/>
    <n v="18.240000000000009"/>
  </r>
  <r>
    <x v="242"/>
    <x v="9"/>
    <n v="14"/>
    <x v="2"/>
    <x v="1"/>
    <n v="0"/>
    <x v="9"/>
    <x v="2"/>
    <x v="1"/>
    <n v="112"/>
    <n v="146.72"/>
    <n v="1568"/>
    <n v="2054.08"/>
    <x v="14"/>
    <x v="3"/>
    <x v="1"/>
    <n v="486.07999999999993"/>
  </r>
  <r>
    <x v="243"/>
    <x v="21"/>
    <n v="13"/>
    <x v="1"/>
    <x v="0"/>
    <n v="0"/>
    <x v="21"/>
    <x v="2"/>
    <x v="3"/>
    <n v="13"/>
    <n v="16.64"/>
    <n v="169"/>
    <n v="216.32"/>
    <x v="24"/>
    <x v="3"/>
    <x v="1"/>
    <n v="47.319999999999993"/>
  </r>
  <r>
    <x v="243"/>
    <x v="26"/>
    <n v="8"/>
    <x v="2"/>
    <x v="0"/>
    <n v="0"/>
    <x v="26"/>
    <x v="4"/>
    <x v="2"/>
    <n v="48"/>
    <n v="57.120000000000005"/>
    <n v="384"/>
    <n v="456.96000000000004"/>
    <x v="24"/>
    <x v="3"/>
    <x v="1"/>
    <n v="72.960000000000036"/>
  </r>
  <r>
    <x v="244"/>
    <x v="13"/>
    <n v="9"/>
    <x v="0"/>
    <x v="0"/>
    <n v="0"/>
    <x v="13"/>
    <x v="4"/>
    <x v="2"/>
    <n v="55"/>
    <n v="58.3"/>
    <n v="495"/>
    <n v="524.69999999999993"/>
    <x v="0"/>
    <x v="4"/>
    <x v="1"/>
    <n v="29.699999999999932"/>
  </r>
  <r>
    <x v="244"/>
    <x v="38"/>
    <n v="6"/>
    <x v="1"/>
    <x v="0"/>
    <n v="0"/>
    <x v="38"/>
    <x v="4"/>
    <x v="1"/>
    <n v="95"/>
    <n v="119.7"/>
    <n v="570"/>
    <n v="718.2"/>
    <x v="0"/>
    <x v="4"/>
    <x v="1"/>
    <n v="148.20000000000005"/>
  </r>
  <r>
    <x v="245"/>
    <x v="2"/>
    <n v="4"/>
    <x v="1"/>
    <x v="1"/>
    <n v="0"/>
    <x v="2"/>
    <x v="2"/>
    <x v="1"/>
    <n v="112"/>
    <n v="122.08"/>
    <n v="448"/>
    <n v="488.32"/>
    <x v="1"/>
    <x v="4"/>
    <x v="1"/>
    <n v="40.319999999999993"/>
  </r>
  <r>
    <x v="246"/>
    <x v="14"/>
    <n v="10"/>
    <x v="2"/>
    <x v="0"/>
    <n v="0"/>
    <x v="14"/>
    <x v="0"/>
    <x v="2"/>
    <n v="61"/>
    <n v="76.25"/>
    <n v="610"/>
    <n v="762.5"/>
    <x v="3"/>
    <x v="4"/>
    <x v="1"/>
    <n v="152.5"/>
  </r>
  <r>
    <x v="247"/>
    <x v="13"/>
    <n v="7"/>
    <x v="2"/>
    <x v="0"/>
    <n v="0"/>
    <x v="13"/>
    <x v="4"/>
    <x v="2"/>
    <n v="55"/>
    <n v="58.3"/>
    <n v="385"/>
    <n v="408.09999999999997"/>
    <x v="16"/>
    <x v="4"/>
    <x v="1"/>
    <n v="23.099999999999966"/>
  </r>
  <r>
    <x v="248"/>
    <x v="27"/>
    <n v="4"/>
    <x v="1"/>
    <x v="1"/>
    <n v="0"/>
    <x v="27"/>
    <x v="2"/>
    <x v="3"/>
    <n v="12"/>
    <n v="15.719999999999999"/>
    <n v="48"/>
    <n v="62.879999999999995"/>
    <x v="20"/>
    <x v="4"/>
    <x v="1"/>
    <n v="14.879999999999995"/>
  </r>
  <r>
    <x v="248"/>
    <x v="26"/>
    <n v="1"/>
    <x v="1"/>
    <x v="0"/>
    <n v="0"/>
    <x v="26"/>
    <x v="4"/>
    <x v="2"/>
    <n v="48"/>
    <n v="57.120000000000005"/>
    <n v="48"/>
    <n v="57.120000000000005"/>
    <x v="20"/>
    <x v="4"/>
    <x v="1"/>
    <n v="9.1200000000000045"/>
  </r>
  <r>
    <x v="249"/>
    <x v="22"/>
    <n v="7"/>
    <x v="1"/>
    <x v="0"/>
    <n v="0"/>
    <x v="22"/>
    <x v="0"/>
    <x v="0"/>
    <n v="121"/>
    <n v="141.57"/>
    <n v="847"/>
    <n v="990.99"/>
    <x v="21"/>
    <x v="4"/>
    <x v="1"/>
    <n v="143.99"/>
  </r>
  <r>
    <x v="250"/>
    <x v="39"/>
    <n v="12"/>
    <x v="0"/>
    <x v="1"/>
    <n v="0"/>
    <x v="39"/>
    <x v="2"/>
    <x v="0"/>
    <n v="134"/>
    <n v="156.78"/>
    <n v="1608"/>
    <n v="1881.3600000000001"/>
    <x v="4"/>
    <x v="4"/>
    <x v="1"/>
    <n v="273.36000000000013"/>
  </r>
  <r>
    <x v="251"/>
    <x v="37"/>
    <n v="6"/>
    <x v="2"/>
    <x v="0"/>
    <n v="0"/>
    <x v="37"/>
    <x v="3"/>
    <x v="3"/>
    <n v="6"/>
    <n v="7.8599999999999994"/>
    <n v="36"/>
    <n v="47.16"/>
    <x v="26"/>
    <x v="4"/>
    <x v="1"/>
    <n v="11.159999999999997"/>
  </r>
  <r>
    <x v="252"/>
    <x v="31"/>
    <n v="7"/>
    <x v="1"/>
    <x v="1"/>
    <n v="0"/>
    <x v="31"/>
    <x v="2"/>
    <x v="2"/>
    <n v="44"/>
    <n v="48.4"/>
    <n v="308"/>
    <n v="338.8"/>
    <x v="6"/>
    <x v="4"/>
    <x v="1"/>
    <n v="30.800000000000011"/>
  </r>
  <r>
    <x v="253"/>
    <x v="35"/>
    <n v="5"/>
    <x v="2"/>
    <x v="0"/>
    <n v="0"/>
    <x v="35"/>
    <x v="2"/>
    <x v="1"/>
    <n v="73"/>
    <n v="94.17"/>
    <n v="365"/>
    <n v="470.85"/>
    <x v="22"/>
    <x v="4"/>
    <x v="1"/>
    <n v="105.85000000000002"/>
  </r>
  <r>
    <x v="254"/>
    <x v="25"/>
    <n v="14"/>
    <x v="2"/>
    <x v="1"/>
    <n v="0"/>
    <x v="25"/>
    <x v="3"/>
    <x v="1"/>
    <n v="83"/>
    <n v="94.62"/>
    <n v="1162"/>
    <n v="1324.68"/>
    <x v="29"/>
    <x v="4"/>
    <x v="1"/>
    <n v="162.68000000000006"/>
  </r>
  <r>
    <x v="255"/>
    <x v="14"/>
    <n v="5"/>
    <x v="1"/>
    <x v="0"/>
    <n v="0"/>
    <x v="14"/>
    <x v="0"/>
    <x v="2"/>
    <n v="61"/>
    <n v="76.25"/>
    <n v="305"/>
    <n v="381.25"/>
    <x v="17"/>
    <x v="4"/>
    <x v="1"/>
    <n v="76.25"/>
  </r>
  <r>
    <x v="256"/>
    <x v="20"/>
    <n v="13"/>
    <x v="2"/>
    <x v="1"/>
    <n v="0"/>
    <x v="20"/>
    <x v="2"/>
    <x v="0"/>
    <n v="148"/>
    <n v="164.28"/>
    <n v="1924"/>
    <n v="2135.64"/>
    <x v="23"/>
    <x v="4"/>
    <x v="1"/>
    <n v="211.63999999999987"/>
  </r>
  <r>
    <x v="256"/>
    <x v="5"/>
    <n v="13"/>
    <x v="1"/>
    <x v="0"/>
    <n v="0"/>
    <x v="5"/>
    <x v="4"/>
    <x v="1"/>
    <n v="93"/>
    <n v="104.16"/>
    <n v="1209"/>
    <n v="1354.08"/>
    <x v="23"/>
    <x v="4"/>
    <x v="1"/>
    <n v="145.07999999999993"/>
  </r>
  <r>
    <x v="257"/>
    <x v="26"/>
    <n v="8"/>
    <x v="2"/>
    <x v="1"/>
    <n v="0"/>
    <x v="26"/>
    <x v="4"/>
    <x v="2"/>
    <n v="48"/>
    <n v="57.120000000000005"/>
    <n v="384"/>
    <n v="456.96000000000004"/>
    <x v="30"/>
    <x v="4"/>
    <x v="1"/>
    <n v="72.960000000000036"/>
  </r>
  <r>
    <x v="258"/>
    <x v="26"/>
    <n v="4"/>
    <x v="0"/>
    <x v="0"/>
    <n v="0"/>
    <x v="26"/>
    <x v="4"/>
    <x v="2"/>
    <n v="48"/>
    <n v="57.120000000000005"/>
    <n v="192"/>
    <n v="228.48000000000002"/>
    <x v="7"/>
    <x v="4"/>
    <x v="1"/>
    <n v="36.480000000000018"/>
  </r>
  <r>
    <x v="258"/>
    <x v="1"/>
    <n v="8"/>
    <x v="0"/>
    <x v="0"/>
    <n v="0"/>
    <x v="1"/>
    <x v="1"/>
    <x v="1"/>
    <n v="72"/>
    <n v="79.92"/>
    <n v="576"/>
    <n v="639.36"/>
    <x v="7"/>
    <x v="4"/>
    <x v="1"/>
    <n v="63.360000000000014"/>
  </r>
  <r>
    <x v="259"/>
    <x v="11"/>
    <n v="15"/>
    <x v="1"/>
    <x v="1"/>
    <n v="0"/>
    <x v="11"/>
    <x v="1"/>
    <x v="1"/>
    <n v="76"/>
    <n v="82.08"/>
    <n v="1140"/>
    <n v="1231.2"/>
    <x v="9"/>
    <x v="4"/>
    <x v="1"/>
    <n v="91.200000000000045"/>
  </r>
  <r>
    <x v="260"/>
    <x v="27"/>
    <n v="12"/>
    <x v="2"/>
    <x v="0"/>
    <n v="0"/>
    <x v="27"/>
    <x v="2"/>
    <x v="3"/>
    <n v="12"/>
    <n v="15.719999999999999"/>
    <n v="144"/>
    <n v="188.64"/>
    <x v="18"/>
    <x v="4"/>
    <x v="1"/>
    <n v="44.639999999999986"/>
  </r>
  <r>
    <x v="261"/>
    <x v="29"/>
    <n v="7"/>
    <x v="1"/>
    <x v="0"/>
    <n v="0"/>
    <x v="29"/>
    <x v="3"/>
    <x v="1"/>
    <n v="105"/>
    <n v="142.80000000000001"/>
    <n v="735"/>
    <n v="999.60000000000014"/>
    <x v="11"/>
    <x v="4"/>
    <x v="1"/>
    <n v="264.60000000000014"/>
  </r>
  <r>
    <x v="262"/>
    <x v="33"/>
    <n v="2"/>
    <x v="2"/>
    <x v="0"/>
    <n v="0"/>
    <x v="33"/>
    <x v="4"/>
    <x v="3"/>
    <n v="37"/>
    <n v="41.81"/>
    <n v="74"/>
    <n v="83.62"/>
    <x v="12"/>
    <x v="4"/>
    <x v="1"/>
    <n v="9.6200000000000045"/>
  </r>
  <r>
    <x v="262"/>
    <x v="26"/>
    <n v="2"/>
    <x v="1"/>
    <x v="0"/>
    <n v="0"/>
    <x v="26"/>
    <x v="4"/>
    <x v="2"/>
    <n v="48"/>
    <n v="57.120000000000005"/>
    <n v="96"/>
    <n v="114.24000000000001"/>
    <x v="12"/>
    <x v="4"/>
    <x v="1"/>
    <n v="18.240000000000009"/>
  </r>
  <r>
    <x v="263"/>
    <x v="41"/>
    <n v="10"/>
    <x v="0"/>
    <x v="1"/>
    <n v="0"/>
    <x v="41"/>
    <x v="1"/>
    <x v="0"/>
    <n v="138"/>
    <n v="173.88"/>
    <n v="1380"/>
    <n v="1738.8"/>
    <x v="14"/>
    <x v="4"/>
    <x v="1"/>
    <n v="358.79999999999995"/>
  </r>
  <r>
    <x v="263"/>
    <x v="25"/>
    <n v="5"/>
    <x v="0"/>
    <x v="0"/>
    <n v="0"/>
    <x v="25"/>
    <x v="3"/>
    <x v="1"/>
    <n v="83"/>
    <n v="94.62"/>
    <n v="415"/>
    <n v="473.1"/>
    <x v="14"/>
    <x v="4"/>
    <x v="1"/>
    <n v="58.100000000000023"/>
  </r>
  <r>
    <x v="263"/>
    <x v="20"/>
    <n v="9"/>
    <x v="1"/>
    <x v="1"/>
    <n v="0"/>
    <x v="20"/>
    <x v="2"/>
    <x v="0"/>
    <n v="148"/>
    <n v="164.28"/>
    <n v="1332"/>
    <n v="1478.52"/>
    <x v="14"/>
    <x v="4"/>
    <x v="1"/>
    <n v="146.51999999999998"/>
  </r>
  <r>
    <x v="263"/>
    <x v="3"/>
    <n v="12"/>
    <x v="1"/>
    <x v="0"/>
    <n v="0"/>
    <x v="3"/>
    <x v="3"/>
    <x v="2"/>
    <n v="44"/>
    <n v="48.84"/>
    <n v="528"/>
    <n v="586.08000000000004"/>
    <x v="14"/>
    <x v="4"/>
    <x v="1"/>
    <n v="58.080000000000041"/>
  </r>
  <r>
    <x v="263"/>
    <x v="14"/>
    <n v="14"/>
    <x v="2"/>
    <x v="1"/>
    <n v="0"/>
    <x v="14"/>
    <x v="0"/>
    <x v="2"/>
    <n v="61"/>
    <n v="76.25"/>
    <n v="854"/>
    <n v="1067.5"/>
    <x v="14"/>
    <x v="4"/>
    <x v="1"/>
    <n v="213.5"/>
  </r>
  <r>
    <x v="264"/>
    <x v="11"/>
    <n v="9"/>
    <x v="2"/>
    <x v="0"/>
    <n v="0"/>
    <x v="11"/>
    <x v="1"/>
    <x v="1"/>
    <n v="76"/>
    <n v="82.08"/>
    <n v="684"/>
    <n v="738.72"/>
    <x v="24"/>
    <x v="4"/>
    <x v="1"/>
    <n v="54.720000000000027"/>
  </r>
  <r>
    <x v="264"/>
    <x v="24"/>
    <n v="4"/>
    <x v="0"/>
    <x v="1"/>
    <n v="0"/>
    <x v="24"/>
    <x v="3"/>
    <x v="0"/>
    <n v="133"/>
    <n v="155.61000000000001"/>
    <n v="532"/>
    <n v="622.44000000000005"/>
    <x v="24"/>
    <x v="4"/>
    <x v="1"/>
    <n v="90.440000000000055"/>
  </r>
  <r>
    <x v="264"/>
    <x v="38"/>
    <n v="3"/>
    <x v="1"/>
    <x v="1"/>
    <n v="0"/>
    <x v="38"/>
    <x v="4"/>
    <x v="1"/>
    <n v="95"/>
    <n v="119.7"/>
    <n v="285"/>
    <n v="359.1"/>
    <x v="24"/>
    <x v="4"/>
    <x v="1"/>
    <n v="74.100000000000023"/>
  </r>
  <r>
    <x v="265"/>
    <x v="25"/>
    <n v="14"/>
    <x v="1"/>
    <x v="0"/>
    <n v="0"/>
    <x v="25"/>
    <x v="3"/>
    <x v="1"/>
    <n v="83"/>
    <n v="94.62"/>
    <n v="1162"/>
    <n v="1324.68"/>
    <x v="2"/>
    <x v="5"/>
    <x v="1"/>
    <n v="162.68000000000006"/>
  </r>
  <r>
    <x v="266"/>
    <x v="33"/>
    <n v="8"/>
    <x v="0"/>
    <x v="0"/>
    <n v="0"/>
    <x v="33"/>
    <x v="4"/>
    <x v="3"/>
    <n v="37"/>
    <n v="41.81"/>
    <n v="296"/>
    <n v="334.48"/>
    <x v="26"/>
    <x v="5"/>
    <x v="1"/>
    <n v="38.480000000000018"/>
  </r>
  <r>
    <x v="267"/>
    <x v="34"/>
    <n v="13"/>
    <x v="1"/>
    <x v="1"/>
    <n v="0"/>
    <x v="34"/>
    <x v="1"/>
    <x v="3"/>
    <n v="37"/>
    <n v="42.55"/>
    <n v="481"/>
    <n v="553.15"/>
    <x v="5"/>
    <x v="5"/>
    <x v="1"/>
    <n v="72.149999999999977"/>
  </r>
  <r>
    <x v="267"/>
    <x v="32"/>
    <n v="6"/>
    <x v="2"/>
    <x v="0"/>
    <n v="0"/>
    <x v="32"/>
    <x v="0"/>
    <x v="0"/>
    <n v="126"/>
    <n v="162.54"/>
    <n v="756"/>
    <n v="975.24"/>
    <x v="5"/>
    <x v="5"/>
    <x v="1"/>
    <n v="219.24"/>
  </r>
  <r>
    <x v="268"/>
    <x v="42"/>
    <n v="6"/>
    <x v="2"/>
    <x v="1"/>
    <n v="0"/>
    <x v="42"/>
    <x v="4"/>
    <x v="3"/>
    <n v="18"/>
    <n v="24.66"/>
    <n v="108"/>
    <n v="147.96"/>
    <x v="22"/>
    <x v="5"/>
    <x v="1"/>
    <n v="39.960000000000008"/>
  </r>
  <r>
    <x v="269"/>
    <x v="10"/>
    <n v="15"/>
    <x v="0"/>
    <x v="0"/>
    <n v="0"/>
    <x v="10"/>
    <x v="1"/>
    <x v="0"/>
    <n v="120"/>
    <n v="162"/>
    <n v="1800"/>
    <n v="2430"/>
    <x v="17"/>
    <x v="5"/>
    <x v="1"/>
    <n v="630"/>
  </r>
  <r>
    <x v="270"/>
    <x v="19"/>
    <n v="15"/>
    <x v="1"/>
    <x v="1"/>
    <n v="0"/>
    <x v="19"/>
    <x v="4"/>
    <x v="2"/>
    <n v="47"/>
    <n v="53.11"/>
    <n v="705"/>
    <n v="796.65"/>
    <x v="23"/>
    <x v="5"/>
    <x v="1"/>
    <n v="91.649999999999977"/>
  </r>
  <r>
    <x v="271"/>
    <x v="29"/>
    <n v="8"/>
    <x v="2"/>
    <x v="1"/>
    <n v="0"/>
    <x v="29"/>
    <x v="3"/>
    <x v="1"/>
    <n v="105"/>
    <n v="142.80000000000001"/>
    <n v="840"/>
    <n v="1142.4000000000001"/>
    <x v="8"/>
    <x v="5"/>
    <x v="1"/>
    <n v="302.40000000000009"/>
  </r>
  <r>
    <x v="272"/>
    <x v="39"/>
    <n v="14"/>
    <x v="2"/>
    <x v="1"/>
    <n v="0"/>
    <x v="39"/>
    <x v="2"/>
    <x v="0"/>
    <n v="134"/>
    <n v="156.78"/>
    <n v="1876"/>
    <n v="2194.92"/>
    <x v="10"/>
    <x v="5"/>
    <x v="1"/>
    <n v="318.92000000000007"/>
  </r>
  <r>
    <x v="273"/>
    <x v="17"/>
    <n v="10"/>
    <x v="1"/>
    <x v="1"/>
    <n v="0"/>
    <x v="17"/>
    <x v="1"/>
    <x v="1"/>
    <n v="90"/>
    <n v="115.2"/>
    <n v="900"/>
    <n v="1152"/>
    <x v="18"/>
    <x v="5"/>
    <x v="1"/>
    <n v="252"/>
  </r>
  <r>
    <x v="273"/>
    <x v="16"/>
    <n v="4"/>
    <x v="2"/>
    <x v="1"/>
    <n v="0"/>
    <x v="16"/>
    <x v="3"/>
    <x v="1"/>
    <n v="98"/>
    <n v="103.88"/>
    <n v="392"/>
    <n v="415.52"/>
    <x v="18"/>
    <x v="5"/>
    <x v="1"/>
    <n v="23.519999999999982"/>
  </r>
  <r>
    <x v="274"/>
    <x v="3"/>
    <n v="8"/>
    <x v="2"/>
    <x v="0"/>
    <n v="0"/>
    <x v="3"/>
    <x v="3"/>
    <x v="2"/>
    <n v="44"/>
    <n v="48.84"/>
    <n v="352"/>
    <n v="390.72"/>
    <x v="19"/>
    <x v="5"/>
    <x v="1"/>
    <n v="38.720000000000027"/>
  </r>
  <r>
    <x v="275"/>
    <x v="30"/>
    <n v="7"/>
    <x v="2"/>
    <x v="1"/>
    <n v="0"/>
    <x v="30"/>
    <x v="2"/>
    <x v="3"/>
    <n v="37"/>
    <n v="49.21"/>
    <n v="259"/>
    <n v="344.47"/>
    <x v="27"/>
    <x v="5"/>
    <x v="1"/>
    <n v="85.470000000000027"/>
  </r>
  <r>
    <x v="276"/>
    <x v="35"/>
    <n v="7"/>
    <x v="1"/>
    <x v="0"/>
    <n v="0"/>
    <x v="35"/>
    <x v="2"/>
    <x v="1"/>
    <n v="73"/>
    <n v="94.17"/>
    <n v="511"/>
    <n v="659.19"/>
    <x v="11"/>
    <x v="5"/>
    <x v="1"/>
    <n v="148.19000000000005"/>
  </r>
  <r>
    <x v="277"/>
    <x v="13"/>
    <n v="4"/>
    <x v="2"/>
    <x v="1"/>
    <n v="0"/>
    <x v="13"/>
    <x v="4"/>
    <x v="2"/>
    <n v="55"/>
    <n v="58.3"/>
    <n v="220"/>
    <n v="233.2"/>
    <x v="12"/>
    <x v="5"/>
    <x v="1"/>
    <n v="13.199999999999989"/>
  </r>
  <r>
    <x v="277"/>
    <x v="23"/>
    <n v="12"/>
    <x v="2"/>
    <x v="0"/>
    <n v="0"/>
    <x v="23"/>
    <x v="1"/>
    <x v="1"/>
    <n v="67"/>
    <n v="83.08"/>
    <n v="804"/>
    <n v="996.96"/>
    <x v="12"/>
    <x v="5"/>
    <x v="1"/>
    <n v="192.96000000000004"/>
  </r>
  <r>
    <x v="278"/>
    <x v="38"/>
    <n v="15"/>
    <x v="2"/>
    <x v="1"/>
    <n v="0"/>
    <x v="38"/>
    <x v="4"/>
    <x v="1"/>
    <n v="95"/>
    <n v="119.7"/>
    <n v="1425"/>
    <n v="1795.5"/>
    <x v="2"/>
    <x v="6"/>
    <x v="1"/>
    <n v="370.5"/>
  </r>
  <r>
    <x v="279"/>
    <x v="36"/>
    <n v="7"/>
    <x v="2"/>
    <x v="0"/>
    <n v="0"/>
    <x v="36"/>
    <x v="3"/>
    <x v="2"/>
    <n v="43"/>
    <n v="47.730000000000004"/>
    <n v="301"/>
    <n v="334.11"/>
    <x v="3"/>
    <x v="6"/>
    <x v="1"/>
    <n v="33.110000000000014"/>
  </r>
  <r>
    <x v="280"/>
    <x v="7"/>
    <n v="7"/>
    <x v="1"/>
    <x v="1"/>
    <n v="0"/>
    <x v="7"/>
    <x v="0"/>
    <x v="3"/>
    <n v="7"/>
    <n v="8.33"/>
    <n v="49"/>
    <n v="58.31"/>
    <x v="15"/>
    <x v="6"/>
    <x v="1"/>
    <n v="9.3100000000000023"/>
  </r>
  <r>
    <x v="280"/>
    <x v="27"/>
    <n v="8"/>
    <x v="2"/>
    <x v="0"/>
    <n v="0"/>
    <x v="27"/>
    <x v="2"/>
    <x v="3"/>
    <n v="12"/>
    <n v="15.719999999999999"/>
    <n v="96"/>
    <n v="125.75999999999999"/>
    <x v="15"/>
    <x v="6"/>
    <x v="1"/>
    <n v="29.759999999999991"/>
  </r>
  <r>
    <x v="281"/>
    <x v="41"/>
    <n v="2"/>
    <x v="2"/>
    <x v="1"/>
    <n v="0"/>
    <x v="41"/>
    <x v="1"/>
    <x v="0"/>
    <n v="138"/>
    <n v="173.88"/>
    <n v="276"/>
    <n v="347.76"/>
    <x v="16"/>
    <x v="6"/>
    <x v="1"/>
    <n v="71.759999999999991"/>
  </r>
  <r>
    <x v="282"/>
    <x v="30"/>
    <n v="2"/>
    <x v="2"/>
    <x v="0"/>
    <n v="0"/>
    <x v="30"/>
    <x v="2"/>
    <x v="3"/>
    <n v="37"/>
    <n v="49.21"/>
    <n v="74"/>
    <n v="98.42"/>
    <x v="21"/>
    <x v="6"/>
    <x v="1"/>
    <n v="24.42"/>
  </r>
  <r>
    <x v="283"/>
    <x v="18"/>
    <n v="12"/>
    <x v="1"/>
    <x v="1"/>
    <n v="0"/>
    <x v="18"/>
    <x v="4"/>
    <x v="1"/>
    <n v="89"/>
    <n v="117.48"/>
    <n v="1068"/>
    <n v="1409.76"/>
    <x v="26"/>
    <x v="6"/>
    <x v="1"/>
    <n v="341.76"/>
  </r>
  <r>
    <x v="284"/>
    <x v="33"/>
    <n v="12"/>
    <x v="2"/>
    <x v="1"/>
    <n v="0"/>
    <x v="33"/>
    <x v="4"/>
    <x v="3"/>
    <n v="37"/>
    <n v="41.81"/>
    <n v="444"/>
    <n v="501.72"/>
    <x v="6"/>
    <x v="6"/>
    <x v="1"/>
    <n v="57.720000000000027"/>
  </r>
  <r>
    <x v="285"/>
    <x v="7"/>
    <n v="7"/>
    <x v="2"/>
    <x v="0"/>
    <n v="0"/>
    <x v="7"/>
    <x v="0"/>
    <x v="3"/>
    <n v="7"/>
    <n v="8.33"/>
    <n v="49"/>
    <n v="58.31"/>
    <x v="22"/>
    <x v="6"/>
    <x v="1"/>
    <n v="9.3100000000000023"/>
  </r>
  <r>
    <x v="286"/>
    <x v="38"/>
    <n v="9"/>
    <x v="2"/>
    <x v="0"/>
    <n v="0"/>
    <x v="38"/>
    <x v="4"/>
    <x v="1"/>
    <n v="95"/>
    <n v="119.7"/>
    <n v="855"/>
    <n v="1077.3"/>
    <x v="29"/>
    <x v="6"/>
    <x v="1"/>
    <n v="222.29999999999995"/>
  </r>
  <r>
    <x v="287"/>
    <x v="3"/>
    <n v="2"/>
    <x v="1"/>
    <x v="0"/>
    <n v="0"/>
    <x v="3"/>
    <x v="3"/>
    <x v="2"/>
    <n v="44"/>
    <n v="48.84"/>
    <n v="88"/>
    <n v="97.68"/>
    <x v="17"/>
    <x v="6"/>
    <x v="1"/>
    <n v="9.6800000000000068"/>
  </r>
  <r>
    <x v="288"/>
    <x v="41"/>
    <n v="8"/>
    <x v="1"/>
    <x v="1"/>
    <n v="0"/>
    <x v="41"/>
    <x v="1"/>
    <x v="0"/>
    <n v="138"/>
    <n v="173.88"/>
    <n v="1104"/>
    <n v="1391.04"/>
    <x v="30"/>
    <x v="6"/>
    <x v="1"/>
    <n v="287.03999999999996"/>
  </r>
  <r>
    <x v="289"/>
    <x v="20"/>
    <n v="12"/>
    <x v="2"/>
    <x v="0"/>
    <n v="0"/>
    <x v="20"/>
    <x v="2"/>
    <x v="0"/>
    <n v="148"/>
    <n v="164.28"/>
    <n v="1776"/>
    <n v="1971.3600000000001"/>
    <x v="7"/>
    <x v="6"/>
    <x v="1"/>
    <n v="195.36000000000013"/>
  </r>
  <r>
    <x v="290"/>
    <x v="10"/>
    <n v="8"/>
    <x v="0"/>
    <x v="0"/>
    <n v="0"/>
    <x v="10"/>
    <x v="1"/>
    <x v="0"/>
    <n v="120"/>
    <n v="162"/>
    <n v="960"/>
    <n v="1296"/>
    <x v="9"/>
    <x v="6"/>
    <x v="1"/>
    <n v="336"/>
  </r>
  <r>
    <x v="291"/>
    <x v="13"/>
    <n v="6"/>
    <x v="2"/>
    <x v="1"/>
    <n v="0"/>
    <x v="13"/>
    <x v="4"/>
    <x v="2"/>
    <n v="55"/>
    <n v="58.3"/>
    <n v="330"/>
    <n v="349.79999999999995"/>
    <x v="18"/>
    <x v="6"/>
    <x v="1"/>
    <n v="19.799999999999955"/>
  </r>
  <r>
    <x v="292"/>
    <x v="30"/>
    <n v="2"/>
    <x v="1"/>
    <x v="0"/>
    <n v="0"/>
    <x v="30"/>
    <x v="2"/>
    <x v="3"/>
    <n v="37"/>
    <n v="49.21"/>
    <n v="74"/>
    <n v="98.42"/>
    <x v="19"/>
    <x v="6"/>
    <x v="1"/>
    <n v="24.42"/>
  </r>
  <r>
    <x v="293"/>
    <x v="15"/>
    <n v="14"/>
    <x v="2"/>
    <x v="1"/>
    <n v="0"/>
    <x v="15"/>
    <x v="3"/>
    <x v="1"/>
    <n v="75"/>
    <n v="85.5"/>
    <n v="1050"/>
    <n v="1197"/>
    <x v="27"/>
    <x v="6"/>
    <x v="1"/>
    <n v="147"/>
  </r>
  <r>
    <x v="293"/>
    <x v="26"/>
    <n v="1"/>
    <x v="1"/>
    <x v="0"/>
    <n v="0"/>
    <x v="26"/>
    <x v="4"/>
    <x v="2"/>
    <n v="48"/>
    <n v="57.120000000000005"/>
    <n v="48"/>
    <n v="57.120000000000005"/>
    <x v="27"/>
    <x v="6"/>
    <x v="1"/>
    <n v="9.1200000000000045"/>
  </r>
  <r>
    <x v="294"/>
    <x v="11"/>
    <n v="2"/>
    <x v="2"/>
    <x v="1"/>
    <n v="0"/>
    <x v="11"/>
    <x v="1"/>
    <x v="1"/>
    <n v="76"/>
    <n v="82.08"/>
    <n v="152"/>
    <n v="164.16"/>
    <x v="11"/>
    <x v="6"/>
    <x v="1"/>
    <n v="12.159999999999997"/>
  </r>
  <r>
    <x v="294"/>
    <x v="39"/>
    <n v="12"/>
    <x v="2"/>
    <x v="1"/>
    <n v="0"/>
    <x v="39"/>
    <x v="2"/>
    <x v="0"/>
    <n v="134"/>
    <n v="156.78"/>
    <n v="1608"/>
    <n v="1881.3600000000001"/>
    <x v="11"/>
    <x v="6"/>
    <x v="1"/>
    <n v="273.36000000000013"/>
  </r>
  <r>
    <x v="294"/>
    <x v="6"/>
    <n v="13"/>
    <x v="1"/>
    <x v="1"/>
    <n v="0"/>
    <x v="6"/>
    <x v="3"/>
    <x v="1"/>
    <n v="71"/>
    <n v="80.94"/>
    <n v="923"/>
    <n v="1052.22"/>
    <x v="11"/>
    <x v="6"/>
    <x v="1"/>
    <n v="129.22000000000003"/>
  </r>
  <r>
    <x v="295"/>
    <x v="6"/>
    <n v="10"/>
    <x v="1"/>
    <x v="0"/>
    <n v="0"/>
    <x v="6"/>
    <x v="3"/>
    <x v="1"/>
    <n v="71"/>
    <n v="80.94"/>
    <n v="710"/>
    <n v="809.4"/>
    <x v="12"/>
    <x v="6"/>
    <x v="1"/>
    <n v="99.399999999999977"/>
  </r>
  <r>
    <x v="295"/>
    <x v="42"/>
    <n v="1"/>
    <x v="1"/>
    <x v="1"/>
    <n v="0"/>
    <x v="42"/>
    <x v="4"/>
    <x v="3"/>
    <n v="18"/>
    <n v="24.66"/>
    <n v="18"/>
    <n v="24.66"/>
    <x v="12"/>
    <x v="6"/>
    <x v="1"/>
    <n v="6.66"/>
  </r>
  <r>
    <x v="296"/>
    <x v="35"/>
    <n v="5"/>
    <x v="2"/>
    <x v="1"/>
    <n v="0"/>
    <x v="35"/>
    <x v="2"/>
    <x v="1"/>
    <n v="73"/>
    <n v="94.17"/>
    <n v="365"/>
    <n v="470.85"/>
    <x v="2"/>
    <x v="7"/>
    <x v="1"/>
    <n v="105.85000000000002"/>
  </r>
  <r>
    <x v="297"/>
    <x v="21"/>
    <n v="9"/>
    <x v="1"/>
    <x v="0"/>
    <n v="0"/>
    <x v="21"/>
    <x v="2"/>
    <x v="3"/>
    <n v="13"/>
    <n v="16.64"/>
    <n v="117"/>
    <n v="149.76"/>
    <x v="16"/>
    <x v="7"/>
    <x v="1"/>
    <n v="32.759999999999991"/>
  </r>
  <r>
    <x v="298"/>
    <x v="21"/>
    <n v="2"/>
    <x v="2"/>
    <x v="0"/>
    <n v="0"/>
    <x v="21"/>
    <x v="2"/>
    <x v="3"/>
    <n v="13"/>
    <n v="16.64"/>
    <n v="26"/>
    <n v="33.28"/>
    <x v="21"/>
    <x v="7"/>
    <x v="1"/>
    <n v="7.2800000000000011"/>
  </r>
  <r>
    <x v="298"/>
    <x v="18"/>
    <n v="12"/>
    <x v="2"/>
    <x v="1"/>
    <n v="0"/>
    <x v="18"/>
    <x v="4"/>
    <x v="1"/>
    <n v="89"/>
    <n v="117.48"/>
    <n v="1068"/>
    <n v="1409.76"/>
    <x v="21"/>
    <x v="7"/>
    <x v="1"/>
    <n v="341.76"/>
  </r>
  <r>
    <x v="298"/>
    <x v="32"/>
    <n v="11"/>
    <x v="2"/>
    <x v="1"/>
    <n v="0"/>
    <x v="32"/>
    <x v="0"/>
    <x v="0"/>
    <n v="126"/>
    <n v="162.54"/>
    <n v="1386"/>
    <n v="1787.9399999999998"/>
    <x v="21"/>
    <x v="7"/>
    <x v="1"/>
    <n v="401.93999999999983"/>
  </r>
  <r>
    <x v="299"/>
    <x v="28"/>
    <n v="14"/>
    <x v="2"/>
    <x v="1"/>
    <n v="0"/>
    <x v="28"/>
    <x v="4"/>
    <x v="0"/>
    <n v="148"/>
    <n v="201.28"/>
    <n v="2072"/>
    <n v="2817.92"/>
    <x v="29"/>
    <x v="7"/>
    <x v="1"/>
    <n v="745.92000000000007"/>
  </r>
  <r>
    <x v="300"/>
    <x v="31"/>
    <n v="10"/>
    <x v="0"/>
    <x v="1"/>
    <n v="0"/>
    <x v="31"/>
    <x v="2"/>
    <x v="2"/>
    <n v="44"/>
    <n v="48.4"/>
    <n v="440"/>
    <n v="484"/>
    <x v="17"/>
    <x v="7"/>
    <x v="1"/>
    <n v="44"/>
  </r>
  <r>
    <x v="300"/>
    <x v="27"/>
    <n v="7"/>
    <x v="2"/>
    <x v="0"/>
    <n v="0"/>
    <x v="27"/>
    <x v="2"/>
    <x v="3"/>
    <n v="12"/>
    <n v="15.719999999999999"/>
    <n v="84"/>
    <n v="110.03999999999999"/>
    <x v="17"/>
    <x v="7"/>
    <x v="1"/>
    <n v="26.039999999999992"/>
  </r>
  <r>
    <x v="301"/>
    <x v="19"/>
    <n v="8"/>
    <x v="1"/>
    <x v="0"/>
    <n v="0"/>
    <x v="19"/>
    <x v="4"/>
    <x v="2"/>
    <n v="47"/>
    <n v="53.11"/>
    <n v="376"/>
    <n v="424.88"/>
    <x v="7"/>
    <x v="7"/>
    <x v="1"/>
    <n v="48.879999999999995"/>
  </r>
  <r>
    <x v="301"/>
    <x v="20"/>
    <n v="2"/>
    <x v="1"/>
    <x v="1"/>
    <n v="0"/>
    <x v="20"/>
    <x v="2"/>
    <x v="0"/>
    <n v="148"/>
    <n v="164.28"/>
    <n v="296"/>
    <n v="328.56"/>
    <x v="7"/>
    <x v="7"/>
    <x v="1"/>
    <n v="32.56"/>
  </r>
  <r>
    <x v="302"/>
    <x v="36"/>
    <n v="3"/>
    <x v="1"/>
    <x v="0"/>
    <n v="0"/>
    <x v="36"/>
    <x v="3"/>
    <x v="2"/>
    <n v="43"/>
    <n v="47.730000000000004"/>
    <n v="129"/>
    <n v="143.19"/>
    <x v="8"/>
    <x v="7"/>
    <x v="1"/>
    <n v="14.189999999999998"/>
  </r>
  <r>
    <x v="303"/>
    <x v="12"/>
    <n v="13"/>
    <x v="2"/>
    <x v="0"/>
    <n v="0"/>
    <x v="12"/>
    <x v="0"/>
    <x v="0"/>
    <n v="141"/>
    <n v="149.46"/>
    <n v="1833"/>
    <n v="1942.98"/>
    <x v="9"/>
    <x v="7"/>
    <x v="1"/>
    <n v="109.98000000000002"/>
  </r>
  <r>
    <x v="303"/>
    <x v="38"/>
    <n v="14"/>
    <x v="2"/>
    <x v="0"/>
    <n v="0"/>
    <x v="38"/>
    <x v="4"/>
    <x v="1"/>
    <n v="95"/>
    <n v="119.7"/>
    <n v="1330"/>
    <n v="1675.8"/>
    <x v="9"/>
    <x v="7"/>
    <x v="1"/>
    <n v="345.79999999999995"/>
  </r>
  <r>
    <x v="304"/>
    <x v="21"/>
    <n v="4"/>
    <x v="2"/>
    <x v="0"/>
    <n v="0"/>
    <x v="21"/>
    <x v="2"/>
    <x v="3"/>
    <n v="13"/>
    <n v="16.64"/>
    <n v="52"/>
    <n v="66.56"/>
    <x v="10"/>
    <x v="7"/>
    <x v="1"/>
    <n v="14.560000000000002"/>
  </r>
  <r>
    <x v="305"/>
    <x v="11"/>
    <n v="11"/>
    <x v="1"/>
    <x v="0"/>
    <n v="0"/>
    <x v="11"/>
    <x v="1"/>
    <x v="1"/>
    <n v="76"/>
    <n v="82.08"/>
    <n v="836"/>
    <n v="902.88"/>
    <x v="19"/>
    <x v="7"/>
    <x v="1"/>
    <n v="66.88"/>
  </r>
  <r>
    <x v="305"/>
    <x v="19"/>
    <n v="14"/>
    <x v="2"/>
    <x v="1"/>
    <n v="0"/>
    <x v="19"/>
    <x v="4"/>
    <x v="2"/>
    <n v="47"/>
    <n v="53.11"/>
    <n v="658"/>
    <n v="743.54"/>
    <x v="19"/>
    <x v="7"/>
    <x v="1"/>
    <n v="85.539999999999964"/>
  </r>
  <r>
    <x v="306"/>
    <x v="24"/>
    <n v="5"/>
    <x v="2"/>
    <x v="1"/>
    <n v="0"/>
    <x v="24"/>
    <x v="3"/>
    <x v="0"/>
    <n v="133"/>
    <n v="155.61000000000001"/>
    <n v="665"/>
    <n v="778.05000000000007"/>
    <x v="27"/>
    <x v="7"/>
    <x v="1"/>
    <n v="113.05000000000007"/>
  </r>
  <r>
    <x v="307"/>
    <x v="40"/>
    <n v="13"/>
    <x v="0"/>
    <x v="1"/>
    <n v="0"/>
    <x v="40"/>
    <x v="2"/>
    <x v="0"/>
    <n v="150"/>
    <n v="210"/>
    <n v="1950"/>
    <n v="2730"/>
    <x v="12"/>
    <x v="7"/>
    <x v="1"/>
    <n v="780"/>
  </r>
  <r>
    <x v="307"/>
    <x v="8"/>
    <n v="8"/>
    <x v="1"/>
    <x v="0"/>
    <n v="0"/>
    <x v="8"/>
    <x v="1"/>
    <x v="1"/>
    <n v="67"/>
    <n v="85.76"/>
    <n v="536"/>
    <n v="686.08"/>
    <x v="12"/>
    <x v="7"/>
    <x v="1"/>
    <n v="150.08000000000004"/>
  </r>
  <r>
    <x v="308"/>
    <x v="34"/>
    <n v="15"/>
    <x v="0"/>
    <x v="0"/>
    <n v="0"/>
    <x v="34"/>
    <x v="1"/>
    <x v="3"/>
    <n v="37"/>
    <n v="42.55"/>
    <n v="555"/>
    <n v="638.25"/>
    <x v="13"/>
    <x v="7"/>
    <x v="1"/>
    <n v="83.25"/>
  </r>
  <r>
    <x v="309"/>
    <x v="24"/>
    <n v="9"/>
    <x v="1"/>
    <x v="0"/>
    <n v="0"/>
    <x v="24"/>
    <x v="3"/>
    <x v="0"/>
    <n v="133"/>
    <n v="155.61000000000001"/>
    <n v="1197"/>
    <n v="1400.4900000000002"/>
    <x v="14"/>
    <x v="7"/>
    <x v="1"/>
    <n v="203.49000000000024"/>
  </r>
  <r>
    <x v="309"/>
    <x v="34"/>
    <n v="5"/>
    <x v="2"/>
    <x v="0"/>
    <n v="0"/>
    <x v="34"/>
    <x v="1"/>
    <x v="3"/>
    <n v="37"/>
    <n v="42.55"/>
    <n v="185"/>
    <n v="212.75"/>
    <x v="14"/>
    <x v="7"/>
    <x v="1"/>
    <n v="27.75"/>
  </r>
  <r>
    <x v="310"/>
    <x v="15"/>
    <n v="6"/>
    <x v="1"/>
    <x v="1"/>
    <n v="0"/>
    <x v="15"/>
    <x v="3"/>
    <x v="1"/>
    <n v="75"/>
    <n v="85.5"/>
    <n v="450"/>
    <n v="513"/>
    <x v="24"/>
    <x v="7"/>
    <x v="1"/>
    <n v="63"/>
  </r>
  <r>
    <x v="310"/>
    <x v="23"/>
    <n v="6"/>
    <x v="2"/>
    <x v="1"/>
    <n v="0"/>
    <x v="23"/>
    <x v="1"/>
    <x v="1"/>
    <n v="67"/>
    <n v="83.08"/>
    <n v="402"/>
    <n v="498.48"/>
    <x v="24"/>
    <x v="7"/>
    <x v="1"/>
    <n v="96.480000000000018"/>
  </r>
  <r>
    <x v="310"/>
    <x v="7"/>
    <n v="5"/>
    <x v="2"/>
    <x v="1"/>
    <n v="0"/>
    <x v="7"/>
    <x v="0"/>
    <x v="3"/>
    <n v="7"/>
    <n v="8.33"/>
    <n v="35"/>
    <n v="41.65"/>
    <x v="24"/>
    <x v="7"/>
    <x v="1"/>
    <n v="6.6499999999999986"/>
  </r>
  <r>
    <x v="311"/>
    <x v="27"/>
    <n v="13"/>
    <x v="2"/>
    <x v="1"/>
    <n v="0"/>
    <x v="27"/>
    <x v="2"/>
    <x v="3"/>
    <n v="12"/>
    <n v="15.719999999999999"/>
    <n v="156"/>
    <n v="204.35999999999999"/>
    <x v="25"/>
    <x v="7"/>
    <x v="1"/>
    <n v="48.359999999999985"/>
  </r>
  <r>
    <x v="312"/>
    <x v="29"/>
    <n v="1"/>
    <x v="2"/>
    <x v="1"/>
    <n v="0"/>
    <x v="29"/>
    <x v="3"/>
    <x v="1"/>
    <n v="105"/>
    <n v="142.80000000000001"/>
    <n v="105"/>
    <n v="142.80000000000001"/>
    <x v="3"/>
    <x v="8"/>
    <x v="1"/>
    <n v="37.800000000000011"/>
  </r>
  <r>
    <x v="313"/>
    <x v="24"/>
    <n v="12"/>
    <x v="0"/>
    <x v="0"/>
    <n v="0"/>
    <x v="24"/>
    <x v="3"/>
    <x v="0"/>
    <n v="133"/>
    <n v="155.61000000000001"/>
    <n v="1596"/>
    <n v="1867.3200000000002"/>
    <x v="16"/>
    <x v="8"/>
    <x v="1"/>
    <n v="271.32000000000016"/>
  </r>
  <r>
    <x v="314"/>
    <x v="41"/>
    <n v="9"/>
    <x v="2"/>
    <x v="0"/>
    <n v="0"/>
    <x v="41"/>
    <x v="1"/>
    <x v="0"/>
    <n v="138"/>
    <n v="173.88"/>
    <n v="1242"/>
    <n v="1564.92"/>
    <x v="4"/>
    <x v="8"/>
    <x v="1"/>
    <n v="322.92000000000007"/>
  </r>
  <r>
    <x v="314"/>
    <x v="6"/>
    <n v="3"/>
    <x v="2"/>
    <x v="0"/>
    <n v="0"/>
    <x v="6"/>
    <x v="3"/>
    <x v="1"/>
    <n v="71"/>
    <n v="80.94"/>
    <n v="213"/>
    <n v="242.82"/>
    <x v="4"/>
    <x v="8"/>
    <x v="1"/>
    <n v="29.819999999999993"/>
  </r>
  <r>
    <x v="315"/>
    <x v="4"/>
    <n v="15"/>
    <x v="1"/>
    <x v="1"/>
    <n v="0"/>
    <x v="4"/>
    <x v="4"/>
    <x v="3"/>
    <n v="5"/>
    <n v="6.7"/>
    <n v="75"/>
    <n v="100.5"/>
    <x v="26"/>
    <x v="8"/>
    <x v="1"/>
    <n v="25.5"/>
  </r>
  <r>
    <x v="315"/>
    <x v="1"/>
    <n v="4"/>
    <x v="2"/>
    <x v="1"/>
    <n v="0"/>
    <x v="1"/>
    <x v="1"/>
    <x v="1"/>
    <n v="72"/>
    <n v="79.92"/>
    <n v="288"/>
    <n v="319.68"/>
    <x v="26"/>
    <x v="8"/>
    <x v="1"/>
    <n v="31.680000000000007"/>
  </r>
  <r>
    <x v="316"/>
    <x v="19"/>
    <n v="3"/>
    <x v="2"/>
    <x v="1"/>
    <n v="0"/>
    <x v="19"/>
    <x v="4"/>
    <x v="2"/>
    <n v="47"/>
    <n v="53.11"/>
    <n v="141"/>
    <n v="159.32999999999998"/>
    <x v="29"/>
    <x v="8"/>
    <x v="1"/>
    <n v="18.329999999999984"/>
  </r>
  <r>
    <x v="317"/>
    <x v="8"/>
    <n v="15"/>
    <x v="1"/>
    <x v="0"/>
    <n v="0"/>
    <x v="8"/>
    <x v="1"/>
    <x v="1"/>
    <n v="67"/>
    <n v="85.76"/>
    <n v="1005"/>
    <n v="1286.4000000000001"/>
    <x v="17"/>
    <x v="8"/>
    <x v="1"/>
    <n v="281.40000000000009"/>
  </r>
  <r>
    <x v="318"/>
    <x v="42"/>
    <n v="14"/>
    <x v="1"/>
    <x v="1"/>
    <n v="0"/>
    <x v="42"/>
    <x v="4"/>
    <x v="3"/>
    <n v="18"/>
    <n v="24.66"/>
    <n v="252"/>
    <n v="345.24"/>
    <x v="7"/>
    <x v="8"/>
    <x v="1"/>
    <n v="93.240000000000009"/>
  </r>
  <r>
    <x v="319"/>
    <x v="38"/>
    <n v="8"/>
    <x v="0"/>
    <x v="1"/>
    <n v="0"/>
    <x v="38"/>
    <x v="4"/>
    <x v="1"/>
    <n v="95"/>
    <n v="119.7"/>
    <n v="760"/>
    <n v="957.6"/>
    <x v="8"/>
    <x v="8"/>
    <x v="1"/>
    <n v="197.60000000000002"/>
  </r>
  <r>
    <x v="320"/>
    <x v="38"/>
    <n v="6"/>
    <x v="2"/>
    <x v="0"/>
    <n v="0"/>
    <x v="38"/>
    <x v="4"/>
    <x v="1"/>
    <n v="95"/>
    <n v="119.7"/>
    <n v="570"/>
    <n v="718.2"/>
    <x v="9"/>
    <x v="8"/>
    <x v="1"/>
    <n v="148.20000000000005"/>
  </r>
  <r>
    <x v="320"/>
    <x v="16"/>
    <n v="10"/>
    <x v="2"/>
    <x v="0"/>
    <n v="0"/>
    <x v="16"/>
    <x v="3"/>
    <x v="1"/>
    <n v="98"/>
    <n v="103.88"/>
    <n v="980"/>
    <n v="1038.8"/>
    <x v="9"/>
    <x v="8"/>
    <x v="1"/>
    <n v="58.799999999999955"/>
  </r>
  <r>
    <x v="321"/>
    <x v="30"/>
    <n v="14"/>
    <x v="1"/>
    <x v="0"/>
    <n v="0"/>
    <x v="30"/>
    <x v="2"/>
    <x v="3"/>
    <n v="37"/>
    <n v="49.21"/>
    <n v="518"/>
    <n v="688.94"/>
    <x v="10"/>
    <x v="8"/>
    <x v="1"/>
    <n v="170.94000000000005"/>
  </r>
  <r>
    <x v="321"/>
    <x v="42"/>
    <n v="5"/>
    <x v="2"/>
    <x v="1"/>
    <n v="0"/>
    <x v="42"/>
    <x v="4"/>
    <x v="3"/>
    <n v="18"/>
    <n v="24.66"/>
    <n v="90"/>
    <n v="123.3"/>
    <x v="10"/>
    <x v="8"/>
    <x v="1"/>
    <n v="33.299999999999997"/>
  </r>
  <r>
    <x v="322"/>
    <x v="23"/>
    <n v="12"/>
    <x v="1"/>
    <x v="0"/>
    <n v="0"/>
    <x v="23"/>
    <x v="1"/>
    <x v="1"/>
    <n v="67"/>
    <n v="83.08"/>
    <n v="804"/>
    <n v="996.96"/>
    <x v="18"/>
    <x v="8"/>
    <x v="1"/>
    <n v="192.96000000000004"/>
  </r>
  <r>
    <x v="323"/>
    <x v="35"/>
    <n v="12"/>
    <x v="2"/>
    <x v="0"/>
    <n v="0"/>
    <x v="35"/>
    <x v="2"/>
    <x v="1"/>
    <n v="73"/>
    <n v="94.17"/>
    <n v="876"/>
    <n v="1130.04"/>
    <x v="19"/>
    <x v="8"/>
    <x v="1"/>
    <n v="254.03999999999996"/>
  </r>
  <r>
    <x v="324"/>
    <x v="18"/>
    <n v="14"/>
    <x v="2"/>
    <x v="0"/>
    <n v="0"/>
    <x v="18"/>
    <x v="4"/>
    <x v="1"/>
    <n v="89"/>
    <n v="117.48"/>
    <n v="1246"/>
    <n v="1644.72"/>
    <x v="27"/>
    <x v="8"/>
    <x v="1"/>
    <n v="398.72"/>
  </r>
  <r>
    <x v="324"/>
    <x v="18"/>
    <n v="8"/>
    <x v="2"/>
    <x v="1"/>
    <n v="0"/>
    <x v="18"/>
    <x v="4"/>
    <x v="1"/>
    <n v="89"/>
    <n v="117.48"/>
    <n v="712"/>
    <n v="939.84"/>
    <x v="27"/>
    <x v="8"/>
    <x v="1"/>
    <n v="227.84000000000003"/>
  </r>
  <r>
    <x v="325"/>
    <x v="43"/>
    <n v="4"/>
    <x v="2"/>
    <x v="1"/>
    <n v="0"/>
    <x v="43"/>
    <x v="4"/>
    <x v="1"/>
    <n v="90"/>
    <n v="96.3"/>
    <n v="360"/>
    <n v="385.2"/>
    <x v="13"/>
    <x v="8"/>
    <x v="1"/>
    <n v="25.199999999999989"/>
  </r>
  <r>
    <x v="325"/>
    <x v="11"/>
    <n v="9"/>
    <x v="2"/>
    <x v="1"/>
    <n v="0"/>
    <x v="11"/>
    <x v="1"/>
    <x v="1"/>
    <n v="76"/>
    <n v="82.08"/>
    <n v="684"/>
    <n v="738.72"/>
    <x v="13"/>
    <x v="8"/>
    <x v="1"/>
    <n v="54.720000000000027"/>
  </r>
  <r>
    <x v="325"/>
    <x v="1"/>
    <n v="3"/>
    <x v="0"/>
    <x v="1"/>
    <n v="0"/>
    <x v="1"/>
    <x v="1"/>
    <x v="1"/>
    <n v="72"/>
    <n v="79.92"/>
    <n v="216"/>
    <n v="239.76"/>
    <x v="13"/>
    <x v="8"/>
    <x v="1"/>
    <n v="23.759999999999991"/>
  </r>
  <r>
    <x v="326"/>
    <x v="13"/>
    <n v="13"/>
    <x v="2"/>
    <x v="0"/>
    <n v="0"/>
    <x v="13"/>
    <x v="4"/>
    <x v="2"/>
    <n v="55"/>
    <n v="58.3"/>
    <n v="715"/>
    <n v="757.9"/>
    <x v="28"/>
    <x v="8"/>
    <x v="1"/>
    <n v="42.899999999999977"/>
  </r>
  <r>
    <x v="327"/>
    <x v="31"/>
    <n v="5"/>
    <x v="2"/>
    <x v="1"/>
    <n v="0"/>
    <x v="31"/>
    <x v="2"/>
    <x v="2"/>
    <n v="44"/>
    <n v="48.4"/>
    <n v="220"/>
    <n v="242"/>
    <x v="2"/>
    <x v="9"/>
    <x v="1"/>
    <n v="22"/>
  </r>
  <r>
    <x v="328"/>
    <x v="36"/>
    <n v="15"/>
    <x v="2"/>
    <x v="0"/>
    <n v="0"/>
    <x v="36"/>
    <x v="3"/>
    <x v="2"/>
    <n v="43"/>
    <n v="47.730000000000004"/>
    <n v="645"/>
    <n v="715.95"/>
    <x v="3"/>
    <x v="9"/>
    <x v="1"/>
    <n v="70.950000000000045"/>
  </r>
  <r>
    <x v="329"/>
    <x v="4"/>
    <n v="1"/>
    <x v="2"/>
    <x v="0"/>
    <n v="0"/>
    <x v="4"/>
    <x v="4"/>
    <x v="3"/>
    <n v="5"/>
    <n v="6.7"/>
    <n v="5"/>
    <n v="6.7"/>
    <x v="16"/>
    <x v="9"/>
    <x v="1"/>
    <n v="1.7000000000000002"/>
  </r>
  <r>
    <x v="330"/>
    <x v="1"/>
    <n v="14"/>
    <x v="1"/>
    <x v="0"/>
    <n v="0"/>
    <x v="1"/>
    <x v="1"/>
    <x v="1"/>
    <n v="72"/>
    <n v="79.92"/>
    <n v="1008"/>
    <n v="1118.8800000000001"/>
    <x v="4"/>
    <x v="9"/>
    <x v="1"/>
    <n v="110.88000000000011"/>
  </r>
  <r>
    <x v="331"/>
    <x v="40"/>
    <n v="9"/>
    <x v="2"/>
    <x v="0"/>
    <n v="0"/>
    <x v="40"/>
    <x v="2"/>
    <x v="0"/>
    <n v="150"/>
    <n v="210"/>
    <n v="1350"/>
    <n v="1890"/>
    <x v="26"/>
    <x v="9"/>
    <x v="1"/>
    <n v="540"/>
  </r>
  <r>
    <x v="331"/>
    <x v="11"/>
    <n v="12"/>
    <x v="1"/>
    <x v="0"/>
    <n v="0"/>
    <x v="11"/>
    <x v="1"/>
    <x v="1"/>
    <n v="76"/>
    <n v="82.08"/>
    <n v="912"/>
    <n v="984.96"/>
    <x v="26"/>
    <x v="9"/>
    <x v="1"/>
    <n v="72.960000000000036"/>
  </r>
  <r>
    <x v="332"/>
    <x v="25"/>
    <n v="10"/>
    <x v="2"/>
    <x v="0"/>
    <n v="0"/>
    <x v="25"/>
    <x v="3"/>
    <x v="1"/>
    <n v="83"/>
    <n v="94.62"/>
    <n v="830"/>
    <n v="946.2"/>
    <x v="5"/>
    <x v="9"/>
    <x v="1"/>
    <n v="116.20000000000005"/>
  </r>
  <r>
    <x v="333"/>
    <x v="29"/>
    <n v="15"/>
    <x v="1"/>
    <x v="0"/>
    <n v="0"/>
    <x v="29"/>
    <x v="3"/>
    <x v="1"/>
    <n v="105"/>
    <n v="142.80000000000001"/>
    <n v="1575"/>
    <n v="2142"/>
    <x v="22"/>
    <x v="9"/>
    <x v="1"/>
    <n v="567"/>
  </r>
  <r>
    <x v="334"/>
    <x v="11"/>
    <n v="15"/>
    <x v="0"/>
    <x v="0"/>
    <n v="0"/>
    <x v="11"/>
    <x v="1"/>
    <x v="1"/>
    <n v="76"/>
    <n v="82.08"/>
    <n v="1140"/>
    <n v="1231.2"/>
    <x v="29"/>
    <x v="9"/>
    <x v="1"/>
    <n v="91.200000000000045"/>
  </r>
  <r>
    <x v="335"/>
    <x v="27"/>
    <n v="10"/>
    <x v="2"/>
    <x v="1"/>
    <n v="0"/>
    <x v="27"/>
    <x v="2"/>
    <x v="3"/>
    <n v="12"/>
    <n v="15.719999999999999"/>
    <n v="120"/>
    <n v="157.19999999999999"/>
    <x v="17"/>
    <x v="9"/>
    <x v="1"/>
    <n v="37.199999999999989"/>
  </r>
  <r>
    <x v="336"/>
    <x v="43"/>
    <n v="3"/>
    <x v="1"/>
    <x v="0"/>
    <n v="0"/>
    <x v="43"/>
    <x v="4"/>
    <x v="1"/>
    <n v="90"/>
    <n v="96.3"/>
    <n v="270"/>
    <n v="288.89999999999998"/>
    <x v="23"/>
    <x v="9"/>
    <x v="1"/>
    <n v="18.899999999999977"/>
  </r>
  <r>
    <x v="337"/>
    <x v="0"/>
    <n v="14"/>
    <x v="1"/>
    <x v="1"/>
    <n v="0"/>
    <x v="0"/>
    <x v="0"/>
    <x v="0"/>
    <n v="144"/>
    <n v="156.96"/>
    <n v="2016"/>
    <n v="2197.44"/>
    <x v="19"/>
    <x v="9"/>
    <x v="1"/>
    <n v="181.44000000000005"/>
  </r>
  <r>
    <x v="338"/>
    <x v="10"/>
    <n v="3"/>
    <x v="2"/>
    <x v="1"/>
    <n v="0"/>
    <x v="10"/>
    <x v="1"/>
    <x v="0"/>
    <n v="120"/>
    <n v="162"/>
    <n v="360"/>
    <n v="486"/>
    <x v="24"/>
    <x v="9"/>
    <x v="1"/>
    <n v="126"/>
  </r>
  <r>
    <x v="339"/>
    <x v="1"/>
    <n v="8"/>
    <x v="2"/>
    <x v="0"/>
    <n v="0"/>
    <x v="1"/>
    <x v="1"/>
    <x v="1"/>
    <n v="72"/>
    <n v="79.92"/>
    <n v="576"/>
    <n v="639.36"/>
    <x v="25"/>
    <x v="9"/>
    <x v="1"/>
    <n v="63.360000000000014"/>
  </r>
  <r>
    <x v="340"/>
    <x v="35"/>
    <n v="15"/>
    <x v="0"/>
    <x v="0"/>
    <n v="0"/>
    <x v="35"/>
    <x v="2"/>
    <x v="1"/>
    <n v="73"/>
    <n v="94.17"/>
    <n v="1095"/>
    <n v="1412.55"/>
    <x v="0"/>
    <x v="10"/>
    <x v="1"/>
    <n v="317.54999999999995"/>
  </r>
  <r>
    <x v="341"/>
    <x v="27"/>
    <n v="15"/>
    <x v="0"/>
    <x v="1"/>
    <n v="0"/>
    <x v="27"/>
    <x v="2"/>
    <x v="3"/>
    <n v="12"/>
    <n v="15.719999999999999"/>
    <n v="180"/>
    <n v="235.79999999999998"/>
    <x v="1"/>
    <x v="10"/>
    <x v="1"/>
    <n v="55.799999999999983"/>
  </r>
  <r>
    <x v="341"/>
    <x v="28"/>
    <n v="15"/>
    <x v="2"/>
    <x v="1"/>
    <n v="0"/>
    <x v="28"/>
    <x v="4"/>
    <x v="0"/>
    <n v="148"/>
    <n v="201.28"/>
    <n v="2220"/>
    <n v="3019.2"/>
    <x v="1"/>
    <x v="10"/>
    <x v="1"/>
    <n v="799.19999999999982"/>
  </r>
  <r>
    <x v="341"/>
    <x v="4"/>
    <n v="5"/>
    <x v="2"/>
    <x v="1"/>
    <n v="0"/>
    <x v="4"/>
    <x v="4"/>
    <x v="3"/>
    <n v="5"/>
    <n v="6.7"/>
    <n v="25"/>
    <n v="33.5"/>
    <x v="1"/>
    <x v="10"/>
    <x v="1"/>
    <n v="8.5"/>
  </r>
  <r>
    <x v="342"/>
    <x v="14"/>
    <n v="11"/>
    <x v="1"/>
    <x v="0"/>
    <n v="0"/>
    <x v="14"/>
    <x v="0"/>
    <x v="2"/>
    <n v="61"/>
    <n v="76.25"/>
    <n v="671"/>
    <n v="838.75"/>
    <x v="2"/>
    <x v="10"/>
    <x v="1"/>
    <n v="167.75"/>
  </r>
  <r>
    <x v="343"/>
    <x v="25"/>
    <n v="10"/>
    <x v="2"/>
    <x v="0"/>
    <n v="0"/>
    <x v="25"/>
    <x v="3"/>
    <x v="1"/>
    <n v="83"/>
    <n v="94.62"/>
    <n v="830"/>
    <n v="946.2"/>
    <x v="3"/>
    <x v="10"/>
    <x v="1"/>
    <n v="116.20000000000005"/>
  </r>
  <r>
    <x v="344"/>
    <x v="40"/>
    <n v="15"/>
    <x v="2"/>
    <x v="1"/>
    <n v="0"/>
    <x v="40"/>
    <x v="2"/>
    <x v="0"/>
    <n v="150"/>
    <n v="210"/>
    <n v="2250"/>
    <n v="3150"/>
    <x v="15"/>
    <x v="10"/>
    <x v="1"/>
    <n v="900"/>
  </r>
  <r>
    <x v="345"/>
    <x v="23"/>
    <n v="13"/>
    <x v="2"/>
    <x v="1"/>
    <n v="0"/>
    <x v="23"/>
    <x v="1"/>
    <x v="1"/>
    <n v="67"/>
    <n v="83.08"/>
    <n v="871"/>
    <n v="1080.04"/>
    <x v="16"/>
    <x v="10"/>
    <x v="1"/>
    <n v="209.03999999999996"/>
  </r>
  <r>
    <x v="345"/>
    <x v="27"/>
    <n v="13"/>
    <x v="1"/>
    <x v="0"/>
    <n v="0"/>
    <x v="27"/>
    <x v="2"/>
    <x v="3"/>
    <n v="12"/>
    <n v="15.719999999999999"/>
    <n v="156"/>
    <n v="204.35999999999999"/>
    <x v="16"/>
    <x v="10"/>
    <x v="1"/>
    <n v="48.359999999999985"/>
  </r>
  <r>
    <x v="345"/>
    <x v="10"/>
    <n v="13"/>
    <x v="2"/>
    <x v="1"/>
    <n v="0"/>
    <x v="10"/>
    <x v="1"/>
    <x v="0"/>
    <n v="120"/>
    <n v="162"/>
    <n v="1560"/>
    <n v="2106"/>
    <x v="16"/>
    <x v="10"/>
    <x v="1"/>
    <n v="546"/>
  </r>
  <r>
    <x v="346"/>
    <x v="17"/>
    <n v="13"/>
    <x v="1"/>
    <x v="1"/>
    <n v="0"/>
    <x v="17"/>
    <x v="1"/>
    <x v="1"/>
    <n v="90"/>
    <n v="115.2"/>
    <n v="1170"/>
    <n v="1497.6000000000001"/>
    <x v="20"/>
    <x v="10"/>
    <x v="1"/>
    <n v="327.60000000000014"/>
  </r>
  <r>
    <x v="347"/>
    <x v="43"/>
    <n v="11"/>
    <x v="0"/>
    <x v="1"/>
    <n v="0"/>
    <x v="43"/>
    <x v="4"/>
    <x v="1"/>
    <n v="90"/>
    <n v="96.3"/>
    <n v="990"/>
    <n v="1059.3"/>
    <x v="21"/>
    <x v="10"/>
    <x v="1"/>
    <n v="69.299999999999955"/>
  </r>
  <r>
    <x v="347"/>
    <x v="40"/>
    <n v="10"/>
    <x v="0"/>
    <x v="0"/>
    <n v="0"/>
    <x v="40"/>
    <x v="2"/>
    <x v="0"/>
    <n v="150"/>
    <n v="210"/>
    <n v="1500"/>
    <n v="2100"/>
    <x v="21"/>
    <x v="10"/>
    <x v="1"/>
    <n v="600"/>
  </r>
  <r>
    <x v="348"/>
    <x v="26"/>
    <n v="8"/>
    <x v="1"/>
    <x v="1"/>
    <n v="0"/>
    <x v="26"/>
    <x v="4"/>
    <x v="2"/>
    <n v="48"/>
    <n v="57.120000000000005"/>
    <n v="384"/>
    <n v="456.96000000000004"/>
    <x v="4"/>
    <x v="10"/>
    <x v="1"/>
    <n v="72.960000000000036"/>
  </r>
  <r>
    <x v="349"/>
    <x v="30"/>
    <n v="7"/>
    <x v="2"/>
    <x v="0"/>
    <n v="0"/>
    <x v="30"/>
    <x v="2"/>
    <x v="3"/>
    <n v="37"/>
    <n v="49.21"/>
    <n v="259"/>
    <n v="344.47"/>
    <x v="26"/>
    <x v="10"/>
    <x v="1"/>
    <n v="85.470000000000027"/>
  </r>
  <r>
    <x v="350"/>
    <x v="26"/>
    <n v="10"/>
    <x v="0"/>
    <x v="1"/>
    <n v="0"/>
    <x v="26"/>
    <x v="4"/>
    <x v="2"/>
    <n v="48"/>
    <n v="57.120000000000005"/>
    <n v="480"/>
    <n v="571.20000000000005"/>
    <x v="22"/>
    <x v="10"/>
    <x v="1"/>
    <n v="91.200000000000045"/>
  </r>
  <r>
    <x v="351"/>
    <x v="29"/>
    <n v="1"/>
    <x v="2"/>
    <x v="1"/>
    <n v="0"/>
    <x v="29"/>
    <x v="3"/>
    <x v="1"/>
    <n v="105"/>
    <n v="142.80000000000001"/>
    <n v="105"/>
    <n v="142.80000000000001"/>
    <x v="29"/>
    <x v="10"/>
    <x v="1"/>
    <n v="37.800000000000011"/>
  </r>
  <r>
    <x v="352"/>
    <x v="35"/>
    <n v="14"/>
    <x v="2"/>
    <x v="1"/>
    <n v="0"/>
    <x v="35"/>
    <x v="2"/>
    <x v="1"/>
    <n v="73"/>
    <n v="94.17"/>
    <n v="1022"/>
    <n v="1318.38"/>
    <x v="17"/>
    <x v="10"/>
    <x v="1"/>
    <n v="296.38000000000011"/>
  </r>
  <r>
    <x v="353"/>
    <x v="39"/>
    <n v="8"/>
    <x v="1"/>
    <x v="0"/>
    <n v="0"/>
    <x v="39"/>
    <x v="2"/>
    <x v="0"/>
    <n v="134"/>
    <n v="156.78"/>
    <n v="1072"/>
    <n v="1254.24"/>
    <x v="23"/>
    <x v="10"/>
    <x v="1"/>
    <n v="182.24"/>
  </r>
  <r>
    <x v="354"/>
    <x v="13"/>
    <n v="8"/>
    <x v="2"/>
    <x v="1"/>
    <n v="0"/>
    <x v="13"/>
    <x v="4"/>
    <x v="2"/>
    <n v="55"/>
    <n v="58.3"/>
    <n v="440"/>
    <n v="466.4"/>
    <x v="7"/>
    <x v="10"/>
    <x v="1"/>
    <n v="26.399999999999977"/>
  </r>
  <r>
    <x v="355"/>
    <x v="14"/>
    <n v="6"/>
    <x v="2"/>
    <x v="1"/>
    <n v="0"/>
    <x v="14"/>
    <x v="0"/>
    <x v="2"/>
    <n v="61"/>
    <n v="76.25"/>
    <n v="366"/>
    <n v="457.5"/>
    <x v="10"/>
    <x v="10"/>
    <x v="1"/>
    <n v="91.5"/>
  </r>
  <r>
    <x v="356"/>
    <x v="43"/>
    <n v="12"/>
    <x v="1"/>
    <x v="0"/>
    <n v="0"/>
    <x v="43"/>
    <x v="4"/>
    <x v="1"/>
    <n v="90"/>
    <n v="96.3"/>
    <n v="1080"/>
    <n v="1155.5999999999999"/>
    <x v="19"/>
    <x v="10"/>
    <x v="1"/>
    <n v="75.599999999999909"/>
  </r>
  <r>
    <x v="357"/>
    <x v="3"/>
    <n v="5"/>
    <x v="2"/>
    <x v="1"/>
    <n v="0"/>
    <x v="3"/>
    <x v="3"/>
    <x v="2"/>
    <n v="44"/>
    <n v="48.84"/>
    <n v="220"/>
    <n v="244.20000000000002"/>
    <x v="11"/>
    <x v="10"/>
    <x v="1"/>
    <n v="24.200000000000017"/>
  </r>
  <r>
    <x v="358"/>
    <x v="18"/>
    <n v="5"/>
    <x v="2"/>
    <x v="0"/>
    <n v="0"/>
    <x v="18"/>
    <x v="4"/>
    <x v="1"/>
    <n v="89"/>
    <n v="117.48"/>
    <n v="445"/>
    <n v="587.4"/>
    <x v="12"/>
    <x v="10"/>
    <x v="1"/>
    <n v="142.39999999999998"/>
  </r>
  <r>
    <x v="359"/>
    <x v="13"/>
    <n v="15"/>
    <x v="2"/>
    <x v="0"/>
    <n v="0"/>
    <x v="13"/>
    <x v="4"/>
    <x v="2"/>
    <n v="55"/>
    <n v="58.3"/>
    <n v="825"/>
    <n v="874.5"/>
    <x v="13"/>
    <x v="10"/>
    <x v="1"/>
    <n v="49.5"/>
  </r>
  <r>
    <x v="360"/>
    <x v="5"/>
    <n v="8"/>
    <x v="2"/>
    <x v="1"/>
    <n v="0"/>
    <x v="5"/>
    <x v="4"/>
    <x v="1"/>
    <n v="93"/>
    <n v="104.16"/>
    <n v="744"/>
    <n v="833.28"/>
    <x v="14"/>
    <x v="10"/>
    <x v="1"/>
    <n v="89.279999999999973"/>
  </r>
  <r>
    <x v="361"/>
    <x v="27"/>
    <n v="2"/>
    <x v="2"/>
    <x v="0"/>
    <n v="0"/>
    <x v="27"/>
    <x v="2"/>
    <x v="3"/>
    <n v="12"/>
    <n v="15.719999999999999"/>
    <n v="24"/>
    <n v="31.439999999999998"/>
    <x v="24"/>
    <x v="10"/>
    <x v="1"/>
    <n v="7.4399999999999977"/>
  </r>
  <r>
    <x v="362"/>
    <x v="33"/>
    <n v="5"/>
    <x v="0"/>
    <x v="1"/>
    <n v="0"/>
    <x v="33"/>
    <x v="4"/>
    <x v="3"/>
    <n v="37"/>
    <n v="41.81"/>
    <n v="185"/>
    <n v="209.05"/>
    <x v="2"/>
    <x v="11"/>
    <x v="1"/>
    <n v="24.050000000000011"/>
  </r>
  <r>
    <x v="363"/>
    <x v="42"/>
    <n v="10"/>
    <x v="2"/>
    <x v="1"/>
    <n v="0"/>
    <x v="42"/>
    <x v="4"/>
    <x v="3"/>
    <n v="18"/>
    <n v="24.66"/>
    <n v="180"/>
    <n v="246.6"/>
    <x v="3"/>
    <x v="11"/>
    <x v="1"/>
    <n v="66.599999999999994"/>
  </r>
  <r>
    <x v="363"/>
    <x v="11"/>
    <n v="15"/>
    <x v="2"/>
    <x v="1"/>
    <n v="0"/>
    <x v="11"/>
    <x v="1"/>
    <x v="1"/>
    <n v="76"/>
    <n v="82.08"/>
    <n v="1140"/>
    <n v="1231.2"/>
    <x v="3"/>
    <x v="11"/>
    <x v="1"/>
    <n v="91.200000000000045"/>
  </r>
  <r>
    <x v="364"/>
    <x v="1"/>
    <n v="12"/>
    <x v="2"/>
    <x v="1"/>
    <n v="0"/>
    <x v="1"/>
    <x v="1"/>
    <x v="1"/>
    <n v="72"/>
    <n v="79.92"/>
    <n v="864"/>
    <n v="959.04"/>
    <x v="20"/>
    <x v="11"/>
    <x v="1"/>
    <n v="95.039999999999964"/>
  </r>
  <r>
    <x v="364"/>
    <x v="21"/>
    <n v="13"/>
    <x v="2"/>
    <x v="0"/>
    <n v="0"/>
    <x v="21"/>
    <x v="2"/>
    <x v="3"/>
    <n v="13"/>
    <n v="16.64"/>
    <n v="169"/>
    <n v="216.32"/>
    <x v="20"/>
    <x v="11"/>
    <x v="1"/>
    <n v="47.319999999999993"/>
  </r>
  <r>
    <x v="364"/>
    <x v="1"/>
    <n v="5"/>
    <x v="2"/>
    <x v="1"/>
    <n v="0"/>
    <x v="1"/>
    <x v="1"/>
    <x v="1"/>
    <n v="72"/>
    <n v="79.92"/>
    <n v="360"/>
    <n v="399.6"/>
    <x v="20"/>
    <x v="11"/>
    <x v="1"/>
    <n v="39.600000000000023"/>
  </r>
  <r>
    <x v="365"/>
    <x v="26"/>
    <n v="5"/>
    <x v="2"/>
    <x v="0"/>
    <n v="0"/>
    <x v="26"/>
    <x v="4"/>
    <x v="2"/>
    <n v="48"/>
    <n v="57.120000000000005"/>
    <n v="240"/>
    <n v="285.60000000000002"/>
    <x v="5"/>
    <x v="11"/>
    <x v="1"/>
    <n v="45.600000000000023"/>
  </r>
  <r>
    <x v="365"/>
    <x v="2"/>
    <n v="9"/>
    <x v="0"/>
    <x v="0"/>
    <n v="0"/>
    <x v="2"/>
    <x v="2"/>
    <x v="1"/>
    <n v="112"/>
    <n v="122.08"/>
    <n v="1008"/>
    <n v="1098.72"/>
    <x v="5"/>
    <x v="11"/>
    <x v="1"/>
    <n v="90.720000000000027"/>
  </r>
  <r>
    <x v="365"/>
    <x v="9"/>
    <n v="10"/>
    <x v="1"/>
    <x v="1"/>
    <n v="0"/>
    <x v="9"/>
    <x v="2"/>
    <x v="1"/>
    <n v="112"/>
    <n v="146.72"/>
    <n v="1120"/>
    <n v="1467.2"/>
    <x v="5"/>
    <x v="11"/>
    <x v="1"/>
    <n v="347.20000000000005"/>
  </r>
  <r>
    <x v="366"/>
    <x v="28"/>
    <n v="9"/>
    <x v="0"/>
    <x v="1"/>
    <n v="0"/>
    <x v="28"/>
    <x v="4"/>
    <x v="0"/>
    <n v="148"/>
    <n v="201.28"/>
    <n v="1332"/>
    <n v="1811.52"/>
    <x v="6"/>
    <x v="11"/>
    <x v="1"/>
    <n v="479.52"/>
  </r>
  <r>
    <x v="366"/>
    <x v="41"/>
    <n v="10"/>
    <x v="0"/>
    <x v="0"/>
    <n v="0"/>
    <x v="41"/>
    <x v="1"/>
    <x v="0"/>
    <n v="138"/>
    <n v="173.88"/>
    <n v="1380"/>
    <n v="1738.8"/>
    <x v="6"/>
    <x v="11"/>
    <x v="1"/>
    <n v="358.79999999999995"/>
  </r>
  <r>
    <x v="367"/>
    <x v="24"/>
    <n v="4"/>
    <x v="2"/>
    <x v="1"/>
    <n v="0"/>
    <x v="24"/>
    <x v="3"/>
    <x v="0"/>
    <n v="133"/>
    <n v="155.61000000000001"/>
    <n v="532"/>
    <n v="622.44000000000005"/>
    <x v="29"/>
    <x v="11"/>
    <x v="1"/>
    <n v="90.440000000000055"/>
  </r>
  <r>
    <x v="368"/>
    <x v="37"/>
    <n v="13"/>
    <x v="2"/>
    <x v="0"/>
    <n v="0"/>
    <x v="37"/>
    <x v="3"/>
    <x v="3"/>
    <n v="6"/>
    <n v="7.8599999999999994"/>
    <n v="78"/>
    <n v="102.17999999999999"/>
    <x v="17"/>
    <x v="11"/>
    <x v="1"/>
    <n v="24.179999999999993"/>
  </r>
  <r>
    <x v="369"/>
    <x v="11"/>
    <n v="7"/>
    <x v="2"/>
    <x v="0"/>
    <n v="0"/>
    <x v="11"/>
    <x v="1"/>
    <x v="1"/>
    <n v="76"/>
    <n v="82.08"/>
    <n v="532"/>
    <n v="574.55999999999995"/>
    <x v="8"/>
    <x v="11"/>
    <x v="1"/>
    <n v="42.559999999999945"/>
  </r>
  <r>
    <x v="369"/>
    <x v="31"/>
    <n v="14"/>
    <x v="2"/>
    <x v="1"/>
    <n v="0"/>
    <x v="31"/>
    <x v="2"/>
    <x v="2"/>
    <n v="44"/>
    <n v="48.4"/>
    <n v="616"/>
    <n v="677.6"/>
    <x v="8"/>
    <x v="11"/>
    <x v="1"/>
    <n v="61.600000000000023"/>
  </r>
  <r>
    <x v="369"/>
    <x v="37"/>
    <n v="11"/>
    <x v="1"/>
    <x v="0"/>
    <n v="0"/>
    <x v="37"/>
    <x v="3"/>
    <x v="3"/>
    <n v="6"/>
    <n v="7.8599999999999994"/>
    <n v="66"/>
    <n v="86.46"/>
    <x v="8"/>
    <x v="11"/>
    <x v="1"/>
    <n v="20.459999999999994"/>
  </r>
  <r>
    <x v="370"/>
    <x v="15"/>
    <n v="10"/>
    <x v="2"/>
    <x v="0"/>
    <n v="0"/>
    <x v="15"/>
    <x v="3"/>
    <x v="1"/>
    <n v="75"/>
    <n v="85.5"/>
    <n v="750"/>
    <n v="855"/>
    <x v="10"/>
    <x v="11"/>
    <x v="1"/>
    <n v="105"/>
  </r>
  <r>
    <x v="371"/>
    <x v="25"/>
    <n v="15"/>
    <x v="2"/>
    <x v="0"/>
    <n v="0"/>
    <x v="25"/>
    <x v="3"/>
    <x v="1"/>
    <n v="83"/>
    <n v="94.62"/>
    <n v="1245"/>
    <n v="1419.3000000000002"/>
    <x v="28"/>
    <x v="11"/>
    <x v="1"/>
    <n v="174.30000000000018"/>
  </r>
  <r>
    <x v="371"/>
    <x v="10"/>
    <n v="1"/>
    <x v="0"/>
    <x v="1"/>
    <n v="0"/>
    <x v="10"/>
    <x v="1"/>
    <x v="0"/>
    <n v="120"/>
    <n v="162"/>
    <n v="120"/>
    <n v="162"/>
    <x v="28"/>
    <x v="11"/>
    <x v="1"/>
    <n v="42"/>
  </r>
  <r>
    <x v="372"/>
    <x v="41"/>
    <n v="14"/>
    <x v="2"/>
    <x v="0"/>
    <n v="0"/>
    <x v="41"/>
    <x v="1"/>
    <x v="0"/>
    <n v="138"/>
    <n v="173.88"/>
    <n v="1932"/>
    <n v="2434.3199999999997"/>
    <x v="24"/>
    <x v="11"/>
    <x v="1"/>
    <n v="502.31999999999971"/>
  </r>
  <r>
    <x v="373"/>
    <x v="38"/>
    <n v="12"/>
    <x v="1"/>
    <x v="0"/>
    <n v="0"/>
    <x v="38"/>
    <x v="4"/>
    <x v="1"/>
    <n v="95"/>
    <n v="119.7"/>
    <n v="1140"/>
    <n v="1436.4"/>
    <x v="25"/>
    <x v="11"/>
    <x v="1"/>
    <n v="296.40000000000009"/>
  </r>
  <r>
    <x v="373"/>
    <x v="31"/>
    <n v="6"/>
    <x v="1"/>
    <x v="0"/>
    <n v="0"/>
    <x v="31"/>
    <x v="2"/>
    <x v="2"/>
    <n v="44"/>
    <n v="48.4"/>
    <n v="264"/>
    <n v="290.39999999999998"/>
    <x v="25"/>
    <x v="11"/>
    <x v="1"/>
    <n v="26.399999999999977"/>
  </r>
  <r>
    <x v="373"/>
    <x v="31"/>
    <n v="3"/>
    <x v="0"/>
    <x v="1"/>
    <n v="0"/>
    <x v="31"/>
    <x v="2"/>
    <x v="2"/>
    <n v="44"/>
    <n v="48.4"/>
    <n v="132"/>
    <n v="145.19999999999999"/>
    <x v="25"/>
    <x v="11"/>
    <x v="1"/>
    <n v="13.1999999999999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12C21-4C77-4FF8-9501-2285404D394C}"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C52:AD56"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3"/>
  </rowFields>
  <rowItems count="4">
    <i>
      <x/>
    </i>
    <i>
      <x v="1"/>
    </i>
    <i>
      <x v="2"/>
    </i>
    <i t="grand">
      <x/>
    </i>
  </rowItems>
  <colItems count="1">
    <i/>
  </colItems>
  <dataFields count="1">
    <dataField name="Sum of PROFIT" fld="16" baseField="0" baseItem="0"/>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A07F79-1269-4C27-B370-E634A8596D03}"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Z83:AA94"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axis="axisRow" showAll="0" measureFilter="1" sortType="ascending">
      <items count="45">
        <item x="11"/>
        <item x="23"/>
        <item x="10"/>
        <item x="41"/>
        <item x="17"/>
        <item x="34"/>
        <item x="1"/>
        <item x="8"/>
        <item x="43"/>
        <item x="4"/>
        <item x="13"/>
        <item x="38"/>
        <item x="18"/>
        <item x="5"/>
        <item x="28"/>
        <item x="19"/>
        <item x="33"/>
        <item x="26"/>
        <item x="42"/>
        <item x="7"/>
        <item x="0"/>
        <item x="12"/>
        <item x="22"/>
        <item x="32"/>
        <item x="14"/>
        <item x="40"/>
        <item x="30"/>
        <item x="39"/>
        <item x="21"/>
        <item x="27"/>
        <item x="9"/>
        <item x="2"/>
        <item x="35"/>
        <item x="31"/>
        <item x="20"/>
        <item x="37"/>
        <item x="25"/>
        <item x="36"/>
        <item x="15"/>
        <item x="24"/>
        <item x="3"/>
        <item x="6"/>
        <item x="29"/>
        <item x="16"/>
        <item t="default"/>
      </items>
      <autoSortScope>
        <pivotArea dataOnly="0" outline="0" fieldPosition="0">
          <references count="1">
            <reference field="4294967294" count="1" selected="0">
              <x v="0"/>
            </reference>
          </references>
        </pivotArea>
      </autoSortScope>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6"/>
  </rowFields>
  <rowItems count="11">
    <i>
      <x v="23"/>
    </i>
    <i>
      <x v="32"/>
    </i>
    <i>
      <x v="11"/>
    </i>
    <i>
      <x v="30"/>
    </i>
    <i>
      <x v="42"/>
    </i>
    <i>
      <x v="12"/>
    </i>
    <i>
      <x v="3"/>
    </i>
    <i>
      <x v="2"/>
    </i>
    <i>
      <x v="25"/>
    </i>
    <i>
      <x v="14"/>
    </i>
    <i t="grand">
      <x/>
    </i>
  </rowItems>
  <colItems count="1">
    <i/>
  </colItems>
  <dataFields count="1">
    <dataField name="Sum of PROFIT" fld="16" baseField="3" baseItem="0" numFmtId="168"/>
  </dataFields>
  <formats count="1">
    <format dxfId="5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E4AF62-8550-4E37-9014-36FE96EB733D}" name="PivotTable2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S71:T77"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Sum of PROFIT" fld="16" baseField="3" baseItem="0" numFmtId="168"/>
  </dataFields>
  <formats count="1">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08C333-B29C-49E5-87EF-0805469F637D}"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E4"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ELLING VALUE" fld="12" baseField="0" baseItem="0" numFmtId="167"/>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EBB8BC-EAEB-4828-A3F6-1D2F54F95A6F}" name="PivotTable1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E13:E14"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Items count="1">
    <i/>
  </rowItems>
  <colItems count="1">
    <i/>
  </colItems>
  <dataFields count="1">
    <dataField name="Sum of QUANTITY" fld="2" baseField="0" baseItem="0"/>
  </dataFields>
  <formats count="1">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F0EC65-A309-4793-B0E3-08EC59C2D581}" name="payment type sal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O33:P36"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4"/>
  </rowFields>
  <rowItems count="3">
    <i>
      <x/>
    </i>
    <i>
      <x v="1"/>
    </i>
    <i t="grand">
      <x/>
    </i>
  </rowItems>
  <colItems count="1">
    <i/>
  </colItems>
  <dataFields count="1">
    <dataField name="Sum of TOTAL SELLING VALUE" fld="12" baseField="0" baseItem="0"/>
  </dataFields>
  <formats count="1">
    <format dxfId="60">
      <pivotArea outline="0" collapsedLevelsAreSubtotals="1" fieldPosition="0"/>
    </format>
  </formats>
  <chartFormats count="9">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4" count="1" selected="0">
            <x v="0"/>
          </reference>
        </references>
      </pivotArea>
    </chartFormat>
    <chartFormat chart="8" format="2">
      <pivotArea type="data" outline="0" fieldPosition="0">
        <references count="2">
          <reference field="4294967294" count="1" selected="0">
            <x v="0"/>
          </reference>
          <reference field="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4" count="1" selected="0">
            <x v="0"/>
          </reference>
        </references>
      </pivotArea>
    </chartFormat>
    <chartFormat chart="1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A4315C-35BA-49FA-925B-13024E0E73D2}" name="PivotTable1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E9:E10"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Items count="1">
    <i/>
  </rowItems>
  <colItems count="1">
    <i/>
  </colItems>
  <dataFields count="1">
    <dataField name="Sum of QUANTITY"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83F05F-89FA-4218-9881-C066A97E84C2}" name="PivotTable2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P76:Q82"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Sum of PROFIT" fld="16" baseField="3" baseItem="0" numFmtId="168"/>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237556-F85D-453F-BBE6-6BC73D8DADBB}"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Y79:Y80"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Sum of PROFIT" fld="16" baseField="3" baseItem="0" numFmtId="168"/>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C6DF91D-A06B-4AAD-90E8-579DF9D6CEBA}" name="PivotTable2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P71:Q73"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axis="axisRow"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6"/>
  </rowFields>
  <rowItems count="2">
    <i>
      <x v="29"/>
    </i>
    <i t="grand">
      <x/>
    </i>
  </rowItems>
  <colItems count="1">
    <i/>
  </colItems>
  <dataFields count="1">
    <dataField name="Sum of PROFIT" fld="16" baseField="3" baseItem="0" numFmtId="168"/>
  </dataFields>
  <formats count="1">
    <format dxfId="64">
      <pivotArea outline="0" collapsedLevelsAreSubtotals="1" fieldPosition="0"/>
    </format>
  </formats>
  <pivotTableStyleInfo name="PivotStyleLight16" showRowHeaders="1" showColHeaders="1" showRowStripes="0" showColStripes="0" showLastColumn="1"/>
  <filters count="1">
    <filter fld="6"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8ED35E-CACE-49D8-86DA-2E4196AC1C2E}"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G5:I18" firstHeaderRow="0"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dataField="1" numFmtId="166"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SELLING VALUE" fld="12" baseField="0" baseItem="0"/>
    <dataField name="Sum of PROFIT" fld="16" baseField="0" baseItem="0"/>
  </dataFields>
  <formats count="1">
    <format dxfId="6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36F1AC-CA5C-4E8D-A97C-34123DF2735F}" name="PivotTable2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Y2:AA19"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formats count="1">
    <format dxfId="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7C73B2C-656F-456B-8871-47C0B6865968}"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G20:H33"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Sum of TOTAL SELLING VALUE" fld="12" baseField="0" baseItem="0"/>
  </dataFields>
  <formats count="1">
    <format dxfId="67">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E0F1BB8-15BF-4CC5-9577-9F2958992149}"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R33:S44"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axis="axisRow" showAll="0" measureFilter="1" sortType="a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6"/>
  </rowFields>
  <rowItems count="11">
    <i>
      <x v="1"/>
    </i>
    <i>
      <x v="32"/>
    </i>
    <i>
      <x v="4"/>
    </i>
    <i>
      <x v="31"/>
    </i>
    <i>
      <x v="43"/>
    </i>
    <i>
      <x v="9"/>
    </i>
    <i>
      <x v="18"/>
    </i>
    <i>
      <x v="41"/>
    </i>
    <i>
      <x v="29"/>
    </i>
    <i>
      <x v="40"/>
    </i>
    <i t="grand">
      <x/>
    </i>
  </rowItems>
  <colItems count="1">
    <i/>
  </colItems>
  <dataFields count="1">
    <dataField name="Sum of TOTAL SELLING VALUE" fld="12" baseField="0" baseItem="0"/>
  </dataFields>
  <formats count="1">
    <format dxfId="68">
      <pivotArea outline="0" collapsedLevelsAreSubtotals="1" fieldPosition="0"/>
    </format>
  </formats>
  <chartFormats count="9">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6" count="1" selected="0">
            <x v="29"/>
          </reference>
        </references>
      </pivotArea>
    </chartFormat>
    <chartFormat chart="17" format="6" series="1">
      <pivotArea type="data" outline="0" fieldPosition="0">
        <references count="1">
          <reference field="4294967294" count="1" selected="0">
            <x v="0"/>
          </reference>
        </references>
      </pivotArea>
    </chartFormat>
    <chartFormat chart="1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E658962-874D-4F99-9ED3-844E0C03197A}" name="PivotTable1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W47:W48"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Items count="1">
    <i/>
  </rowItems>
  <colItems count="1">
    <i/>
  </colItems>
  <dataFields count="1">
    <dataField name="Sum of QUANTITY"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6B177F7-8252-4BC2-8E79-D689D1C1BA3F}"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E30:F62"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dataFields>
  <formats count="1">
    <format dxfId="70">
      <pivotArea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3"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A119DC7-3EC0-4B4D-8AAB-432091491041}" name="PivotTable1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C47:AD50"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axis="axisRow"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4"/>
  </rowFields>
  <rowItems count="3">
    <i>
      <x/>
    </i>
    <i>
      <x v="1"/>
    </i>
    <i t="grand">
      <x/>
    </i>
  </rowItems>
  <colItems count="1">
    <i/>
  </colItems>
  <dataFields count="1">
    <dataField name="Sum of PROFIT" fld="16" baseField="0" baseItem="0"/>
  </dataFields>
  <formats count="1">
    <format dxfId="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80F0FB9-739C-4E49-9CD9-E8B64C5CF25A}" name="PivotTable2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J71:K74"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4"/>
  </rowFields>
  <rowItems count="3">
    <i>
      <x/>
    </i>
    <i>
      <x v="1"/>
    </i>
    <i t="grand">
      <x/>
    </i>
  </rowItems>
  <colItems count="1">
    <i/>
  </colItems>
  <dataFields count="1">
    <dataField name="Sum of PROFIT" fld="16" baseField="3" baseItem="0" numFmtId="168"/>
  </dataFields>
  <formats count="1">
    <format dxfId="72">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6CA4F46-7839-429D-A7A7-753398E1AB5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3:G4"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dataField="1"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BUYING VALUE" fld="11" baseField="0" baseItem="0"/>
  </dataFields>
  <formats count="1">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FE960B8-EC57-413A-A137-9E2AAF1A21A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5:E6"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PROFIT" fld="16" baseField="0" baseItem="0"/>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DBB5AC0-61AE-410A-9018-CADFEA4F6BBA}" name="PivotTable2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C40:AC41"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Items count="1">
    <i/>
  </rowItems>
  <colItems count="1">
    <i/>
  </colItems>
  <dataFields count="1">
    <dataField name="Sum of PROFIT" fld="16" baseField="0" baseItem="0"/>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16A4570-1BA2-4B2B-A059-7B79EEC41D4D}"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U31:V33"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axis="axisRow"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6"/>
  </rowFields>
  <rowItems count="2">
    <i>
      <x v="40"/>
    </i>
    <i t="grand">
      <x/>
    </i>
  </rowItems>
  <colItems count="1">
    <i/>
  </colItems>
  <dataFields count="1">
    <dataField name="Sum of TOTAL SELLING VALUE" fld="12" baseField="0" baseItem="0"/>
  </dataFields>
  <formats count="1">
    <format dxfId="76">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410E98A-ABC7-4F51-B890-5E47002C682F}" name="PivotTable2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V79:W111"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PROFIT" fld="16" baseField="3" baseItem="0" numFmtId="168"/>
  </dataFields>
  <formats count="1">
    <format dxfId="77">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6F07B1D-2BFA-4F1D-AAE1-E81B7D48F3A6}" name="PivotTable2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G71:H75"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PROFIT" fld="16" baseField="3" baseItem="0" numFmtId="168"/>
  </dataFields>
  <formats count="1">
    <format dxfId="78">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8F608F-9522-4A47-A172-45441F2B3609}"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X43:Y49"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axis="axisRow"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formats count="1">
    <format dxfId="79">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DC303DE-C2F5-4B4C-B790-D505A3427536}" name="sale type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M33:N37"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3"/>
  </rowFields>
  <rowItems count="4">
    <i>
      <x/>
    </i>
    <i>
      <x v="1"/>
    </i>
    <i>
      <x v="2"/>
    </i>
    <i t="grand">
      <x/>
    </i>
  </rowItems>
  <colItems count="1">
    <i/>
  </colItems>
  <dataFields count="1">
    <dataField name="Sum of TOTAL SELLING VALUE" fld="12" baseField="0" baseItem="0"/>
  </dataFields>
  <formats count="1">
    <format dxfId="80">
      <pivotArea outline="0" collapsedLevelsAreSubtotals="1" fieldPosition="0"/>
    </format>
  </formats>
  <chartFormats count="10">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3" count="1" selected="0">
            <x v="0"/>
          </reference>
        </references>
      </pivotArea>
    </chartFormat>
    <chartFormat chart="6" format="2">
      <pivotArea type="data" outline="0" fieldPosition="0">
        <references count="2">
          <reference field="4294967294" count="1" selected="0">
            <x v="0"/>
          </reference>
          <reference field="3" count="1" selected="0">
            <x v="1"/>
          </reference>
        </references>
      </pivotArea>
    </chartFormat>
    <chartFormat chart="6" format="3">
      <pivotArea type="data" outline="0" fieldPosition="0">
        <references count="2">
          <reference field="4294967294" count="1" selected="0">
            <x v="0"/>
          </reference>
          <reference field="3"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3" count="1" selected="0">
            <x v="0"/>
          </reference>
        </references>
      </pivotArea>
    </chartFormat>
    <chartFormat chart="10" format="10">
      <pivotArea type="data" outline="0" fieldPosition="0">
        <references count="2">
          <reference field="4294967294" count="1" selected="0">
            <x v="0"/>
          </reference>
          <reference field="3" count="1" selected="0">
            <x v="1"/>
          </reference>
        </references>
      </pivotArea>
    </chartFormat>
    <chartFormat chart="10"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6D5CBAB-3F6B-4C3B-BBDB-ECD552219D9B}" name="PivotTable2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S79:T92"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14"/>
  </rowFields>
  <rowItems count="13">
    <i>
      <x/>
    </i>
    <i>
      <x v="1"/>
    </i>
    <i>
      <x v="2"/>
    </i>
    <i>
      <x v="3"/>
    </i>
    <i>
      <x v="4"/>
    </i>
    <i>
      <x v="5"/>
    </i>
    <i>
      <x v="6"/>
    </i>
    <i>
      <x v="7"/>
    </i>
    <i>
      <x v="8"/>
    </i>
    <i>
      <x v="9"/>
    </i>
    <i>
      <x v="10"/>
    </i>
    <i>
      <x v="11"/>
    </i>
    <i t="grand">
      <x/>
    </i>
  </rowItems>
  <colItems count="1">
    <i/>
  </colItems>
  <dataFields count="1">
    <dataField name="Sum of PROFIT" fld="16" baseField="3" baseItem="0" numFmtId="168"/>
  </dataFields>
  <formats count="1">
    <format dxfId="8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2837C04E-8D0C-438A-9D2E-5E5F51CD254C}"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U35:V41"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axis="axisRow"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formats count="1">
    <format dxfId="82">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EDCF0A8-A8A7-46F7-B391-0AACDC786E70}"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Q35:R41"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axis="axisRow"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formats count="1">
    <format dxfId="41">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E57C5D-54BF-4CE0-9E38-B70F508E8903}"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I33:J37"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3"/>
  </rowFields>
  <rowItems count="4">
    <i>
      <x/>
    </i>
    <i>
      <x v="1"/>
    </i>
    <i>
      <x v="2"/>
    </i>
    <i t="grand">
      <x/>
    </i>
  </rowItems>
  <colItems count="1">
    <i/>
  </colItems>
  <dataFields count="1">
    <dataField name="Sum of TOTAL SELLING VALUE" fld="12" baseField="0" baseItem="0"/>
  </dataFields>
  <formats count="1">
    <format dxfId="42">
      <pivotArea outline="0" collapsedLevelsAreSubtotals="1" fieldPosition="0"/>
    </format>
  </formats>
  <chartFormats count="7">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3" count="1" selected="0">
            <x v="0"/>
          </reference>
        </references>
      </pivotArea>
    </chartFormat>
    <chartFormat chart="8" format="3">
      <pivotArea type="data" outline="0" fieldPosition="0">
        <references count="2">
          <reference field="4294967294" count="1" selected="0">
            <x v="0"/>
          </reference>
          <reference field="3" count="1" selected="0">
            <x v="1"/>
          </reference>
        </references>
      </pivotArea>
    </chartFormat>
    <chartFormat chart="8"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F0F6DA0-3B4A-45A4-911B-29ED042906B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3:C4"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dataField="1"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BUYING VALUE" fld="11" baseField="0" baseItem="0"/>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3F4574-0197-4891-84DB-B7D5B94F71F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C20:D33"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Sum of TOTAL SELLING VALUE" fld="12" baseField="0" baseItem="0"/>
  </dataFields>
  <formats count="1">
    <format dxfId="44">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6D88C40-AC48-419B-9FB4-3EBB91F37E0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ELLING VALUE" fld="12" baseField="0" baseItem="0" numFmtId="167"/>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3FD6B2B-735C-4D9F-B462-1F1778988F49}"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Y52:Z56"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axis="axisRow"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3"/>
  </rowFields>
  <rowItems count="4">
    <i>
      <x/>
    </i>
    <i>
      <x v="1"/>
    </i>
    <i>
      <x v="2"/>
    </i>
    <i t="grand">
      <x/>
    </i>
  </rowItems>
  <colItems count="1">
    <i/>
  </colItems>
  <dataFields count="1">
    <dataField name="Sum of QUANTITY" fld="2" baseField="0" baseItem="0"/>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1531EB3-946F-42D5-9473-7E2F8B3F86B8}" name="PivotTable1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9:A10"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Items count="1">
    <i/>
  </rowItems>
  <colItems count="1">
    <i/>
  </colItems>
  <dataFields count="1">
    <dataField name="Sum of QUANTITY" fld="2" baseField="0" baseItem="0"/>
  </dataFields>
  <formats count="1">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2E14158F-13C4-4C43-BA6A-5431378F1E03}"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K33:L36"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4"/>
  </rowFields>
  <rowItems count="3">
    <i>
      <x/>
    </i>
    <i>
      <x v="1"/>
    </i>
    <i t="grand">
      <x/>
    </i>
  </rowItems>
  <colItems count="1">
    <i/>
  </colItems>
  <dataFields count="1">
    <dataField name="Sum of TOTAL SELLING VALUE" fld="12" baseField="0" baseItem="0"/>
  </dataFields>
  <formats count="1">
    <format dxfId="48">
      <pivotArea outline="0" collapsedLevelsAreSubtotals="1" fieldPosition="0"/>
    </format>
  </formats>
  <chartFormats count="7">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4" count="1" selected="0">
            <x v="0"/>
          </reference>
        </references>
      </pivotArea>
    </chartFormat>
    <chartFormat chart="1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8B91F90-4767-4CB7-A275-3C48DB2D198C}"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T43:U49"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axis="axisRow"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formats count="1">
    <format dxfId="49">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B28F3D6-96AF-498B-BA61-C0891C06AF1C}"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N33:O44"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axis="axisRow"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6"/>
  </rowFields>
  <rowItems count="11">
    <i>
      <x v="40"/>
    </i>
    <i>
      <x v="29"/>
    </i>
    <i>
      <x v="41"/>
    </i>
    <i>
      <x v="18"/>
    </i>
    <i>
      <x v="9"/>
    </i>
    <i>
      <x v="43"/>
    </i>
    <i>
      <x v="31"/>
    </i>
    <i>
      <x v="4"/>
    </i>
    <i>
      <x v="32"/>
    </i>
    <i>
      <x v="1"/>
    </i>
    <i t="grand">
      <x/>
    </i>
  </rowItems>
  <colItems count="1">
    <i/>
  </colItems>
  <dataFields count="1">
    <dataField name="Sum of TOTAL SELLING VALUE" fld="12" baseField="0" baseItem="0"/>
  </dataFields>
  <formats count="1">
    <format dxfId="50">
      <pivotArea outline="0" collapsedLevelsAreSubtotals="1" fieldPosition="0"/>
    </format>
  </formats>
  <chartFormats count="6">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C993ED2-A5E1-4296-B8EB-1F759A5A77C6}" name="PivotTable1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13:A14"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Items count="1">
    <i/>
  </rowItems>
  <colItems count="1">
    <i/>
  </colItems>
  <dataFields count="1">
    <dataField name="Sum of QUANTITY" fld="2" baseField="0" baseItem="0"/>
  </dataFields>
  <formats count="1">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57FDCE8-E0AF-47F5-8E80-B0F875AB9ECC}"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C5:E18" firstHeaderRow="0"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dataField="1" numFmtId="166"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SELLING VALUE" fld="12" baseField="0" baseItem="0"/>
    <dataField name="Sum of PROFIT" fld="16" baseField="0" baseItem="0"/>
  </dataFields>
  <formats count="1">
    <format dxfId="5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4FBF755-D843-4AC0-903F-331FEB10883A}"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0:B62"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dataFields>
  <formats count="1">
    <format dxfId="53">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5AA9C173-4966-4881-80CA-D54B97AA38C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A6"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PROFIT" fld="16" baseField="0" baseItem="0"/>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75C9D828-834A-4C60-B631-814843D70E57}"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Q31:R33"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4">
        <item x="2"/>
        <item x="1"/>
        <item x="0"/>
        <item t="default"/>
      </items>
    </pivotField>
    <pivotField showAll="0">
      <items count="3">
        <item x="1"/>
        <item x="0"/>
        <item t="default"/>
      </items>
    </pivotField>
    <pivotField numFmtId="165" showAll="0"/>
    <pivotField axis="axisRow"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items count="6">
        <item x="3"/>
        <item x="2"/>
        <item x="0"/>
        <item x="4"/>
        <item x="1"/>
        <item t="default"/>
      </items>
    </pivotField>
    <pivotField showAll="0">
      <items count="5">
        <item x="0"/>
        <item x="1"/>
        <item x="2"/>
        <item x="3"/>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showAll="0">
      <items count="6">
        <item sd="0" x="0"/>
        <item x="1"/>
        <item sd="0" x="2"/>
        <item sd="0" x="3"/>
        <item sd="0" x="4"/>
        <item t="default"/>
      </items>
    </pivotField>
  </pivotFields>
  <rowFields count="1">
    <field x="6"/>
  </rowFields>
  <rowItems count="2">
    <i>
      <x v="40"/>
    </i>
    <i t="grand">
      <x/>
    </i>
  </rowItems>
  <colItems count="1">
    <i/>
  </colItems>
  <dataFields count="1">
    <dataField name="Sum of TOTAL SELLING VALUE" fld="12" baseField="0" baseItem="0"/>
  </dataFields>
  <formats count="1">
    <format dxfId="55">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5C8F2EDC-AB2C-4BAB-AAD1-E232178B336D}"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H3:I48"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axis="axisRow" showAll="0" sortType="descending">
      <items count="45">
        <item x="11"/>
        <item x="23"/>
        <item x="10"/>
        <item x="41"/>
        <item x="17"/>
        <item x="34"/>
        <item x="1"/>
        <item x="8"/>
        <item x="43"/>
        <item x="4"/>
        <item x="13"/>
        <item x="38"/>
        <item x="18"/>
        <item x="5"/>
        <item x="28"/>
        <item x="19"/>
        <item x="33"/>
        <item x="26"/>
        <item x="42"/>
        <item x="7"/>
        <item x="0"/>
        <item x="12"/>
        <item x="22"/>
        <item x="32"/>
        <item x="14"/>
        <item x="40"/>
        <item x="30"/>
        <item x="39"/>
        <item x="21"/>
        <item x="27"/>
        <item x="9"/>
        <item x="2"/>
        <item x="35"/>
        <item x="31"/>
        <item x="20"/>
        <item x="37"/>
        <item x="25"/>
        <item x="36"/>
        <item x="15"/>
        <item x="24"/>
        <item x="3"/>
        <item x="6"/>
        <item x="29"/>
        <item x="16"/>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6"/>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PROFIT" fld="16" baseField="3" baseItem="0" numFmtId="168"/>
  </dataFields>
  <formats count="1">
    <format dxfId="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0C4D9770-F65F-40BD-BC13-0C275BAB2503}"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N11:O24"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14"/>
  </rowFields>
  <rowItems count="13">
    <i>
      <x/>
    </i>
    <i>
      <x v="1"/>
    </i>
    <i>
      <x v="2"/>
    </i>
    <i>
      <x v="3"/>
    </i>
    <i>
      <x v="4"/>
    </i>
    <i>
      <x v="5"/>
    </i>
    <i>
      <x v="6"/>
    </i>
    <i>
      <x v="7"/>
    </i>
    <i>
      <x v="8"/>
    </i>
    <i>
      <x v="9"/>
    </i>
    <i>
      <x v="10"/>
    </i>
    <i>
      <x v="11"/>
    </i>
    <i t="grand">
      <x/>
    </i>
  </rowItems>
  <colItems count="1">
    <i/>
  </colItems>
  <dataFields count="1">
    <dataField name="Sum of PROFIT" fld="16" baseField="3" baseItem="0" numFmtId="168"/>
  </dataFields>
  <formats count="1">
    <format dxfId="4">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5029060E-D3E1-4C54-A30A-72D0DCF8B84D}"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T11:T12" firstHeaderRow="1" firstDataRow="1" firstDataCol="0"/>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Sum of PROFIT" fld="16" baseField="3" baseItem="0" numFmtId="168"/>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7E55D26E-53CA-4D5E-8DE8-1BFDE70DD27D}"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U15:V26"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axis="axisRow" showAll="0" measureFilter="1" sortType="ascending">
      <items count="45">
        <item x="11"/>
        <item x="23"/>
        <item x="10"/>
        <item x="41"/>
        <item x="17"/>
        <item x="34"/>
        <item x="1"/>
        <item x="8"/>
        <item x="43"/>
        <item x="4"/>
        <item x="13"/>
        <item x="38"/>
        <item x="18"/>
        <item x="5"/>
        <item x="28"/>
        <item x="19"/>
        <item x="33"/>
        <item x="26"/>
        <item x="42"/>
        <item x="7"/>
        <item x="0"/>
        <item x="12"/>
        <item x="22"/>
        <item x="32"/>
        <item x="14"/>
        <item x="40"/>
        <item x="30"/>
        <item x="39"/>
        <item x="21"/>
        <item x="27"/>
        <item x="9"/>
        <item x="2"/>
        <item x="35"/>
        <item x="31"/>
        <item x="20"/>
        <item x="37"/>
        <item x="25"/>
        <item x="36"/>
        <item x="15"/>
        <item x="24"/>
        <item x="3"/>
        <item x="6"/>
        <item x="29"/>
        <item x="16"/>
        <item t="default"/>
      </items>
      <autoSortScope>
        <pivotArea dataOnly="0" outline="0" fieldPosition="0">
          <references count="1">
            <reference field="4294967294" count="1" selected="0">
              <x v="0"/>
            </reference>
          </references>
        </pivotArea>
      </autoSortScope>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6"/>
  </rowFields>
  <rowItems count="11">
    <i>
      <x v="23"/>
    </i>
    <i>
      <x v="32"/>
    </i>
    <i>
      <x v="11"/>
    </i>
    <i>
      <x v="30"/>
    </i>
    <i>
      <x v="42"/>
    </i>
    <i>
      <x v="12"/>
    </i>
    <i>
      <x v="3"/>
    </i>
    <i>
      <x v="2"/>
    </i>
    <i>
      <x v="25"/>
    </i>
    <i>
      <x v="14"/>
    </i>
    <i t="grand">
      <x/>
    </i>
  </rowItems>
  <colItems count="1">
    <i/>
  </colItems>
  <dataFields count="1">
    <dataField name="Sum of PROFIT" fld="16" baseField="3" baseItem="0" numFmtId="168"/>
  </dataFields>
  <formats count="1">
    <format dxfId="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B8E2F40C-1B14-45DA-82DB-BD2AD34636C9}"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N3:O9"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Sum of PROFIT" fld="16" baseField="3" baseItem="0" numFmtId="168"/>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060AD97F-76B2-4D4B-A611-A846C51F7875}"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Q11:R43"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PROFIT" fld="16" baseField="3" baseItem="0" numFmtId="168"/>
  </dataFields>
  <formats count="1">
    <format dxfId="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4E7C713F-6EB2-49DB-AB46-412B08F6ECC9}"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3:L5"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axis="axisRow"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6"/>
  </rowFields>
  <rowItems count="2">
    <i>
      <x v="29"/>
    </i>
    <i t="grand">
      <x/>
    </i>
  </rowItems>
  <colItems count="1">
    <i/>
  </colItems>
  <dataFields count="1">
    <dataField name="Sum of PROFIT" fld="16" baseField="3" baseItem="0" numFmtId="168"/>
  </dataFields>
  <formats count="1">
    <format dxfId="9">
      <pivotArea outline="0" collapsedLevelsAreSubtotals="1" fieldPosition="0"/>
    </format>
  </formats>
  <pivotTableStyleInfo name="PivotStyleLight16" showRowHeaders="1" showColHeaders="1" showRowStripes="0" showColStripes="0" showLastColumn="1"/>
  <filters count="1">
    <filter fld="6"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59720DEF-D601-48C9-9846-F5A6948C1C97}"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8:L14"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5"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Sum of PROFIT" fld="16" baseField="3" baseItem="0" numFmtId="168"/>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9D165D76-9CCF-44C0-8E3C-3AE38486BD83}" name="Payment mod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E3:F6"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4"/>
  </rowFields>
  <rowItems count="3">
    <i>
      <x/>
    </i>
    <i>
      <x v="1"/>
    </i>
    <i t="grand">
      <x/>
    </i>
  </rowItems>
  <colItems count="1">
    <i/>
  </colItems>
  <dataFields count="1">
    <dataField name="Sum of PROFIT" fld="16" baseField="3" baseItem="0" numFmtId="168"/>
  </dataFields>
  <formats count="1">
    <format dxfId="11">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4" count="1" selected="0">
            <x v="0"/>
          </reference>
        </references>
      </pivotArea>
    </chartFormat>
    <chartFormat chart="10" format="11">
      <pivotArea type="data" outline="0" fieldPosition="0">
        <references count="2">
          <reference field="4294967294" count="1" selected="0">
            <x v="0"/>
          </reference>
          <reference field="4" count="1" selected="0">
            <x v="1"/>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4" count="1" selected="0">
            <x v="0"/>
          </reference>
        </references>
      </pivotArea>
    </chartFormat>
    <chartFormat chart="11"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49A1053E-4D39-43AE-935A-CA5A4F7712A0}" name="Sales typ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B3:C7" firstHeaderRow="1" firstDataRow="1" firstDataCol="1"/>
  <pivotFields count="20">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items count="6">
        <item x="3"/>
        <item x="2"/>
        <item x="0"/>
        <item x="4"/>
        <item x="1"/>
        <item t="default"/>
      </items>
    </pivotField>
    <pivotField showAll="0"/>
    <pivotField numFmtId="166" showAll="0"/>
    <pivotField numFmtId="166" showAll="0"/>
    <pivotField numFmtId="166" showAll="0"/>
    <pivotField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ataField="1" numFmtId="166"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PROFIT" fld="16" baseField="3" baseItem="0" numFmtId="168"/>
  </dataFields>
  <formats count="1">
    <format dxfId="12">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BBE5763-B6A9-4545-928D-B63010D2E382}" sourceName="YEAR">
  <pivotTables>
    <pivotTable tabId="6" name="PivotTable3"/>
    <pivotTable tabId="6" name="PivotTable1"/>
    <pivotTable tabId="6" name="PivotTable2"/>
    <pivotTable tabId="6" name="PivotTable4"/>
    <pivotTable tabId="6" name="PivotTable5"/>
    <pivotTable tabId="6" name="PivotTable6"/>
    <pivotTable tabId="6" name="sale type sales"/>
    <pivotTable tabId="6" name="payment type sale"/>
    <pivotTable tabId="6" name="PivotTable9"/>
    <pivotTable tabId="6" name="PivotTable12"/>
    <pivotTable tabId="6" name="PivotTable13"/>
    <pivotTable tabId="6" name="PivotTable14"/>
    <pivotTable tabId="6" name="PivotTable15"/>
    <pivotTable tabId="6" name="PivotTable16"/>
    <pivotTable tabId="6" name="PivotTable17"/>
    <pivotTable tabId="6" name="PivotTable18"/>
    <pivotTable tabId="8" name="PivotTable18"/>
    <pivotTable tabId="8" name="PivotTable17"/>
    <pivotTable tabId="8" name="PivotTable16"/>
    <pivotTable tabId="8" name="PivotTable14"/>
    <pivotTable tabId="8" name="PivotTable13"/>
    <pivotTable tabId="8" name="PivotTable12"/>
    <pivotTable tabId="8" name="PivotTable9"/>
    <pivotTable tabId="8" name="PivotTable8"/>
    <pivotTable tabId="8" name="PivotTable7"/>
    <pivotTable tabId="8" name="PivotTable6"/>
    <pivotTable tabId="8" name="PivotTable5"/>
    <pivotTable tabId="8" name="PivotTable4"/>
    <pivotTable tabId="8" name="PivotTable3"/>
    <pivotTable tabId="8" name="PivotTable2"/>
    <pivotTable tabId="8" name="PivotTable1"/>
    <pivotTable tabId="6" name="PivotTable19"/>
    <pivotTable tabId="6" name="PivotTable21"/>
    <pivotTable tabId="6" name="PivotTable23"/>
    <pivotTable tabId="7" name="Sales type"/>
    <pivotTable tabId="7" name="Payment mode"/>
    <pivotTable tabId="7" name="PivotTable3"/>
    <pivotTable tabId="7" name="PivotTable4"/>
    <pivotTable tabId="7" name="PivotTable5"/>
    <pivotTable tabId="7" name="PivotTable6"/>
    <pivotTable tabId="7" name="PivotTable7"/>
    <pivotTable tabId="7" name="PivotTable8"/>
    <pivotTable tabId="7" name="PivotTable9"/>
    <pivotTable tabId="7" name="PivotTable10"/>
    <pivotTable tabId="6" name="PivotTable11"/>
    <pivotTable tabId="6" name="PivotTable20"/>
    <pivotTable tabId="6" name="PivotTable22"/>
    <pivotTable tabId="6" name="PivotTable24"/>
    <pivotTable tabId="6" name="PivotTable25"/>
    <pivotTable tabId="6" name="PivotTable26"/>
    <pivotTable tabId="6" name="PivotTable27"/>
    <pivotTable tabId="6" name="PivotTable28"/>
    <pivotTable tabId="6" name="PivotTable29"/>
  </pivotTables>
  <data>
    <tabular pivotCacheId="14508154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33E9B21-37AE-413A-939A-3808E7CE753C}" sourceName="MONTH">
  <pivotTables>
    <pivotTable tabId="6" name="PivotTable3"/>
    <pivotTable tabId="6" name="PivotTable5"/>
    <pivotTable tabId="6" name="PivotTable6"/>
    <pivotTable tabId="6" name="sale type sales"/>
    <pivotTable tabId="6" name="payment type sale"/>
    <pivotTable tabId="6" name="PivotTable9"/>
    <pivotTable tabId="6" name="PivotTable12"/>
    <pivotTable tabId="6" name="PivotTable13"/>
    <pivotTable tabId="6" name="PivotTable14"/>
    <pivotTable tabId="6" name="PivotTable15"/>
    <pivotTable tabId="6" name="PivotTable16"/>
    <pivotTable tabId="6" name="PivotTable17"/>
    <pivotTable tabId="6" name="PivotTable18"/>
    <pivotTable tabId="8" name="PivotTable18"/>
    <pivotTable tabId="8" name="PivotTable17"/>
    <pivotTable tabId="8" name="PivotTable16"/>
    <pivotTable tabId="8" name="PivotTable14"/>
    <pivotTable tabId="8" name="PivotTable13"/>
    <pivotTable tabId="8" name="PivotTable12"/>
    <pivotTable tabId="8" name="PivotTable9"/>
    <pivotTable tabId="8" name="PivotTable8"/>
    <pivotTable tabId="8" name="PivotTable7"/>
    <pivotTable tabId="8" name="PivotTable6"/>
    <pivotTable tabId="8" name="PivotTable5"/>
    <pivotTable tabId="8" name="PivotTable3"/>
    <pivotTable tabId="6" name="PivotTable19"/>
    <pivotTable tabId="6" name="PivotTable21"/>
    <pivotTable tabId="6" name="PivotTable23"/>
    <pivotTable tabId="6" name="PivotTable1"/>
    <pivotTable tabId="6" name="PivotTable2"/>
    <pivotTable tabId="7" name="Sales type"/>
    <pivotTable tabId="7" name="Payment mode"/>
    <pivotTable tabId="7" name="PivotTable3"/>
    <pivotTable tabId="7" name="PivotTable5"/>
    <pivotTable tabId="7" name="PivotTable6"/>
    <pivotTable tabId="7" name="PivotTable8"/>
    <pivotTable tabId="7" name="PivotTable9"/>
    <pivotTable tabId="7" name="PivotTable10"/>
    <pivotTable tabId="6" name="PivotTable11"/>
    <pivotTable tabId="6" name="PivotTable20"/>
    <pivotTable tabId="6" name="PivotTable22"/>
    <pivotTable tabId="6" name="PivotTable24"/>
    <pivotTable tabId="6" name="PivotTable25"/>
    <pivotTable tabId="6" name="PivotTable26"/>
    <pivotTable tabId="6" name="PivotTable27"/>
    <pivotTable tabId="6" name="PivotTable28"/>
    <pivotTable tabId="6" name="PivotTable29"/>
    <pivotTable tabId="8" name="PivotTable1"/>
    <pivotTable tabId="8" name="PivotTable2"/>
  </pivotTables>
  <data>
    <tabular pivotCacheId="1450815458">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C2BA334E-F80C-4C0E-BFB7-D724EF1BCF62}" sourceName="SALE TYPE">
  <pivotTables>
    <pivotTable tabId="6" name="PivotTable15"/>
    <pivotTable tabId="6" name="PivotTable16"/>
    <pivotTable tabId="6" name="PivotTable17"/>
    <pivotTable tabId="6" name="PivotTable18"/>
    <pivotTable tabId="8" name="PivotTable18"/>
    <pivotTable tabId="8" name="PivotTable17"/>
    <pivotTable tabId="8" name="PivotTable16"/>
    <pivotTable tabId="6" name="PivotTable19"/>
    <pivotTable tabId="6" name="PivotTable21"/>
    <pivotTable tabId="6" name="PivotTable23"/>
    <pivotTable tabId="6" name="PivotTable12"/>
    <pivotTable tabId="6" name="PivotTable13"/>
    <pivotTable tabId="6" name="PivotTable14"/>
    <pivotTable tabId="6" name="PivotTable2"/>
    <pivotTable tabId="6" name="PivotTable3"/>
    <pivotTable tabId="6" name="PivotTable4"/>
    <pivotTable tabId="6" name="PivotTable5"/>
    <pivotTable tabId="6" name="PivotTable6"/>
    <pivotTable tabId="6" name="payment type sale"/>
    <pivotTable tabId="6" name="PivotTable9"/>
    <pivotTable tabId="8" name="PivotTable1"/>
    <pivotTable tabId="8" name="PivotTable12"/>
    <pivotTable tabId="8" name="PivotTable13"/>
    <pivotTable tabId="8" name="PivotTable14"/>
    <pivotTable tabId="8" name="PivotTable2"/>
    <pivotTable tabId="8" name="PivotTable3"/>
    <pivotTable tabId="8" name="PivotTable4"/>
    <pivotTable tabId="8" name="PivotTable5"/>
    <pivotTable tabId="8" name="PivotTable6"/>
    <pivotTable tabId="8" name="PivotTable7"/>
    <pivotTable tabId="8" name="PivotTable8"/>
    <pivotTable tabId="8" name="PivotTable9"/>
    <pivotTable tabId="7" name="Payment mode"/>
    <pivotTable tabId="7" name="PivotTable3"/>
    <pivotTable tabId="7" name="PivotTable4"/>
    <pivotTable tabId="7" name="PivotTable5"/>
    <pivotTable tabId="7" name="PivotTable6"/>
    <pivotTable tabId="7" name="PivotTable7"/>
    <pivotTable tabId="7" name="PivotTable8"/>
    <pivotTable tabId="7" name="PivotTable9"/>
    <pivotTable tabId="7" name="PivotTable10"/>
    <pivotTable tabId="6" name="PivotTable11"/>
    <pivotTable tabId="6" name="PivotTable20"/>
    <pivotTable tabId="6" name="PivotTable22"/>
    <pivotTable tabId="6" name="PivotTable24"/>
    <pivotTable tabId="6" name="PivotTable25"/>
    <pivotTable tabId="6" name="PivotTable26"/>
    <pivotTable tabId="6" name="PivotTable27"/>
    <pivotTable tabId="6" name="PivotTable28"/>
    <pivotTable tabId="6" name="PivotTable29"/>
    <pivotTable tabId="6" name="PivotTable1"/>
  </pivotTables>
  <data>
    <tabular pivotCacheId="145081545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D32D87D9-253E-4167-B118-D9094A35DAB7}" sourceName="PAYMENT MODE">
  <pivotTables>
    <pivotTable tabId="6" name="PivotTable15"/>
    <pivotTable tabId="6" name="PivotTable16"/>
    <pivotTable tabId="6" name="PivotTable17"/>
    <pivotTable tabId="6" name="PivotTable18"/>
    <pivotTable tabId="8" name="PivotTable18"/>
    <pivotTable tabId="8" name="PivotTable17"/>
    <pivotTable tabId="8" name="PivotTable16"/>
    <pivotTable tabId="6" name="PivotTable19"/>
    <pivotTable tabId="6" name="PivotTable21"/>
    <pivotTable tabId="6" name="PivotTable23"/>
    <pivotTable tabId="6" name="PivotTable1"/>
    <pivotTable tabId="6" name="PivotTable12"/>
    <pivotTable tabId="6" name="PivotTable13"/>
    <pivotTable tabId="6" name="PivotTable14"/>
    <pivotTable tabId="6" name="PivotTable2"/>
    <pivotTable tabId="6" name="PivotTable3"/>
    <pivotTable tabId="6" name="PivotTable4"/>
    <pivotTable tabId="6" name="PivotTable5"/>
    <pivotTable tabId="6" name="PivotTable6"/>
    <pivotTable tabId="8" name="PivotTable2"/>
    <pivotTable tabId="8" name="PivotTable3"/>
    <pivotTable tabId="8" name="PivotTable4"/>
    <pivotTable tabId="8" name="PivotTable5"/>
    <pivotTable tabId="8" name="PivotTable6"/>
    <pivotTable tabId="8" name="PivotTable7"/>
    <pivotTable tabId="8" name="PivotTable8"/>
    <pivotTable tabId="8" name="PivotTable9"/>
    <pivotTable tabId="7" name="Sales type"/>
    <pivotTable tabId="7" name="PivotTable3"/>
    <pivotTable tabId="7" name="PivotTable4"/>
    <pivotTable tabId="7" name="PivotTable5"/>
    <pivotTable tabId="7" name="PivotTable6"/>
    <pivotTable tabId="7" name="PivotTable7"/>
    <pivotTable tabId="7" name="PivotTable8"/>
    <pivotTable tabId="7" name="PivotTable9"/>
    <pivotTable tabId="7" name="PivotTable10"/>
    <pivotTable tabId="6" name="PivotTable11"/>
    <pivotTable tabId="6" name="PivotTable20"/>
    <pivotTable tabId="6" name="PivotTable22"/>
    <pivotTable tabId="6" name="PivotTable24"/>
    <pivotTable tabId="6" name="PivotTable25"/>
    <pivotTable tabId="6" name="PivotTable26"/>
    <pivotTable tabId="6" name="PivotTable27"/>
    <pivotTable tabId="6" name="PivotTable28"/>
    <pivotTable tabId="6" name="PivotTable29"/>
    <pivotTable tabId="6" name="sale type sales"/>
    <pivotTable tabId="6" name="PivotTable9"/>
    <pivotTable tabId="8" name="PivotTable1"/>
    <pivotTable tabId="8" name="PivotTable12"/>
    <pivotTable tabId="8" name="PivotTable13"/>
    <pivotTable tabId="8" name="PivotTable14"/>
  </pivotTables>
  <data>
    <tabular pivotCacheId="1450815458">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D9DFB37-6AB2-4E79-97BB-D249B6B7774B}" sourceName="CATEGORY">
  <pivotTables>
    <pivotTable tabId="6" name="PivotTable15"/>
    <pivotTable tabId="6" name="PivotTable16"/>
    <pivotTable tabId="6" name="PivotTable17"/>
    <pivotTable tabId="6" name="PivotTable18"/>
    <pivotTable tabId="8" name="PivotTable18"/>
    <pivotTable tabId="8" name="PivotTable17"/>
    <pivotTable tabId="8" name="PivotTable16"/>
    <pivotTable tabId="6" name="PivotTable19"/>
    <pivotTable tabId="6" name="PivotTable21"/>
    <pivotTable tabId="6" name="PivotTable23"/>
    <pivotTable tabId="6" name="PivotTable1"/>
    <pivotTable tabId="6" name="PivotTable12"/>
    <pivotTable tabId="6" name="PivotTable13"/>
    <pivotTable tabId="6" name="PivotTable14"/>
    <pivotTable tabId="6" name="PivotTable2"/>
    <pivotTable tabId="6" name="PivotTable3"/>
    <pivotTable tabId="6" name="PivotTable4"/>
    <pivotTable tabId="6" name="PivotTable5"/>
    <pivotTable tabId="6" name="PivotTable6"/>
    <pivotTable tabId="6" name="sale type sales"/>
    <pivotTable tabId="6" name="payment type sale"/>
    <pivotTable tabId="6" name="PivotTable9"/>
    <pivotTable tabId="8" name="PivotTable1"/>
    <pivotTable tabId="8" name="PivotTable12"/>
    <pivotTable tabId="8" name="PivotTable13"/>
    <pivotTable tabId="8" name="PivotTable14"/>
    <pivotTable tabId="8" name="PivotTable2"/>
    <pivotTable tabId="8" name="PivotTable3"/>
    <pivotTable tabId="8" name="PivotTable4"/>
    <pivotTable tabId="8" name="PivotTable5"/>
    <pivotTable tabId="8" name="PivotTable6"/>
    <pivotTable tabId="8" name="PivotTable7"/>
    <pivotTable tabId="8" name="PivotTable8"/>
    <pivotTable tabId="8" name="PivotTable9"/>
    <pivotTable tabId="7" name="Sales type"/>
    <pivotTable tabId="7" name="Payment mode"/>
    <pivotTable tabId="7" name="PivotTable3"/>
    <pivotTable tabId="7" name="PivotTable4"/>
    <pivotTable tabId="7" name="PivotTable5"/>
    <pivotTable tabId="7" name="PivotTable6"/>
    <pivotTable tabId="7" name="PivotTable7"/>
    <pivotTable tabId="7" name="PivotTable8"/>
    <pivotTable tabId="7" name="PivotTable9"/>
    <pivotTable tabId="7" name="PivotTable10"/>
    <pivotTable tabId="6" name="PivotTable11"/>
    <pivotTable tabId="6" name="PivotTable20"/>
    <pivotTable tabId="6" name="PivotTable22"/>
    <pivotTable tabId="6" name="PivotTable24"/>
    <pivotTable tabId="6" name="PivotTable25"/>
    <pivotTable tabId="6" name="PivotTable26"/>
    <pivotTable tabId="6" name="PivotTable27"/>
    <pivotTable tabId="6" name="PivotTable28"/>
    <pivotTable tabId="6" name="PivotTable29"/>
  </pivotTables>
  <data>
    <tabular pivotCacheId="1450815458">
      <items count="5">
        <i x="3" s="1"/>
        <i x="2" s="1"/>
        <i x="0"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184B9DC2-15BA-498B-B389-04022B14C8DE}" cache="Slicer_YEAR1" caption="YEAR" rowHeight="241300"/>
  <slicer name="MONTH 2" xr10:uid="{9A332975-E5A2-48F3-9BE3-2360AD2618CF}" cache="Slicer_MONTH1" caption="MONTH" startItem="9" rowHeight="241300"/>
  <slicer name="SALE TYPE 3" xr10:uid="{3A09406E-EA10-4D71-B79E-06D3D21E4063}" cache="Slicer_SALE_TYPE1" caption="SALE TYPE" rowHeight="241300"/>
  <slicer name="PAYMENT MODE 3" xr10:uid="{FAA7BB91-8433-4D6D-AB98-A72D78D115C6}" cache="Slicer_PAYMENT_MODE1" caption="PAYMENT MODE" rowHeight="241300"/>
  <slicer name="CATEGORY" xr10:uid="{448C8ACD-A9CA-4693-A034-CDF0E5C2DFCC}"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EEB403D9-C0B4-41A0-AAFD-41AAF76B5B76}" cache="Slicer_YEAR1" caption="YEAR" rowHeight="241300"/>
  <slicer name="MONTH 4" xr10:uid="{9B444A75-612A-4F2E-BC9C-64C797CFFC52}" cache="Slicer_MONTH1" caption="MONTH" startItem="9" rowHeight="241300"/>
  <slicer name="SALE TYPE 4" xr10:uid="{ECBDF4CF-4EAA-48DE-BFF6-4A873561524B}" cache="Slicer_SALE_TYPE1" caption="SALE TYPE" columnCount="3" rowHeight="241300"/>
  <slicer name="PAYMENT MODE 4" xr10:uid="{5AD0094D-00BE-47E1-991F-2A276CB2633F}" cache="Slicer_PAYMENT_MODE1" caption="PAYMENT MODE" columnCount="2" rowHeight="241300"/>
  <slicer name="CATEGORY 1" xr10:uid="{A30E30C9-411D-41E6-8DFF-EA700BE3E717}" cache="Slicer_CATEGORY" caption="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B1B4FD18-D73A-4EFB-A79D-08712B1CB8CE}" cache="Slicer_YEAR1" caption="YEAR" style="Slicer Style new" rowHeight="241300"/>
  <slicer name="MONTH 3" xr10:uid="{10CAC12E-FE23-4F9A-9F26-CFDD2853ACB1}" cache="Slicer_MONTH1" caption="MONTH" style="Slicer Style new" rowHeight="241300"/>
  <slicer name="SALE TYPE 5" xr10:uid="{7A063415-1F58-4405-9FF8-B1677048B714}" cache="Slicer_SALE_TYPE1" caption="SALE TYPE" columnCount="3" style="Slicer Style new" rowHeight="241300"/>
  <slicer name="PAYMENT MODE 5" xr10:uid="{83721258-7AFA-4709-B410-9CCC3BDF5E1E}" cache="Slicer_PAYMENT_MODE1" caption="PAYMENT MODE" columnCount="2" style="Slicer Style new" rowHeight="241300"/>
  <slicer name="CATEGORY 2" xr10:uid="{95E91DBD-364B-40F0-8709-85C117E3F4E0}" cache="Slicer_CATEGORY" caption="CATEGORY" columnCount="5" style="Slicer Style new"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F02C4137-5696-4417-BE5B-CA47DC9BA27D}" cache="Slicer_YEAR1" caption="YEAR" style="Slicer Style new" rowHeight="241300"/>
  <slicer name="MONTH 5" xr10:uid="{79FCB539-8170-4DB5-9968-A0B80978F541}" cache="Slicer_MONTH1" caption="MONTH" style="Slicer Style new" rowHeight="241300"/>
  <slicer name="SALE TYPE 6" xr10:uid="{1D8545BF-BB38-48BD-9593-5FBE326C37C2}" cache="Slicer_SALE_TYPE1" caption="SALE TYPE" columnCount="3" style="Slicer Style new" rowHeight="241300"/>
  <slicer name="PAYMENT MODE 6" xr10:uid="{752AFEF0-F58D-4973-A696-609DFB54857C}" cache="Slicer_PAYMENT_MODE1" caption="PAYMENT MODE" columnCount="2" style="Slicer Style new" rowHeight="241300"/>
  <slicer name="CATEGORY 3" xr10:uid="{0AAC85A4-BF3B-4288-B7FA-A13B7CEB4756}" cache="Slicer_CATEGORY" caption="CATEGORY" columnCount="5" style="Slicer Style new"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Q528" totalsRowShown="0" headerRowDxfId="40" headerRowBorderDxfId="39">
  <autoFilter ref="A1:Q528" xr:uid="{60351B27-4213-4B50-AF1E-6DD234ED1CD8}"/>
  <sortState xmlns:xlrd2="http://schemas.microsoft.com/office/spreadsheetml/2017/richdata2" ref="A2:E527">
    <sortCondition ref="A1:A527"/>
  </sortState>
  <tableColumns count="17">
    <tableColumn id="1" xr3:uid="{7E2D9722-C99A-4D79-AD8A-A4AF24D31B15}" name="DATE" dataDxfId="38"/>
    <tableColumn id="3" xr3:uid="{1B687DA1-746A-409E-8132-464ADA2D65F7}" name="PRODUCT ID" dataDxfId="37"/>
    <tableColumn id="2" xr3:uid="{3D21C161-3520-4EEB-95C2-BC89A67F811B}" name="QUANTITY" dataDxfId="36"/>
    <tableColumn id="4" xr3:uid="{51AFA112-3989-4C7A-B537-003512753602}" name="SALE TYPE" dataDxfId="35"/>
    <tableColumn id="5" xr3:uid="{057B8FDA-60FB-4816-999C-2030B688B9CF}" name="PAYMENT MODE" dataDxfId="34"/>
    <tableColumn id="6" xr3:uid="{A77A9445-20AF-4122-92EB-C3706E536AB4}" name="DISCOUNT %" dataDxfId="33"/>
    <tableColumn id="20" xr3:uid="{BC8BD0C0-630F-448C-B8DA-EA1C3098CD7A}" name="PRODUCT" dataDxfId="32">
      <calculatedColumnFormula>VLOOKUP(InputData[[#This Row],[PRODUCT ID]],MasterData[],2,0)</calculatedColumnFormula>
    </tableColumn>
    <tableColumn id="21" xr3:uid="{5D8CA2D5-2946-41EE-815D-DF56B6AD5C6A}" name="CATEGORY" dataDxfId="31">
      <calculatedColumnFormula>VLOOKUP(InputData[[#This Row],[PRODUCT ID]],MasterData[],3,0)</calculatedColumnFormula>
    </tableColumn>
    <tableColumn id="16" xr3:uid="{9A510A76-74AF-4DFD-B20C-7CCB1ABCF099}" name="UOM" dataDxfId="30">
      <calculatedColumnFormula>VLOOKUP(InputData[[#This Row],[PRODUCT ID]],MasterData[],4,0)</calculatedColumnFormula>
    </tableColumn>
    <tableColumn id="17" xr3:uid="{F17F2CE2-A150-476C-89C1-CF21D784BE18}" name="BUYING PRIZE" dataDxfId="29">
      <calculatedColumnFormula>VLOOKUP(InputData[[#This Row],[PRODUCT ID]],MasterData[],5,0)</calculatedColumnFormula>
    </tableColumn>
    <tableColumn id="18" xr3:uid="{60F789C9-532F-49C6-9380-55ED9B813DDC}" name="SELLING PRICE" dataDxfId="28">
      <calculatedColumnFormula>VLOOKUP(InputData[[#This Row],[PRODUCT ID]],MasterData[],6,0)</calculatedColumnFormula>
    </tableColumn>
    <tableColumn id="22" xr3:uid="{D74833DB-BC73-4679-8F47-636924446B53}" name="TOTAL BUYING VALUE" dataDxfId="27">
      <calculatedColumnFormula>InputData[[#This Row],[BUYING PRIZE]]*InputData[[#This Row],[QUANTITY]]</calculatedColumnFormula>
    </tableColumn>
    <tableColumn id="23" xr3:uid="{FAC264D1-F577-43F3-9DC6-773761EAD20A}" name="TOTAL SELLING VALUE" dataDxfId="26">
      <calculatedColumnFormula>InputData[[#This Row],[SELLING PRICE]]*InputData[[#This Row],[QUANTITY]]*(1-InputData[[#This Row],[DISCOUNT %]])</calculatedColumnFormula>
    </tableColumn>
    <tableColumn id="24" xr3:uid="{8D8E08CF-9826-4714-85A9-8173D4827196}" name="DAY" dataDxfId="25">
      <calculatedColumnFormula>DAY(InputData[[#This Row],[DATE]])</calculatedColumnFormula>
    </tableColumn>
    <tableColumn id="25" xr3:uid="{76724DB4-86C5-4ECA-B58A-9A927BC26F9B}" name="MONTH" dataDxfId="24">
      <calculatedColumnFormula>TEXT(InputData[[#This Row],[DATE]],"mmm")</calculatedColumnFormula>
    </tableColumn>
    <tableColumn id="26" xr3:uid="{2C30FAA5-E08C-4275-899A-504E76EB4503}" name="YEAR" dataDxfId="23">
      <calculatedColumnFormula>YEAR(InputData[[#This Row],[DATE]])</calculatedColumnFormula>
    </tableColumn>
    <tableColumn id="7" xr3:uid="{6FE43A18-D9DA-435E-A19B-BBFBFFCE193B}" name="PROFIT" dataDxfId="22">
      <calculatedColumnFormula>InputData[[#This Row],[TOTAL SELLING VALUE]]-InputData[[#This Row],[TOTAL BUYING VALUE]]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1" dataDxfId="19" headerRowBorderDxfId="20">
  <autoFilter ref="A1:F46" xr:uid="{DE6FA1E2-6EE8-430A-AF62-020400F3E926}"/>
  <tableColumns count="6">
    <tableColumn id="1" xr3:uid="{106E50BA-9FFB-484D-AC75-176578AFED44}" name="PRODUCT ID" dataDxfId="18"/>
    <tableColumn id="2" xr3:uid="{C6063C4C-22AC-43C3-B630-5C0916CFA263}" name="PRODUCT" dataDxfId="17"/>
    <tableColumn id="3" xr3:uid="{FEA9A0A4-A0D7-45FA-BD75-4D9EBBD09441}" name="CATEGORY" dataDxfId="16"/>
    <tableColumn id="4" xr3:uid="{3BDFD3DA-79CD-4B0E-9F98-1F406523093B}" name="UOM" dataDxfId="15"/>
    <tableColumn id="5" xr3:uid="{C286276F-25D5-4D9D-9759-32EF67A133BE}" name="BUYING PRIZE" dataDxfId="14"/>
    <tableColumn id="6" xr3:uid="{BFC92544-6510-4B40-ABEE-FD6A4B0302D7}" name="SELLING PRICE" dataDxfId="1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89BB5CA-1124-4D8D-9CB9-9FB7E695CF27}" sourceName="DATE">
  <pivotTables>
    <pivotTable tabId="6" name="PivotTable5"/>
    <pivotTable tabId="6" name="PivotTable6"/>
    <pivotTable tabId="6" name="sale type sales"/>
    <pivotTable tabId="6" name="payment type sale"/>
    <pivotTable tabId="6" name="PivotTable9"/>
    <pivotTable tabId="6" name="PivotTable12"/>
    <pivotTable tabId="6" name="PivotTable13"/>
    <pivotTable tabId="6" name="PivotTable14"/>
    <pivotTable tabId="6" name="PivotTable15"/>
    <pivotTable tabId="6" name="PivotTable16"/>
    <pivotTable tabId="6" name="PivotTable17"/>
    <pivotTable tabId="6" name="PivotTable18"/>
    <pivotTable tabId="8" name="PivotTable18"/>
    <pivotTable tabId="8" name="PivotTable17"/>
    <pivotTable tabId="8" name="PivotTable16"/>
    <pivotTable tabId="8" name="PivotTable14"/>
    <pivotTable tabId="8" name="PivotTable13"/>
    <pivotTable tabId="8" name="PivotTable12"/>
    <pivotTable tabId="8" name="PivotTable9"/>
    <pivotTable tabId="8" name="PivotTable8"/>
    <pivotTable tabId="8" name="PivotTable7"/>
    <pivotTable tabId="8" name="PivotTable6"/>
    <pivotTable tabId="8" name="PivotTable5"/>
    <pivotTable tabId="6" name="PivotTable19"/>
    <pivotTable tabId="6" name="PivotTable21"/>
    <pivotTable tabId="6" name="PivotTable23"/>
    <pivotTable tabId="6" name="PivotTable1"/>
    <pivotTable tabId="6" name="PivotTable2"/>
    <pivotTable tabId="6" name="PivotTable3"/>
    <pivotTable tabId="8" name="PivotTable1"/>
    <pivotTable tabId="8" name="PivotTable2"/>
    <pivotTable tabId="8" name="PivotTable3"/>
    <pivotTable tabId="8" name="PivotTable4"/>
    <pivotTable tabId="7" name="Sales type"/>
    <pivotTable tabId="7" name="Payment mode"/>
    <pivotTable tabId="7" name="PivotTable3"/>
    <pivotTable tabId="7" name="PivotTable4"/>
    <pivotTable tabId="7" name="PivotTable5"/>
    <pivotTable tabId="7" name="PivotTable6"/>
    <pivotTable tabId="7" name="PivotTable7"/>
    <pivotTable tabId="7" name="PivotTable8"/>
    <pivotTable tabId="7" name="PivotTable9"/>
    <pivotTable tabId="7" name="PivotTable10"/>
    <pivotTable tabId="6" name="PivotTable11"/>
    <pivotTable tabId="6" name="PivotTable20"/>
    <pivotTable tabId="6" name="PivotTable22"/>
    <pivotTable tabId="6" name="PivotTable24"/>
    <pivotTable tabId="6" name="PivotTable25"/>
    <pivotTable tabId="6" name="PivotTable26"/>
    <pivotTable tabId="6" name="PivotTable27"/>
    <pivotTable tabId="6" name="PivotTable28"/>
    <pivotTable tabId="6" name="PivotTable29"/>
    <pivotTable tabId="6" name="PivotTable4"/>
  </pivotTables>
  <state minimalRefreshVersion="6" lastRefreshVersion="6" pivotCacheId="1450815458"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CA24384-58F2-464F-BC37-CFEC0C7A4A02}" cache="NativeTimeline_DATE" caption="DATE" level="2" selectionLevel="2" scrollPosition="2023-09-03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0335329B-DE8A-4E94-BCC8-3CCE71991B11}" cache="NativeTimeline_DATE" caption="DATE" level="0" selectionLevel="0" scrollPosition="2021-01-01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microsoft.com/office/2011/relationships/timeline" Target="../timelines/timeline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36.xml"/><Relationship Id="rId13" Type="http://schemas.openxmlformats.org/officeDocument/2006/relationships/pivotTable" Target="../pivotTables/pivotTable41.xml"/><Relationship Id="rId18" Type="http://schemas.microsoft.com/office/2011/relationships/timeline" Target="../timelines/timeline2.xml"/><Relationship Id="rId3" Type="http://schemas.openxmlformats.org/officeDocument/2006/relationships/pivotTable" Target="../pivotTables/pivotTable31.xml"/><Relationship Id="rId7" Type="http://schemas.openxmlformats.org/officeDocument/2006/relationships/pivotTable" Target="../pivotTables/pivotTable35.xml"/><Relationship Id="rId12" Type="http://schemas.openxmlformats.org/officeDocument/2006/relationships/pivotTable" Target="../pivotTables/pivotTable40.xml"/><Relationship Id="rId17" Type="http://schemas.microsoft.com/office/2007/relationships/slicer" Target="../slicers/slicer2.xml"/><Relationship Id="rId2" Type="http://schemas.openxmlformats.org/officeDocument/2006/relationships/pivotTable" Target="../pivotTables/pivotTable30.xml"/><Relationship Id="rId16" Type="http://schemas.openxmlformats.org/officeDocument/2006/relationships/drawing" Target="../drawings/drawing2.xml"/><Relationship Id="rId1" Type="http://schemas.openxmlformats.org/officeDocument/2006/relationships/pivotTable" Target="../pivotTables/pivotTable29.xml"/><Relationship Id="rId6" Type="http://schemas.openxmlformats.org/officeDocument/2006/relationships/pivotTable" Target="../pivotTables/pivotTable34.xml"/><Relationship Id="rId11" Type="http://schemas.openxmlformats.org/officeDocument/2006/relationships/pivotTable" Target="../pivotTables/pivotTable39.xml"/><Relationship Id="rId5" Type="http://schemas.openxmlformats.org/officeDocument/2006/relationships/pivotTable" Target="../pivotTables/pivotTable33.xml"/><Relationship Id="rId15" Type="http://schemas.openxmlformats.org/officeDocument/2006/relationships/pivotTable" Target="../pivotTables/pivotTable43.xml"/><Relationship Id="rId10" Type="http://schemas.openxmlformats.org/officeDocument/2006/relationships/pivotTable" Target="../pivotTables/pivotTable38.xml"/><Relationship Id="rId4" Type="http://schemas.openxmlformats.org/officeDocument/2006/relationships/pivotTable" Target="../pivotTables/pivotTable32.xml"/><Relationship Id="rId9" Type="http://schemas.openxmlformats.org/officeDocument/2006/relationships/pivotTable" Target="../pivotTables/pivotTable37.xml"/><Relationship Id="rId14" Type="http://schemas.openxmlformats.org/officeDocument/2006/relationships/pivotTable" Target="../pivotTables/pivotTable4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51.xml"/><Relationship Id="rId3" Type="http://schemas.openxmlformats.org/officeDocument/2006/relationships/pivotTable" Target="../pivotTables/pivotTable46.xml"/><Relationship Id="rId7" Type="http://schemas.openxmlformats.org/officeDocument/2006/relationships/pivotTable" Target="../pivotTables/pivotTable50.xml"/><Relationship Id="rId2" Type="http://schemas.openxmlformats.org/officeDocument/2006/relationships/pivotTable" Target="../pivotTables/pivotTable45.xml"/><Relationship Id="rId1" Type="http://schemas.openxmlformats.org/officeDocument/2006/relationships/pivotTable" Target="../pivotTables/pivotTable44.xml"/><Relationship Id="rId6" Type="http://schemas.openxmlformats.org/officeDocument/2006/relationships/pivotTable" Target="../pivotTables/pivotTable49.xml"/><Relationship Id="rId11" Type="http://schemas.openxmlformats.org/officeDocument/2006/relationships/drawing" Target="../drawings/drawing5.xml"/><Relationship Id="rId5" Type="http://schemas.openxmlformats.org/officeDocument/2006/relationships/pivotTable" Target="../pivotTables/pivotTable48.xml"/><Relationship Id="rId10" Type="http://schemas.openxmlformats.org/officeDocument/2006/relationships/pivotTable" Target="../pivotTables/pivotTable53.xml"/><Relationship Id="rId4" Type="http://schemas.openxmlformats.org/officeDocument/2006/relationships/pivotTable" Target="../pivotTables/pivotTable47.xml"/><Relationship Id="rId9" Type="http://schemas.openxmlformats.org/officeDocument/2006/relationships/pivotTable" Target="../pivotTables/pivotTable5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570B-C434-4C27-ABB9-851450730616}">
  <sheetPr>
    <tabColor rgb="FFFF0000"/>
  </sheetPr>
  <dimension ref="A2:AD114"/>
  <sheetViews>
    <sheetView showGridLines="0" zoomScale="54" zoomScaleNormal="54" workbookViewId="0">
      <selection activeCell="E4" sqref="E4"/>
    </sheetView>
  </sheetViews>
  <sheetFormatPr defaultRowHeight="14.5" x14ac:dyDescent="0.35"/>
  <cols>
    <col min="5" max="5" width="14.7265625" bestFit="1" customWidth="1"/>
    <col min="6" max="6" width="27" bestFit="1" customWidth="1"/>
    <col min="7" max="7" width="14.7265625" bestFit="1" customWidth="1"/>
    <col min="8" max="9" width="13.7265625" bestFit="1" customWidth="1"/>
    <col min="10" max="10" width="14.7265625" bestFit="1" customWidth="1"/>
    <col min="11" max="11" width="13.7265625" bestFit="1" customWidth="1"/>
    <col min="13" max="13" width="14.7265625" bestFit="1" customWidth="1"/>
    <col min="14" max="14" width="27" bestFit="1" customWidth="1"/>
    <col min="15" max="15" width="18.6328125" bestFit="1" customWidth="1"/>
    <col min="16" max="16" width="14.7265625" bestFit="1" customWidth="1"/>
    <col min="17" max="17" width="13.7265625" bestFit="1" customWidth="1"/>
    <col min="18" max="18" width="14.7265625" bestFit="1" customWidth="1"/>
    <col min="19" max="19" width="27" bestFit="1" customWidth="1"/>
    <col min="20" max="20" width="13.7265625" bestFit="1" customWidth="1"/>
    <col min="21" max="22" width="14.7265625" bestFit="1" customWidth="1"/>
    <col min="23" max="23" width="13.7265625" bestFit="1" customWidth="1"/>
    <col min="24" max="24" width="14.7265625" bestFit="1" customWidth="1"/>
    <col min="25" max="25" width="13.7265625" bestFit="1" customWidth="1"/>
    <col min="26" max="26" width="14.7265625" bestFit="1" customWidth="1"/>
    <col min="27" max="27" width="13.7265625" bestFit="1" customWidth="1"/>
    <col min="29" max="30" width="13.7265625" bestFit="1" customWidth="1"/>
  </cols>
  <sheetData>
    <row r="2" spans="1:27" ht="26" x14ac:dyDescent="0.6">
      <c r="A2" s="29" t="s">
        <v>142</v>
      </c>
      <c r="B2" s="29"/>
      <c r="C2" s="29"/>
      <c r="D2" s="29"/>
      <c r="Y2" s="9"/>
      <c r="Z2" s="10"/>
      <c r="AA2" s="11"/>
    </row>
    <row r="3" spans="1:27" x14ac:dyDescent="0.35">
      <c r="E3" t="s">
        <v>120</v>
      </c>
      <c r="G3" t="s">
        <v>121</v>
      </c>
      <c r="J3" t="s">
        <v>136</v>
      </c>
      <c r="K3" s="22">
        <f>GETPIVOTDATA("TOTAL SELLING VALUE",$E$3)</f>
        <v>401411.91999999969</v>
      </c>
      <c r="Y3" s="16"/>
      <c r="Z3" s="17"/>
      <c r="AA3" s="18"/>
    </row>
    <row r="4" spans="1:27" x14ac:dyDescent="0.35">
      <c r="E4" s="15">
        <v>401411.91999999969</v>
      </c>
      <c r="G4" s="15">
        <v>332504</v>
      </c>
      <c r="J4" t="s">
        <v>137</v>
      </c>
      <c r="K4">
        <f>GETPIVOTDATA("TOTAL BUYING VALUE",$G$3)</f>
        <v>332504</v>
      </c>
      <c r="Y4" s="16"/>
      <c r="Z4" s="17"/>
      <c r="AA4" s="18"/>
    </row>
    <row r="5" spans="1:27" x14ac:dyDescent="0.35">
      <c r="E5" t="s">
        <v>139</v>
      </c>
      <c r="G5" s="12" t="s">
        <v>119</v>
      </c>
      <c r="H5" t="s">
        <v>120</v>
      </c>
      <c r="I5" t="s">
        <v>139</v>
      </c>
      <c r="J5" t="s">
        <v>135</v>
      </c>
      <c r="K5" s="22">
        <f>K3-K4</f>
        <v>68907.919999999693</v>
      </c>
      <c r="L5" s="14">
        <f>K5/K4</f>
        <v>0.20723937155643149</v>
      </c>
      <c r="Y5" s="16"/>
      <c r="Z5" s="17"/>
      <c r="AA5" s="18"/>
    </row>
    <row r="6" spans="1:27" x14ac:dyDescent="0.35">
      <c r="E6" s="15">
        <v>68907.920000000027</v>
      </c>
      <c r="G6" s="13" t="s">
        <v>126</v>
      </c>
      <c r="H6" s="15">
        <v>41346.959999999992</v>
      </c>
      <c r="I6" s="15">
        <v>7056.96</v>
      </c>
      <c r="L6" s="14"/>
      <c r="Y6" s="16"/>
      <c r="Z6" s="17"/>
      <c r="AA6" s="18"/>
    </row>
    <row r="7" spans="1:27" x14ac:dyDescent="0.35">
      <c r="G7" s="13" t="s">
        <v>125</v>
      </c>
      <c r="H7" s="15">
        <v>30857.300000000003</v>
      </c>
      <c r="I7" s="15">
        <v>5516.3000000000011</v>
      </c>
      <c r="Y7" s="16"/>
      <c r="Z7" s="17"/>
      <c r="AA7" s="18"/>
    </row>
    <row r="8" spans="1:27" x14ac:dyDescent="0.35">
      <c r="G8" s="13" t="s">
        <v>129</v>
      </c>
      <c r="H8" s="15">
        <v>28616.65</v>
      </c>
      <c r="I8" s="15">
        <v>5179.6500000000015</v>
      </c>
      <c r="Y8" s="16"/>
      <c r="Z8" s="17"/>
      <c r="AA8" s="18"/>
    </row>
    <row r="9" spans="1:27" x14ac:dyDescent="0.35">
      <c r="E9" t="s">
        <v>134</v>
      </c>
      <c r="G9" s="13" t="s">
        <v>122</v>
      </c>
      <c r="H9" s="15">
        <v>26579.11</v>
      </c>
      <c r="I9" s="15">
        <v>5297.11</v>
      </c>
      <c r="Y9" s="16"/>
      <c r="Z9" s="17"/>
      <c r="AA9" s="18"/>
    </row>
    <row r="10" spans="1:27" x14ac:dyDescent="0.35">
      <c r="E10" s="15">
        <v>4280</v>
      </c>
      <c r="G10" s="13" t="s">
        <v>130</v>
      </c>
      <c r="H10" s="15">
        <v>30910.45</v>
      </c>
      <c r="I10" s="15">
        <v>4384.4500000000007</v>
      </c>
      <c r="Y10" s="16"/>
      <c r="Z10" s="17"/>
      <c r="AA10" s="18"/>
    </row>
    <row r="11" spans="1:27" x14ac:dyDescent="0.35">
      <c r="G11" s="13" t="s">
        <v>128</v>
      </c>
      <c r="H11" s="15">
        <v>30533.710000000003</v>
      </c>
      <c r="I11" s="15">
        <v>5654.7099999999991</v>
      </c>
      <c r="Y11" s="16"/>
      <c r="Z11" s="17"/>
      <c r="AA11" s="18"/>
    </row>
    <row r="12" spans="1:27" x14ac:dyDescent="0.35">
      <c r="G12" s="13" t="s">
        <v>127</v>
      </c>
      <c r="H12" s="15">
        <v>35251.79</v>
      </c>
      <c r="I12" s="15">
        <v>5373.7900000000018</v>
      </c>
      <c r="Y12" s="16"/>
      <c r="Z12" s="17"/>
      <c r="AA12" s="18"/>
    </row>
    <row r="13" spans="1:27" x14ac:dyDescent="0.35">
      <c r="E13" t="s">
        <v>134</v>
      </c>
      <c r="G13" s="13" t="s">
        <v>123</v>
      </c>
      <c r="H13" s="15">
        <v>35350.400000000016</v>
      </c>
      <c r="I13" s="15">
        <v>5519.3999999999987</v>
      </c>
      <c r="Y13" s="16"/>
      <c r="Z13" s="17"/>
      <c r="AA13" s="18"/>
    </row>
    <row r="14" spans="1:27" x14ac:dyDescent="0.35">
      <c r="E14" s="15">
        <v>4280</v>
      </c>
      <c r="G14" s="13" t="s">
        <v>133</v>
      </c>
      <c r="H14" s="15">
        <v>35242.810000000005</v>
      </c>
      <c r="I14" s="15">
        <v>6484.8100000000013</v>
      </c>
      <c r="Y14" s="16"/>
      <c r="Z14" s="17"/>
      <c r="AA14" s="18"/>
    </row>
    <row r="15" spans="1:27" x14ac:dyDescent="0.35">
      <c r="G15" s="13" t="s">
        <v>132</v>
      </c>
      <c r="H15" s="15">
        <v>33500.69000000001</v>
      </c>
      <c r="I15" s="15">
        <v>5658.69</v>
      </c>
      <c r="Y15" s="16"/>
      <c r="Z15" s="17"/>
      <c r="AA15" s="18"/>
    </row>
    <row r="16" spans="1:27" x14ac:dyDescent="0.35">
      <c r="G16" s="13" t="s">
        <v>131</v>
      </c>
      <c r="H16" s="15">
        <v>36124.07</v>
      </c>
      <c r="I16" s="15">
        <v>6818.0700000000006</v>
      </c>
      <c r="Y16" s="16"/>
      <c r="Z16" s="17"/>
      <c r="AA16" s="18"/>
    </row>
    <row r="17" spans="5:27" x14ac:dyDescent="0.35">
      <c r="G17" s="13" t="s">
        <v>124</v>
      </c>
      <c r="H17" s="15">
        <v>37097.979999999996</v>
      </c>
      <c r="I17" s="15">
        <v>5963.9799999999987</v>
      </c>
      <c r="Y17" s="16"/>
      <c r="Z17" s="17"/>
      <c r="AA17" s="18"/>
    </row>
    <row r="18" spans="5:27" x14ac:dyDescent="0.35">
      <c r="G18" s="13" t="s">
        <v>140</v>
      </c>
      <c r="H18" s="15">
        <v>401411.92000000004</v>
      </c>
      <c r="I18" s="15">
        <v>68907.920000000013</v>
      </c>
      <c r="Y18" s="16"/>
      <c r="Z18" s="17"/>
      <c r="AA18" s="18"/>
    </row>
    <row r="19" spans="5:27" x14ac:dyDescent="0.35">
      <c r="Y19" s="19"/>
      <c r="Z19" s="20"/>
      <c r="AA19" s="21"/>
    </row>
    <row r="20" spans="5:27" x14ac:dyDescent="0.35">
      <c r="G20" s="12" t="s">
        <v>119</v>
      </c>
      <c r="H20" t="s">
        <v>120</v>
      </c>
    </row>
    <row r="21" spans="5:27" x14ac:dyDescent="0.35">
      <c r="G21" s="13" t="s">
        <v>126</v>
      </c>
      <c r="H21" s="15">
        <v>41346.959999999992</v>
      </c>
    </row>
    <row r="22" spans="5:27" x14ac:dyDescent="0.35">
      <c r="G22" s="13" t="s">
        <v>125</v>
      </c>
      <c r="H22" s="15">
        <v>30857.300000000003</v>
      </c>
    </row>
    <row r="23" spans="5:27" x14ac:dyDescent="0.35">
      <c r="G23" s="13" t="s">
        <v>129</v>
      </c>
      <c r="H23" s="15">
        <v>28616.65</v>
      </c>
    </row>
    <row r="24" spans="5:27" x14ac:dyDescent="0.35">
      <c r="G24" s="13" t="s">
        <v>122</v>
      </c>
      <c r="H24" s="15">
        <v>26579.11</v>
      </c>
    </row>
    <row r="25" spans="5:27" x14ac:dyDescent="0.35">
      <c r="G25" s="13" t="s">
        <v>130</v>
      </c>
      <c r="H25" s="15">
        <v>30910.45</v>
      </c>
    </row>
    <row r="26" spans="5:27" x14ac:dyDescent="0.35">
      <c r="G26" s="13" t="s">
        <v>128</v>
      </c>
      <c r="H26" s="15">
        <v>30533.710000000003</v>
      </c>
    </row>
    <row r="27" spans="5:27" x14ac:dyDescent="0.35">
      <c r="G27" s="13" t="s">
        <v>127</v>
      </c>
      <c r="H27" s="15">
        <v>35251.79</v>
      </c>
      <c r="W27" t="str" cm="1">
        <f t="array" ref="W27:X27">U32:V32</f>
        <v>Product41</v>
      </c>
      <c r="X27" s="22">
        <v>22952.16</v>
      </c>
    </row>
    <row r="28" spans="5:27" x14ac:dyDescent="0.35">
      <c r="G28" s="13" t="s">
        <v>123</v>
      </c>
      <c r="H28" s="15">
        <v>35350.400000000016</v>
      </c>
    </row>
    <row r="29" spans="5:27" x14ac:dyDescent="0.35">
      <c r="G29" s="13" t="s">
        <v>133</v>
      </c>
      <c r="H29" s="15">
        <v>35242.810000000005</v>
      </c>
    </row>
    <row r="30" spans="5:27" x14ac:dyDescent="0.35">
      <c r="E30" s="12" t="s">
        <v>119</v>
      </c>
      <c r="F30" t="s">
        <v>120</v>
      </c>
      <c r="G30" s="13" t="s">
        <v>132</v>
      </c>
      <c r="H30" s="15">
        <v>33500.69000000001</v>
      </c>
    </row>
    <row r="31" spans="5:27" x14ac:dyDescent="0.35">
      <c r="E31" s="13">
        <v>1</v>
      </c>
      <c r="F31" s="15">
        <v>13167.810000000001</v>
      </c>
      <c r="G31" s="13" t="s">
        <v>131</v>
      </c>
      <c r="H31" s="15">
        <v>36124.07</v>
      </c>
      <c r="U31" s="12" t="s">
        <v>119</v>
      </c>
      <c r="V31" t="s">
        <v>120</v>
      </c>
    </row>
    <row r="32" spans="5:27" x14ac:dyDescent="0.35">
      <c r="E32" s="13">
        <v>2</v>
      </c>
      <c r="F32" s="15">
        <v>13210.220000000001</v>
      </c>
      <c r="G32" s="13" t="s">
        <v>124</v>
      </c>
      <c r="H32" s="15">
        <v>37097.979999999996</v>
      </c>
      <c r="U32" s="13" t="s">
        <v>93</v>
      </c>
      <c r="V32" s="15">
        <v>22952.16</v>
      </c>
    </row>
    <row r="33" spans="5:30" x14ac:dyDescent="0.35">
      <c r="E33" s="13">
        <v>3</v>
      </c>
      <c r="F33" s="15">
        <v>20202.099999999995</v>
      </c>
      <c r="G33" s="13" t="s">
        <v>140</v>
      </c>
      <c r="H33" s="15">
        <v>401411.92000000004</v>
      </c>
      <c r="M33" s="12" t="s">
        <v>119</v>
      </c>
      <c r="N33" t="s">
        <v>120</v>
      </c>
      <c r="O33" s="12" t="s">
        <v>119</v>
      </c>
      <c r="P33" t="s">
        <v>120</v>
      </c>
      <c r="R33" s="12" t="s">
        <v>119</v>
      </c>
      <c r="S33" t="s">
        <v>120</v>
      </c>
      <c r="U33" s="13" t="s">
        <v>140</v>
      </c>
      <c r="V33" s="15">
        <v>22952.16</v>
      </c>
    </row>
    <row r="34" spans="5:30" x14ac:dyDescent="0.35">
      <c r="E34" s="13">
        <v>4</v>
      </c>
      <c r="F34" s="15">
        <v>11312.2</v>
      </c>
      <c r="M34" s="13" t="s">
        <v>108</v>
      </c>
      <c r="N34" s="15">
        <v>208140.15000000005</v>
      </c>
      <c r="O34" s="13" t="s">
        <v>107</v>
      </c>
      <c r="P34" s="15">
        <v>199516.90000000008</v>
      </c>
      <c r="R34" s="13" t="s">
        <v>11</v>
      </c>
      <c r="S34" s="15">
        <v>13423.199999999999</v>
      </c>
    </row>
    <row r="35" spans="5:30" x14ac:dyDescent="0.35">
      <c r="E35" s="13">
        <v>5</v>
      </c>
      <c r="F35" s="15">
        <v>11711.449999999999</v>
      </c>
      <c r="M35" s="13" t="s">
        <v>106</v>
      </c>
      <c r="N35" s="15">
        <v>133923.87000000002</v>
      </c>
      <c r="O35" s="13" t="s">
        <v>106</v>
      </c>
      <c r="P35" s="15">
        <v>201895.01999999993</v>
      </c>
      <c r="R35" s="13" t="s">
        <v>76</v>
      </c>
      <c r="S35" s="15">
        <v>13645.800000000001</v>
      </c>
      <c r="U35" s="12" t="s">
        <v>119</v>
      </c>
      <c r="V35" t="s">
        <v>120</v>
      </c>
      <c r="X35" t="str" cm="1">
        <f t="array" ref="X35:Y39">_xlfn.VSTACK(U36:V40)</f>
        <v>Category01</v>
      </c>
      <c r="Y35" s="23">
        <v>69261.950000000012</v>
      </c>
    </row>
    <row r="36" spans="5:30" x14ac:dyDescent="0.35">
      <c r="E36" s="13">
        <v>6</v>
      </c>
      <c r="F36" s="15">
        <v>14365.540000000005</v>
      </c>
      <c r="M36" s="13" t="s">
        <v>105</v>
      </c>
      <c r="N36" s="15">
        <v>59347.900000000009</v>
      </c>
      <c r="O36" s="13" t="s">
        <v>140</v>
      </c>
      <c r="P36" s="15">
        <v>401411.92000000004</v>
      </c>
      <c r="R36" s="13" t="s">
        <v>17</v>
      </c>
      <c r="S36" s="15">
        <v>15716.61</v>
      </c>
      <c r="U36" s="13" t="s">
        <v>8</v>
      </c>
      <c r="V36" s="15">
        <v>69261.950000000012</v>
      </c>
      <c r="X36" t="str">
        <v>Category02</v>
      </c>
      <c r="Y36" s="23">
        <v>92963.87</v>
      </c>
    </row>
    <row r="37" spans="5:30" x14ac:dyDescent="0.35">
      <c r="E37" s="13">
        <v>7</v>
      </c>
      <c r="F37" s="15">
        <v>7132.79</v>
      </c>
      <c r="M37" s="13" t="s">
        <v>140</v>
      </c>
      <c r="N37" s="15">
        <v>401411.9200000001</v>
      </c>
      <c r="R37" s="13" t="s">
        <v>74</v>
      </c>
      <c r="S37" s="15">
        <v>16329.72</v>
      </c>
      <c r="U37" s="13" t="s">
        <v>28</v>
      </c>
      <c r="V37" s="15">
        <v>92963.87</v>
      </c>
      <c r="X37" t="str">
        <v>Category03</v>
      </c>
      <c r="Y37" s="23">
        <v>52299.509999999995</v>
      </c>
    </row>
    <row r="38" spans="5:30" x14ac:dyDescent="0.35">
      <c r="E38" s="13">
        <v>8</v>
      </c>
      <c r="F38" s="15">
        <v>14262.46</v>
      </c>
      <c r="R38" s="13" t="s">
        <v>99</v>
      </c>
      <c r="S38" s="15">
        <v>16333.92</v>
      </c>
      <c r="U38" s="13" t="s">
        <v>49</v>
      </c>
      <c r="V38" s="15">
        <v>52299.509999999995</v>
      </c>
      <c r="X38" t="str">
        <v>Category04</v>
      </c>
      <c r="Y38" s="23">
        <v>95269.4</v>
      </c>
    </row>
    <row r="39" spans="5:30" x14ac:dyDescent="0.35">
      <c r="E39" s="13">
        <v>9</v>
      </c>
      <c r="F39" s="15">
        <v>16824.670000000002</v>
      </c>
      <c r="R39" s="13" t="s">
        <v>27</v>
      </c>
      <c r="S39" s="15">
        <v>16428</v>
      </c>
      <c r="U39" s="13" t="s">
        <v>62</v>
      </c>
      <c r="V39" s="15">
        <v>95269.4</v>
      </c>
      <c r="X39" t="str">
        <v>Category05</v>
      </c>
      <c r="Y39" s="23">
        <v>91617.19</v>
      </c>
    </row>
    <row r="40" spans="5:30" x14ac:dyDescent="0.35">
      <c r="E40" s="13">
        <v>10</v>
      </c>
      <c r="F40" s="15">
        <v>15229.35</v>
      </c>
      <c r="R40" s="13" t="s">
        <v>46</v>
      </c>
      <c r="S40" s="15">
        <v>20160</v>
      </c>
      <c r="U40" s="13" t="s">
        <v>85</v>
      </c>
      <c r="V40" s="15">
        <v>91617.19</v>
      </c>
      <c r="AC40" t="s">
        <v>139</v>
      </c>
    </row>
    <row r="41" spans="5:30" x14ac:dyDescent="0.35">
      <c r="E41" s="13">
        <v>11</v>
      </c>
      <c r="F41" s="15">
        <v>11915.58</v>
      </c>
      <c r="R41" s="13" t="s">
        <v>95</v>
      </c>
      <c r="S41" s="15">
        <v>20574</v>
      </c>
      <c r="U41" s="13" t="s">
        <v>140</v>
      </c>
      <c r="V41" s="15">
        <v>401411.92</v>
      </c>
      <c r="AC41" s="15">
        <v>68907.920000000027</v>
      </c>
    </row>
    <row r="42" spans="5:30" x14ac:dyDescent="0.35">
      <c r="E42" s="13">
        <v>12</v>
      </c>
      <c r="F42" s="15">
        <v>14837.359999999999</v>
      </c>
      <c r="R42" s="13" t="s">
        <v>70</v>
      </c>
      <c r="S42" s="15">
        <v>22945.919999999998</v>
      </c>
      <c r="Y42" t="s">
        <v>141</v>
      </c>
    </row>
    <row r="43" spans="5:30" x14ac:dyDescent="0.35">
      <c r="E43" s="13">
        <v>13</v>
      </c>
      <c r="F43" s="15">
        <v>8084.26</v>
      </c>
      <c r="R43" s="13" t="s">
        <v>93</v>
      </c>
      <c r="S43" s="15">
        <v>22952.16</v>
      </c>
      <c r="X43" s="12" t="s">
        <v>119</v>
      </c>
      <c r="Y43" t="s">
        <v>120</v>
      </c>
    </row>
    <row r="44" spans="5:30" x14ac:dyDescent="0.35">
      <c r="E44" s="13">
        <v>14</v>
      </c>
      <c r="F44" s="15">
        <v>9461.1400000000012</v>
      </c>
      <c r="R44" s="13" t="s">
        <v>140</v>
      </c>
      <c r="S44" s="15">
        <v>178509.33000000002</v>
      </c>
      <c r="X44" s="13" t="s">
        <v>8</v>
      </c>
      <c r="Y44" s="15">
        <v>69261.950000000012</v>
      </c>
    </row>
    <row r="45" spans="5:30" x14ac:dyDescent="0.35">
      <c r="E45" s="13">
        <v>15</v>
      </c>
      <c r="F45" s="15">
        <v>12189.7</v>
      </c>
      <c r="X45" s="13" t="s">
        <v>28</v>
      </c>
      <c r="Y45" s="15">
        <v>92963.87</v>
      </c>
    </row>
    <row r="46" spans="5:30" x14ac:dyDescent="0.35">
      <c r="E46" s="13">
        <v>16</v>
      </c>
      <c r="F46" s="15">
        <v>12762.63</v>
      </c>
      <c r="X46" s="13" t="s">
        <v>49</v>
      </c>
      <c r="Y46" s="15">
        <v>52299.509999999995</v>
      </c>
    </row>
    <row r="47" spans="5:30" x14ac:dyDescent="0.35">
      <c r="E47" s="13">
        <v>17</v>
      </c>
      <c r="F47" s="15">
        <v>3659.24</v>
      </c>
      <c r="W47" t="s">
        <v>134</v>
      </c>
      <c r="X47" s="13" t="s">
        <v>62</v>
      </c>
      <c r="Y47" s="15">
        <v>95269.4</v>
      </c>
      <c r="AC47" s="12" t="s">
        <v>119</v>
      </c>
      <c r="AD47" t="s">
        <v>139</v>
      </c>
    </row>
    <row r="48" spans="5:30" x14ac:dyDescent="0.35">
      <c r="E48" s="13">
        <v>18</v>
      </c>
      <c r="F48" s="15">
        <v>18582.390000000003</v>
      </c>
      <c r="W48" s="15">
        <v>4280</v>
      </c>
      <c r="X48" s="13" t="s">
        <v>85</v>
      </c>
      <c r="Y48" s="15">
        <v>91617.19</v>
      </c>
      <c r="AC48" s="13" t="s">
        <v>107</v>
      </c>
      <c r="AD48" s="15">
        <v>35120.899999999987</v>
      </c>
    </row>
    <row r="49" spans="5:30" x14ac:dyDescent="0.35">
      <c r="E49" s="13">
        <v>19</v>
      </c>
      <c r="F49" s="15">
        <v>10204.229999999998</v>
      </c>
      <c r="X49" s="13" t="s">
        <v>140</v>
      </c>
      <c r="Y49" s="15">
        <v>401411.92</v>
      </c>
      <c r="AC49" s="13" t="s">
        <v>106</v>
      </c>
      <c r="AD49" s="15">
        <v>33787.020000000019</v>
      </c>
    </row>
    <row r="50" spans="5:30" x14ac:dyDescent="0.35">
      <c r="E50" s="13">
        <v>20</v>
      </c>
      <c r="F50" s="15">
        <v>20482.78</v>
      </c>
      <c r="AC50" s="13" t="s">
        <v>140</v>
      </c>
      <c r="AD50" s="15">
        <v>68907.920000000013</v>
      </c>
    </row>
    <row r="51" spans="5:30" x14ac:dyDescent="0.35">
      <c r="E51" s="13">
        <v>21</v>
      </c>
      <c r="F51" s="15">
        <v>10665.4</v>
      </c>
    </row>
    <row r="52" spans="5:30" x14ac:dyDescent="0.35">
      <c r="E52" s="13">
        <v>22</v>
      </c>
      <c r="F52" s="15">
        <v>11315.839999999997</v>
      </c>
      <c r="X52" t="str" cm="1">
        <f t="array" ref="X52:Y52">X44:Y44</f>
        <v>Category01</v>
      </c>
      <c r="Y52" s="22">
        <v>69261.950000000012</v>
      </c>
      <c r="AC52" s="12" t="s">
        <v>119</v>
      </c>
      <c r="AD52" t="s">
        <v>139</v>
      </c>
    </row>
    <row r="53" spans="5:30" x14ac:dyDescent="0.35">
      <c r="E53" s="13">
        <v>23</v>
      </c>
      <c r="F53" s="15">
        <v>18818.189999999999</v>
      </c>
      <c r="AC53" s="13" t="s">
        <v>108</v>
      </c>
      <c r="AD53" s="15">
        <v>36230.150000000009</v>
      </c>
    </row>
    <row r="54" spans="5:30" x14ac:dyDescent="0.35">
      <c r="E54" s="13">
        <v>24</v>
      </c>
      <c r="F54" s="15">
        <v>11488.4</v>
      </c>
      <c r="AC54" s="13" t="s">
        <v>106</v>
      </c>
      <c r="AD54" s="15">
        <v>22120.87000000001</v>
      </c>
    </row>
    <row r="55" spans="5:30" x14ac:dyDescent="0.35">
      <c r="E55" s="13">
        <v>25</v>
      </c>
      <c r="F55" s="15">
        <v>18688.430000000004</v>
      </c>
      <c r="AC55" s="13" t="s">
        <v>105</v>
      </c>
      <c r="AD55" s="15">
        <v>10556.899999999998</v>
      </c>
    </row>
    <row r="56" spans="5:30" x14ac:dyDescent="0.35">
      <c r="E56" s="13">
        <v>26</v>
      </c>
      <c r="F56" s="15">
        <v>13710.079999999998</v>
      </c>
      <c r="AC56" s="13" t="s">
        <v>140</v>
      </c>
      <c r="AD56" s="15">
        <v>68907.920000000013</v>
      </c>
    </row>
    <row r="57" spans="5:30" x14ac:dyDescent="0.35">
      <c r="E57" s="13">
        <v>27</v>
      </c>
      <c r="F57" s="15">
        <v>11440.67</v>
      </c>
    </row>
    <row r="58" spans="5:30" x14ac:dyDescent="0.35">
      <c r="E58" s="13">
        <v>28</v>
      </c>
      <c r="F58" s="15">
        <v>13306.16</v>
      </c>
    </row>
    <row r="59" spans="5:30" x14ac:dyDescent="0.35">
      <c r="E59" s="13">
        <v>29</v>
      </c>
      <c r="F59" s="15">
        <v>8794.48</v>
      </c>
    </row>
    <row r="60" spans="5:30" x14ac:dyDescent="0.35">
      <c r="E60" s="13">
        <v>30</v>
      </c>
      <c r="F60" s="15">
        <v>16666.269999999997</v>
      </c>
    </row>
    <row r="61" spans="5:30" x14ac:dyDescent="0.35">
      <c r="E61" s="13">
        <v>31</v>
      </c>
      <c r="F61" s="15">
        <v>6920.0999999999995</v>
      </c>
    </row>
    <row r="62" spans="5:30" x14ac:dyDescent="0.35">
      <c r="E62" s="13" t="s">
        <v>140</v>
      </c>
      <c r="F62" s="15">
        <v>401411.92</v>
      </c>
    </row>
    <row r="71" spans="7:25" x14ac:dyDescent="0.35">
      <c r="G71" s="12" t="s">
        <v>119</v>
      </c>
      <c r="H71" t="s">
        <v>139</v>
      </c>
      <c r="J71" s="12" t="s">
        <v>119</v>
      </c>
      <c r="K71" t="s">
        <v>139</v>
      </c>
      <c r="M71" t="s">
        <v>119</v>
      </c>
      <c r="N71" t="s">
        <v>139</v>
      </c>
      <c r="P71" s="12" t="s">
        <v>119</v>
      </c>
      <c r="Q71" t="s">
        <v>139</v>
      </c>
      <c r="S71" s="12" t="s">
        <v>119</v>
      </c>
      <c r="T71" t="s">
        <v>139</v>
      </c>
      <c r="V71" t="str" cm="1">
        <f t="array" ref="V71:W75">_xlfn.VSTACK(S72:T76)</f>
        <v>Category01</v>
      </c>
      <c r="W71">
        <v>9985.9500000000044</v>
      </c>
    </row>
    <row r="72" spans="7:25" x14ac:dyDescent="0.35">
      <c r="G72" s="13" t="s">
        <v>108</v>
      </c>
      <c r="H72" s="23">
        <v>36230.150000000009</v>
      </c>
      <c r="J72" s="13" t="s">
        <v>107</v>
      </c>
      <c r="K72" s="23">
        <v>35120.899999999987</v>
      </c>
      <c r="M72" s="13" t="s">
        <v>99</v>
      </c>
      <c r="N72" s="23">
        <v>1209.92</v>
      </c>
      <c r="P72" s="13" t="s">
        <v>70</v>
      </c>
      <c r="Q72" s="23">
        <v>6073.92</v>
      </c>
      <c r="S72" s="13" t="s">
        <v>8</v>
      </c>
      <c r="T72" s="23">
        <v>9985.9500000000044</v>
      </c>
      <c r="V72" t="str">
        <v>Category02</v>
      </c>
      <c r="W72">
        <v>17548.87000000001</v>
      </c>
    </row>
    <row r="73" spans="7:25" x14ac:dyDescent="0.35">
      <c r="G73" s="13" t="s">
        <v>106</v>
      </c>
      <c r="H73" s="23">
        <v>22120.87000000001</v>
      </c>
      <c r="J73" s="13" t="s">
        <v>106</v>
      </c>
      <c r="K73" s="23">
        <v>33787.020000000019</v>
      </c>
      <c r="M73" s="13" t="s">
        <v>97</v>
      </c>
      <c r="N73" s="23">
        <v>1173.8400000000001</v>
      </c>
      <c r="P73" s="13" t="s">
        <v>140</v>
      </c>
      <c r="Q73" s="23">
        <v>6073.92</v>
      </c>
      <c r="S73" s="13" t="s">
        <v>28</v>
      </c>
      <c r="T73" s="23">
        <v>17548.87000000001</v>
      </c>
      <c r="V73" t="str">
        <v>Category03</v>
      </c>
      <c r="W73">
        <v>7118.5099999999984</v>
      </c>
    </row>
    <row r="74" spans="7:25" x14ac:dyDescent="0.35">
      <c r="G74" s="13" t="s">
        <v>105</v>
      </c>
      <c r="H74" s="23">
        <v>10556.899999999998</v>
      </c>
      <c r="J74" s="13" t="s">
        <v>140</v>
      </c>
      <c r="K74" s="23">
        <v>68907.920000000013</v>
      </c>
      <c r="M74" s="13" t="s">
        <v>95</v>
      </c>
      <c r="N74" s="23">
        <v>5334</v>
      </c>
      <c r="S74" s="13" t="s">
        <v>49</v>
      </c>
      <c r="T74" s="23">
        <v>7118.5099999999984</v>
      </c>
      <c r="V74" t="str">
        <v>Category04</v>
      </c>
      <c r="W74">
        <v>17591.400000000001</v>
      </c>
    </row>
    <row r="75" spans="7:25" x14ac:dyDescent="0.35">
      <c r="G75" s="13" t="s">
        <v>140</v>
      </c>
      <c r="H75" s="23">
        <v>68907.920000000013</v>
      </c>
      <c r="M75" s="13" t="s">
        <v>93</v>
      </c>
      <c r="N75" s="23">
        <v>4736.16</v>
      </c>
      <c r="S75" s="13" t="s">
        <v>62</v>
      </c>
      <c r="T75" s="23">
        <v>17591.400000000001</v>
      </c>
      <c r="V75" t="str">
        <v>Category05</v>
      </c>
      <c r="W75">
        <v>16663.189999999999</v>
      </c>
    </row>
    <row r="76" spans="7:25" x14ac:dyDescent="0.35">
      <c r="M76" s="13" t="s">
        <v>91</v>
      </c>
      <c r="N76" s="23">
        <v>1688.4000000000003</v>
      </c>
      <c r="P76" s="12" t="s">
        <v>119</v>
      </c>
      <c r="Q76" t="s">
        <v>139</v>
      </c>
      <c r="S76" s="13" t="s">
        <v>85</v>
      </c>
      <c r="T76" s="23">
        <v>16663.189999999999</v>
      </c>
    </row>
    <row r="77" spans="7:25" x14ac:dyDescent="0.35">
      <c r="M77" s="13" t="s">
        <v>89</v>
      </c>
      <c r="N77" s="23">
        <v>516.14999999999986</v>
      </c>
      <c r="P77" s="13" t="s">
        <v>8</v>
      </c>
      <c r="Q77" s="23">
        <v>9985.9500000000044</v>
      </c>
      <c r="S77" s="13" t="s">
        <v>140</v>
      </c>
      <c r="T77" s="23">
        <v>68907.920000000013</v>
      </c>
    </row>
    <row r="78" spans="7:25" x14ac:dyDescent="0.35">
      <c r="M78" s="13" t="s">
        <v>87</v>
      </c>
      <c r="N78" s="23">
        <v>879.12000000000012</v>
      </c>
      <c r="P78" s="13" t="s">
        <v>28</v>
      </c>
      <c r="Q78" s="23">
        <v>17548.87000000001</v>
      </c>
    </row>
    <row r="79" spans="7:25" x14ac:dyDescent="0.35">
      <c r="M79" s="13" t="s">
        <v>84</v>
      </c>
      <c r="N79" s="23">
        <v>1125.6000000000004</v>
      </c>
      <c r="P79" s="13" t="s">
        <v>49</v>
      </c>
      <c r="Q79" s="23">
        <v>7118.5099999999984</v>
      </c>
      <c r="S79" s="12" t="s">
        <v>119</v>
      </c>
      <c r="T79" t="s">
        <v>139</v>
      </c>
      <c r="V79" s="12" t="s">
        <v>119</v>
      </c>
      <c r="W79" t="s">
        <v>139</v>
      </c>
      <c r="Y79" t="s">
        <v>139</v>
      </c>
    </row>
    <row r="80" spans="7:25" x14ac:dyDescent="0.35">
      <c r="M80" s="13" t="s">
        <v>82</v>
      </c>
      <c r="N80" s="23">
        <v>472.49999999999972</v>
      </c>
      <c r="P80" s="13" t="s">
        <v>62</v>
      </c>
      <c r="Q80" s="23">
        <v>17591.400000000001</v>
      </c>
      <c r="S80" s="13" t="s">
        <v>126</v>
      </c>
      <c r="T80" s="23">
        <v>7056.96</v>
      </c>
      <c r="V80" s="13">
        <v>1</v>
      </c>
      <c r="W80" s="23">
        <v>2201.81</v>
      </c>
      <c r="Y80" s="23">
        <v>68907.920000000027</v>
      </c>
    </row>
    <row r="81" spans="13:27" x14ac:dyDescent="0.35">
      <c r="M81" s="13" t="s">
        <v>80</v>
      </c>
      <c r="N81" s="23">
        <v>178.5</v>
      </c>
      <c r="P81" s="13" t="s">
        <v>85</v>
      </c>
      <c r="Q81" s="23">
        <v>16663.189999999999</v>
      </c>
      <c r="S81" s="13" t="s">
        <v>125</v>
      </c>
      <c r="T81" s="23">
        <v>5516.3000000000011</v>
      </c>
      <c r="V81" s="13">
        <v>2</v>
      </c>
      <c r="W81" s="23">
        <v>2218.2200000000003</v>
      </c>
    </row>
    <row r="82" spans="13:27" x14ac:dyDescent="0.35">
      <c r="M82" s="13" t="s">
        <v>78</v>
      </c>
      <c r="N82" s="23">
        <v>508.19999999999931</v>
      </c>
      <c r="P82" s="13" t="s">
        <v>140</v>
      </c>
      <c r="Q82" s="23">
        <v>68907.920000000013</v>
      </c>
      <c r="S82" s="13" t="s">
        <v>129</v>
      </c>
      <c r="T82" s="23">
        <v>5179.6500000000015</v>
      </c>
      <c r="V82" s="13">
        <v>3</v>
      </c>
      <c r="W82" s="23">
        <v>3811.1</v>
      </c>
    </row>
    <row r="83" spans="13:27" x14ac:dyDescent="0.35">
      <c r="M83" s="13" t="s">
        <v>76</v>
      </c>
      <c r="N83" s="23">
        <v>2815.8000000000006</v>
      </c>
      <c r="S83" s="13" t="s">
        <v>122</v>
      </c>
      <c r="T83" s="23">
        <v>5297.11</v>
      </c>
      <c r="V83" s="13">
        <v>4</v>
      </c>
      <c r="W83" s="23">
        <v>1696.1999999999998</v>
      </c>
      <c r="Z83" s="12" t="s">
        <v>119</v>
      </c>
      <c r="AA83" t="s">
        <v>139</v>
      </c>
    </row>
    <row r="84" spans="13:27" x14ac:dyDescent="0.35">
      <c r="M84" s="13" t="s">
        <v>74</v>
      </c>
      <c r="N84" s="23">
        <v>3958.7200000000007</v>
      </c>
      <c r="S84" s="13" t="s">
        <v>130</v>
      </c>
      <c r="T84" s="23">
        <v>4384.4500000000007</v>
      </c>
      <c r="V84" s="13">
        <v>5</v>
      </c>
      <c r="W84" s="23">
        <v>2296.4499999999998</v>
      </c>
      <c r="Z84" s="13" t="s">
        <v>51</v>
      </c>
      <c r="AA84" s="23">
        <v>2411.6399999999994</v>
      </c>
    </row>
    <row r="85" spans="13:27" x14ac:dyDescent="0.35">
      <c r="M85" s="13" t="s">
        <v>72</v>
      </c>
      <c r="N85" s="23">
        <v>669.59999999999968</v>
      </c>
      <c r="S85" s="13" t="s">
        <v>128</v>
      </c>
      <c r="T85" s="23">
        <v>5654.7099999999991</v>
      </c>
      <c r="V85" s="13">
        <v>6</v>
      </c>
      <c r="W85" s="23">
        <v>2523.54</v>
      </c>
      <c r="Z85" s="13" t="s">
        <v>32</v>
      </c>
      <c r="AA85" s="23">
        <v>2603.9100000000008</v>
      </c>
    </row>
    <row r="86" spans="13:27" x14ac:dyDescent="0.35">
      <c r="M86" s="13" t="s">
        <v>70</v>
      </c>
      <c r="N86" s="23">
        <v>6073.92</v>
      </c>
      <c r="S86" s="13" t="s">
        <v>127</v>
      </c>
      <c r="T86" s="23">
        <v>5373.7900000000018</v>
      </c>
      <c r="V86" s="13">
        <v>7</v>
      </c>
      <c r="W86" s="23">
        <v>1351.79</v>
      </c>
      <c r="Z86" s="13" t="s">
        <v>76</v>
      </c>
      <c r="AA86" s="23">
        <v>2815.8000000000006</v>
      </c>
    </row>
    <row r="87" spans="13:27" x14ac:dyDescent="0.35">
      <c r="M87" s="13" t="s">
        <v>68</v>
      </c>
      <c r="N87" s="23">
        <v>635.43999999999983</v>
      </c>
      <c r="S87" s="13" t="s">
        <v>123</v>
      </c>
      <c r="T87" s="23">
        <v>5519.3999999999987</v>
      </c>
      <c r="V87" s="13">
        <v>8</v>
      </c>
      <c r="W87" s="23">
        <v>2308.46</v>
      </c>
      <c r="Z87" s="13" t="s">
        <v>36</v>
      </c>
      <c r="AA87" s="23">
        <v>3020.6400000000003</v>
      </c>
    </row>
    <row r="88" spans="13:27" x14ac:dyDescent="0.35">
      <c r="M88" s="13" t="s">
        <v>66</v>
      </c>
      <c r="N88" s="23">
        <v>538.72000000000025</v>
      </c>
      <c r="S88" s="13" t="s">
        <v>133</v>
      </c>
      <c r="T88" s="23">
        <v>6484.8100000000013</v>
      </c>
      <c r="V88" s="13">
        <v>9</v>
      </c>
      <c r="W88" s="23">
        <v>2895.6700000000005</v>
      </c>
      <c r="Z88" s="13" t="s">
        <v>11</v>
      </c>
      <c r="AA88" s="23">
        <v>3553.2000000000012</v>
      </c>
    </row>
    <row r="89" spans="13:27" x14ac:dyDescent="0.35">
      <c r="M89" s="13" t="s">
        <v>64</v>
      </c>
      <c r="N89" s="23">
        <v>994.0800000000005</v>
      </c>
      <c r="S89" s="13" t="s">
        <v>132</v>
      </c>
      <c r="T89" s="23">
        <v>5658.69</v>
      </c>
      <c r="V89" s="13">
        <v>10</v>
      </c>
      <c r="W89" s="23">
        <v>2673.3500000000004</v>
      </c>
      <c r="Z89" s="13" t="s">
        <v>74</v>
      </c>
      <c r="AA89" s="23">
        <v>3958.7200000000007</v>
      </c>
    </row>
    <row r="90" spans="13:27" x14ac:dyDescent="0.35">
      <c r="M90" s="13" t="s">
        <v>61</v>
      </c>
      <c r="N90" s="23">
        <v>745.92</v>
      </c>
      <c r="S90" s="13" t="s">
        <v>131</v>
      </c>
      <c r="T90" s="23">
        <v>6818.0700000000006</v>
      </c>
      <c r="V90" s="13">
        <v>11</v>
      </c>
      <c r="W90" s="23">
        <v>2112.5800000000004</v>
      </c>
      <c r="Z90" s="13" t="s">
        <v>93</v>
      </c>
      <c r="AA90" s="23">
        <v>4736.16</v>
      </c>
    </row>
    <row r="91" spans="13:27" x14ac:dyDescent="0.35">
      <c r="M91" s="13" t="s">
        <v>59</v>
      </c>
      <c r="N91" s="23">
        <v>95.760000000000019</v>
      </c>
      <c r="S91" s="13" t="s">
        <v>124</v>
      </c>
      <c r="T91" s="23">
        <v>5963.9799999999987</v>
      </c>
      <c r="V91" s="13">
        <v>12</v>
      </c>
      <c r="W91" s="23">
        <v>2573.3600000000006</v>
      </c>
      <c r="Z91" s="13" t="s">
        <v>95</v>
      </c>
      <c r="AA91" s="23">
        <v>5334</v>
      </c>
    </row>
    <row r="92" spans="13:27" x14ac:dyDescent="0.35">
      <c r="M92" s="13" t="s">
        <v>57</v>
      </c>
      <c r="N92" s="23">
        <v>842.40000000000032</v>
      </c>
      <c r="S92" s="13" t="s">
        <v>140</v>
      </c>
      <c r="T92" s="23">
        <v>68907.920000000013</v>
      </c>
      <c r="V92" s="13">
        <v>13</v>
      </c>
      <c r="W92" s="23">
        <v>1747.26</v>
      </c>
      <c r="Z92" s="13" t="s">
        <v>46</v>
      </c>
      <c r="AA92" s="23">
        <v>5760</v>
      </c>
    </row>
    <row r="93" spans="13:27" x14ac:dyDescent="0.35">
      <c r="M93" s="13" t="s">
        <v>55</v>
      </c>
      <c r="N93" s="23">
        <v>727.56000000000029</v>
      </c>
      <c r="V93" s="13">
        <v>14</v>
      </c>
      <c r="W93" s="23">
        <v>1773.14</v>
      </c>
      <c r="Z93" s="13" t="s">
        <v>70</v>
      </c>
      <c r="AA93" s="23">
        <v>6073.92</v>
      </c>
    </row>
    <row r="94" spans="13:27" x14ac:dyDescent="0.35">
      <c r="M94" s="13" t="s">
        <v>53</v>
      </c>
      <c r="N94" s="23">
        <v>1439.8999999999992</v>
      </c>
      <c r="V94" s="13">
        <v>15</v>
      </c>
      <c r="W94" s="23">
        <v>2636.6999999999994</v>
      </c>
      <c r="Z94" s="13" t="s">
        <v>140</v>
      </c>
      <c r="AA94" s="23">
        <v>40267.990000000005</v>
      </c>
    </row>
    <row r="95" spans="13:27" x14ac:dyDescent="0.35">
      <c r="M95" s="13" t="s">
        <v>51</v>
      </c>
      <c r="N95" s="23">
        <v>2411.6399999999994</v>
      </c>
      <c r="V95" s="13">
        <v>16</v>
      </c>
      <c r="W95" s="23">
        <v>2042.6299999999999</v>
      </c>
    </row>
    <row r="96" spans="13:27" x14ac:dyDescent="0.35">
      <c r="M96" s="13" t="s">
        <v>48</v>
      </c>
      <c r="N96" s="23">
        <v>1601.25</v>
      </c>
      <c r="V96" s="13">
        <v>17</v>
      </c>
      <c r="W96" s="23">
        <v>537.24</v>
      </c>
    </row>
    <row r="97" spans="13:23" x14ac:dyDescent="0.35">
      <c r="M97" s="13" t="s">
        <v>46</v>
      </c>
      <c r="N97" s="23">
        <v>5760</v>
      </c>
      <c r="V97" s="13">
        <v>18</v>
      </c>
      <c r="W97" s="23">
        <v>3269.39</v>
      </c>
    </row>
    <row r="98" spans="13:23" x14ac:dyDescent="0.35">
      <c r="M98" s="13" t="s">
        <v>44</v>
      </c>
      <c r="N98" s="23">
        <v>1001.2199999999999</v>
      </c>
      <c r="V98" s="13">
        <v>19</v>
      </c>
      <c r="W98" s="23">
        <v>1742.23</v>
      </c>
    </row>
    <row r="99" spans="13:23" x14ac:dyDescent="0.35">
      <c r="M99" s="13" t="s">
        <v>42</v>
      </c>
      <c r="N99" s="23">
        <v>1435.1400000000006</v>
      </c>
      <c r="V99" s="13">
        <v>20</v>
      </c>
      <c r="W99" s="23">
        <v>3419.7799999999997</v>
      </c>
    </row>
    <row r="100" spans="13:23" x14ac:dyDescent="0.35">
      <c r="M100" s="13" t="s">
        <v>40</v>
      </c>
      <c r="N100" s="23">
        <v>436.80000000000007</v>
      </c>
      <c r="V100" s="13">
        <v>21</v>
      </c>
      <c r="W100" s="23">
        <v>1895.4</v>
      </c>
    </row>
    <row r="101" spans="13:23" x14ac:dyDescent="0.35">
      <c r="M101" s="13" t="s">
        <v>38</v>
      </c>
      <c r="N101" s="23">
        <v>435.23999999999995</v>
      </c>
      <c r="V101" s="13">
        <v>22</v>
      </c>
      <c r="W101" s="23">
        <v>1609.84</v>
      </c>
    </row>
    <row r="102" spans="13:23" x14ac:dyDescent="0.35">
      <c r="M102" s="13" t="s">
        <v>36</v>
      </c>
      <c r="N102" s="23">
        <v>3020.6400000000003</v>
      </c>
      <c r="V102" s="13">
        <v>23</v>
      </c>
      <c r="W102" s="23">
        <v>3002.1900000000005</v>
      </c>
    </row>
    <row r="103" spans="13:23" x14ac:dyDescent="0.35">
      <c r="M103" s="13" t="s">
        <v>34</v>
      </c>
      <c r="N103" s="23">
        <v>695.52</v>
      </c>
      <c r="V103" s="13">
        <v>24</v>
      </c>
      <c r="W103" s="23">
        <v>2364.3999999999996</v>
      </c>
    </row>
    <row r="104" spans="13:23" x14ac:dyDescent="0.35">
      <c r="M104" s="13" t="s">
        <v>32</v>
      </c>
      <c r="N104" s="23">
        <v>2603.9100000000008</v>
      </c>
      <c r="V104" s="13">
        <v>25</v>
      </c>
      <c r="W104" s="23">
        <v>2993.4300000000003</v>
      </c>
    </row>
    <row r="105" spans="13:23" x14ac:dyDescent="0.35">
      <c r="M105" s="13" t="s">
        <v>30</v>
      </c>
      <c r="N105" s="23">
        <v>532.39999999999986</v>
      </c>
      <c r="V105" s="13">
        <v>26</v>
      </c>
      <c r="W105" s="23">
        <v>2435.0800000000004</v>
      </c>
    </row>
    <row r="106" spans="13:23" x14ac:dyDescent="0.35">
      <c r="M106" s="13" t="s">
        <v>27</v>
      </c>
      <c r="N106" s="23">
        <v>1627.9999999999995</v>
      </c>
      <c r="V106" s="13">
        <v>27</v>
      </c>
      <c r="W106" s="23">
        <v>1786.6700000000003</v>
      </c>
    </row>
    <row r="107" spans="13:23" x14ac:dyDescent="0.35">
      <c r="M107" s="13" t="s">
        <v>25</v>
      </c>
      <c r="N107" s="23">
        <v>137.63999999999996</v>
      </c>
      <c r="P107" t="str" cm="1">
        <f t="array" ref="P107:Q107">P72:Q72</f>
        <v>Product30</v>
      </c>
      <c r="Q107" s="25">
        <v>6073.92</v>
      </c>
      <c r="V107" s="13">
        <v>28</v>
      </c>
      <c r="W107" s="23">
        <v>2245.16</v>
      </c>
    </row>
    <row r="108" spans="13:23" x14ac:dyDescent="0.35">
      <c r="M108" s="13" t="s">
        <v>23</v>
      </c>
      <c r="N108" s="23">
        <v>1289.8200000000008</v>
      </c>
      <c r="V108" s="13">
        <v>29</v>
      </c>
      <c r="W108" s="23">
        <v>1354.4800000000005</v>
      </c>
    </row>
    <row r="109" spans="13:23" x14ac:dyDescent="0.35">
      <c r="M109" s="13" t="s">
        <v>21</v>
      </c>
      <c r="N109" s="23">
        <v>227.04000000000013</v>
      </c>
      <c r="V109" s="13">
        <v>30</v>
      </c>
      <c r="W109" s="23">
        <v>2193.27</v>
      </c>
    </row>
    <row r="110" spans="13:23" x14ac:dyDescent="0.35">
      <c r="M110" s="13" t="s">
        <v>19</v>
      </c>
      <c r="N110" s="23">
        <v>556.5</v>
      </c>
      <c r="V110" s="13">
        <v>31</v>
      </c>
      <c r="W110" s="23">
        <v>1197.1000000000001</v>
      </c>
    </row>
    <row r="111" spans="13:23" x14ac:dyDescent="0.35">
      <c r="M111" s="13" t="s">
        <v>17</v>
      </c>
      <c r="N111" s="23">
        <v>2283.610000000001</v>
      </c>
      <c r="P111" t="str" cm="1">
        <f t="array" ref="P111:Q111">P77:Q77</f>
        <v>Category01</v>
      </c>
      <c r="Q111" s="25">
        <v>9985.9500000000044</v>
      </c>
      <c r="V111" s="13" t="s">
        <v>140</v>
      </c>
      <c r="W111" s="23">
        <v>68907.920000000013</v>
      </c>
    </row>
    <row r="112" spans="13:23" x14ac:dyDescent="0.35">
      <c r="M112" s="13" t="s">
        <v>15</v>
      </c>
      <c r="N112" s="23">
        <v>600.16000000000031</v>
      </c>
    </row>
    <row r="113" spans="13:14" x14ac:dyDescent="0.35">
      <c r="M113" s="13" t="s">
        <v>13</v>
      </c>
      <c r="N113" s="23">
        <v>785.25999999999976</v>
      </c>
    </row>
    <row r="114" spans="13:14" x14ac:dyDescent="0.35">
      <c r="M114" s="13" t="s">
        <v>11</v>
      </c>
      <c r="N114" s="23">
        <v>3553.2000000000012</v>
      </c>
    </row>
  </sheetData>
  <mergeCells count="1">
    <mergeCell ref="A2:D2"/>
  </mergeCells>
  <pageMargins left="0.7" right="0.7" top="0.75" bottom="0.75" header="0.3" footer="0.3"/>
  <drawing r:id="rId29"/>
  <extLst>
    <ext xmlns:x14="http://schemas.microsoft.com/office/spreadsheetml/2009/9/main" uri="{A8765BA9-456A-4dab-B4F3-ACF838C121DE}">
      <x14:slicerList>
        <x14:slicer r:id="rId30"/>
      </x14:slicerList>
    </ext>
    <ext xmlns:x15="http://schemas.microsoft.com/office/spreadsheetml/2010/11/main" uri="{7E03D99C-DC04-49d9-9315-930204A7B6E9}">
      <x15:timelineRefs>
        <x15:timelineRef r:id="rId31"/>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1422-17FE-4ECF-9A89-959E45191231}">
  <sheetPr>
    <tabColor rgb="FFFF0000"/>
  </sheetPr>
  <dimension ref="A3:Z62"/>
  <sheetViews>
    <sheetView zoomScale="56" zoomScaleNormal="56" workbookViewId="0">
      <selection activeCell="D47" sqref="D47"/>
    </sheetView>
  </sheetViews>
  <sheetFormatPr defaultRowHeight="14.5" x14ac:dyDescent="0.35"/>
  <cols>
    <col min="1" max="2" width="26.08984375" bestFit="1" customWidth="1"/>
    <col min="3" max="3" width="14.1796875" bestFit="1" customWidth="1"/>
    <col min="4" max="4" width="26.08984375" bestFit="1" customWidth="1"/>
    <col min="5" max="5" width="13.26953125" bestFit="1" customWidth="1"/>
    <col min="6" max="6" width="16.1796875" customWidth="1"/>
    <col min="7" max="7" width="11.08984375" bestFit="1" customWidth="1"/>
    <col min="9" max="9" width="14.1796875" bestFit="1" customWidth="1"/>
    <col min="10" max="10" width="26.08984375" bestFit="1" customWidth="1"/>
    <col min="11" max="11" width="14.1796875" bestFit="1" customWidth="1"/>
    <col min="12" max="12" width="26.08984375" bestFit="1" customWidth="1"/>
    <col min="14" max="14" width="14.1796875" bestFit="1" customWidth="1"/>
    <col min="15" max="15" width="26.08984375" bestFit="1" customWidth="1"/>
    <col min="17" max="17" width="14.1796875" bestFit="1" customWidth="1"/>
    <col min="18" max="18" width="26.08984375" bestFit="1" customWidth="1"/>
    <col min="19" max="19" width="15.81640625" bestFit="1" customWidth="1"/>
    <col min="20" max="20" width="14.1796875" bestFit="1" customWidth="1"/>
    <col min="21" max="21" width="26.08984375" bestFit="1" customWidth="1"/>
    <col min="25" max="25" width="14.1796875" bestFit="1" customWidth="1"/>
    <col min="26" max="26" width="15.81640625" bestFit="1" customWidth="1"/>
  </cols>
  <sheetData>
    <row r="3" spans="1:8" x14ac:dyDescent="0.35">
      <c r="A3" t="s">
        <v>120</v>
      </c>
      <c r="C3" t="s">
        <v>121</v>
      </c>
      <c r="F3" t="s">
        <v>136</v>
      </c>
      <c r="G3" s="25">
        <f>GETPIVOTDATA("TOTAL SELLING VALUE",$A$3)</f>
        <v>401411.91999999969</v>
      </c>
    </row>
    <row r="4" spans="1:8" x14ac:dyDescent="0.35">
      <c r="A4" s="15">
        <v>401411.91999999969</v>
      </c>
      <c r="C4" s="15">
        <v>332504</v>
      </c>
      <c r="F4" t="s">
        <v>137</v>
      </c>
      <c r="G4">
        <f>GETPIVOTDATA("TOTAL BUYING VALUE",$C$3)</f>
        <v>332504</v>
      </c>
    </row>
    <row r="5" spans="1:8" x14ac:dyDescent="0.35">
      <c r="A5" t="s">
        <v>139</v>
      </c>
      <c r="C5" s="12" t="s">
        <v>119</v>
      </c>
      <c r="D5" t="s">
        <v>120</v>
      </c>
      <c r="E5" t="s">
        <v>139</v>
      </c>
      <c r="F5" t="s">
        <v>135</v>
      </c>
      <c r="G5" s="22">
        <f>G3-G4</f>
        <v>68907.919999999693</v>
      </c>
      <c r="H5" s="14">
        <f>G5/G4</f>
        <v>0.20723937155643149</v>
      </c>
    </row>
    <row r="6" spans="1:8" x14ac:dyDescent="0.35">
      <c r="A6" s="15">
        <v>68907.920000000027</v>
      </c>
      <c r="C6" s="13" t="s">
        <v>126</v>
      </c>
      <c r="D6" s="15">
        <v>41346.959999999992</v>
      </c>
      <c r="E6" s="15">
        <v>7056.96</v>
      </c>
      <c r="H6" s="14"/>
    </row>
    <row r="7" spans="1:8" x14ac:dyDescent="0.35">
      <c r="C7" s="13" t="s">
        <v>125</v>
      </c>
      <c r="D7" s="15">
        <v>30857.300000000003</v>
      </c>
      <c r="E7" s="15">
        <v>5516.3000000000011</v>
      </c>
    </row>
    <row r="8" spans="1:8" x14ac:dyDescent="0.35">
      <c r="C8" s="13" t="s">
        <v>129</v>
      </c>
      <c r="D8" s="15">
        <v>28616.65</v>
      </c>
      <c r="E8" s="15">
        <v>5179.6500000000015</v>
      </c>
    </row>
    <row r="9" spans="1:8" x14ac:dyDescent="0.35">
      <c r="A9" t="s">
        <v>134</v>
      </c>
      <c r="C9" s="13" t="s">
        <v>122</v>
      </c>
      <c r="D9" s="15">
        <v>26579.11</v>
      </c>
      <c r="E9" s="15">
        <v>5297.11</v>
      </c>
    </row>
    <row r="10" spans="1:8" x14ac:dyDescent="0.35">
      <c r="A10" s="15">
        <v>4280</v>
      </c>
      <c r="C10" s="13" t="s">
        <v>130</v>
      </c>
      <c r="D10" s="15">
        <v>30910.45</v>
      </c>
      <c r="E10" s="15">
        <v>4384.4500000000007</v>
      </c>
    </row>
    <row r="11" spans="1:8" x14ac:dyDescent="0.35">
      <c r="C11" s="13" t="s">
        <v>128</v>
      </c>
      <c r="D11" s="15">
        <v>30533.710000000003</v>
      </c>
      <c r="E11" s="15">
        <v>5654.7099999999991</v>
      </c>
    </row>
    <row r="12" spans="1:8" x14ac:dyDescent="0.35">
      <c r="C12" s="13" t="s">
        <v>127</v>
      </c>
      <c r="D12" s="15">
        <v>35251.79</v>
      </c>
      <c r="E12" s="15">
        <v>5373.7900000000018</v>
      </c>
    </row>
    <row r="13" spans="1:8" x14ac:dyDescent="0.35">
      <c r="A13" t="s">
        <v>134</v>
      </c>
      <c r="C13" s="13" t="s">
        <v>123</v>
      </c>
      <c r="D13" s="15">
        <v>35350.400000000016</v>
      </c>
      <c r="E13" s="15">
        <v>5519.3999999999987</v>
      </c>
    </row>
    <row r="14" spans="1:8" x14ac:dyDescent="0.35">
      <c r="A14" s="15">
        <v>4280</v>
      </c>
      <c r="C14" s="13" t="s">
        <v>133</v>
      </c>
      <c r="D14" s="15">
        <v>35242.810000000005</v>
      </c>
      <c r="E14" s="15">
        <v>6484.8100000000013</v>
      </c>
    </row>
    <row r="15" spans="1:8" x14ac:dyDescent="0.35">
      <c r="C15" s="13" t="s">
        <v>132</v>
      </c>
      <c r="D15" s="15">
        <v>33500.69000000001</v>
      </c>
      <c r="E15" s="15">
        <v>5658.69</v>
      </c>
    </row>
    <row r="16" spans="1:8" x14ac:dyDescent="0.35">
      <c r="C16" s="13" t="s">
        <v>131</v>
      </c>
      <c r="D16" s="15">
        <v>36124.07</v>
      </c>
      <c r="E16" s="15">
        <v>6818.0700000000006</v>
      </c>
    </row>
    <row r="17" spans="1:18" x14ac:dyDescent="0.35">
      <c r="C17" s="13" t="s">
        <v>124</v>
      </c>
      <c r="D17" s="15">
        <v>37097.979999999996</v>
      </c>
      <c r="E17" s="15">
        <v>5963.9799999999987</v>
      </c>
    </row>
    <row r="18" spans="1:18" x14ac:dyDescent="0.35">
      <c r="C18" s="13" t="s">
        <v>140</v>
      </c>
      <c r="D18" s="15">
        <v>401411.92000000004</v>
      </c>
      <c r="E18" s="15">
        <v>68907.920000000013</v>
      </c>
    </row>
    <row r="20" spans="1:18" x14ac:dyDescent="0.35">
      <c r="C20" s="12" t="s">
        <v>119</v>
      </c>
      <c r="D20" t="s">
        <v>120</v>
      </c>
    </row>
    <row r="21" spans="1:18" x14ac:dyDescent="0.35">
      <c r="C21" s="13" t="s">
        <v>126</v>
      </c>
      <c r="D21" s="15">
        <v>41346.959999999992</v>
      </c>
    </row>
    <row r="22" spans="1:18" x14ac:dyDescent="0.35">
      <c r="C22" s="13" t="s">
        <v>125</v>
      </c>
      <c r="D22" s="15">
        <v>30857.300000000003</v>
      </c>
    </row>
    <row r="23" spans="1:18" x14ac:dyDescent="0.35">
      <c r="C23" s="13" t="s">
        <v>129</v>
      </c>
      <c r="D23" s="15">
        <v>28616.65</v>
      </c>
    </row>
    <row r="24" spans="1:18" x14ac:dyDescent="0.35">
      <c r="C24" s="13" t="s">
        <v>122</v>
      </c>
      <c r="D24" s="15">
        <v>26579.11</v>
      </c>
    </row>
    <row r="25" spans="1:18" x14ac:dyDescent="0.35">
      <c r="C25" s="13" t="s">
        <v>130</v>
      </c>
      <c r="D25" s="15">
        <v>30910.45</v>
      </c>
    </row>
    <row r="26" spans="1:18" x14ac:dyDescent="0.35">
      <c r="C26" s="13" t="s">
        <v>128</v>
      </c>
      <c r="D26" s="15">
        <v>30533.710000000003</v>
      </c>
    </row>
    <row r="27" spans="1:18" x14ac:dyDescent="0.35">
      <c r="C27" s="13" t="s">
        <v>127</v>
      </c>
      <c r="D27" s="15">
        <v>35251.79</v>
      </c>
    </row>
    <row r="28" spans="1:18" x14ac:dyDescent="0.35">
      <c r="C28" s="13" t="s">
        <v>123</v>
      </c>
      <c r="D28" s="15">
        <v>35350.400000000016</v>
      </c>
    </row>
    <row r="29" spans="1:18" x14ac:dyDescent="0.35">
      <c r="C29" s="13" t="s">
        <v>133</v>
      </c>
      <c r="D29" s="15">
        <v>35242.810000000005</v>
      </c>
    </row>
    <row r="30" spans="1:18" x14ac:dyDescent="0.35">
      <c r="A30" s="12" t="s">
        <v>119</v>
      </c>
      <c r="B30" t="s">
        <v>120</v>
      </c>
      <c r="C30" s="13" t="s">
        <v>132</v>
      </c>
      <c r="D30" s="15">
        <v>33500.69000000001</v>
      </c>
    </row>
    <row r="31" spans="1:18" x14ac:dyDescent="0.35">
      <c r="A31" s="13">
        <v>1</v>
      </c>
      <c r="B31" s="15">
        <v>13167.810000000001</v>
      </c>
      <c r="C31" s="13" t="s">
        <v>131</v>
      </c>
      <c r="D31" s="15">
        <v>36124.07</v>
      </c>
      <c r="Q31" s="12" t="s">
        <v>119</v>
      </c>
      <c r="R31" t="s">
        <v>120</v>
      </c>
    </row>
    <row r="32" spans="1:18" x14ac:dyDescent="0.35">
      <c r="A32" s="13">
        <v>2</v>
      </c>
      <c r="B32" s="15">
        <v>13210.220000000001</v>
      </c>
      <c r="C32" s="13" t="s">
        <v>124</v>
      </c>
      <c r="D32" s="15">
        <v>37097.979999999996</v>
      </c>
      <c r="Q32" s="13" t="s">
        <v>93</v>
      </c>
      <c r="R32" s="15">
        <v>22952.16</v>
      </c>
    </row>
    <row r="33" spans="1:21" x14ac:dyDescent="0.35">
      <c r="A33" s="13">
        <v>3</v>
      </c>
      <c r="B33" s="15">
        <v>20202.099999999995</v>
      </c>
      <c r="C33" s="13" t="s">
        <v>140</v>
      </c>
      <c r="D33" s="15">
        <v>401411.92000000004</v>
      </c>
      <c r="I33" s="12" t="s">
        <v>119</v>
      </c>
      <c r="J33" t="s">
        <v>120</v>
      </c>
      <c r="K33" s="12" t="s">
        <v>119</v>
      </c>
      <c r="L33" t="s">
        <v>120</v>
      </c>
      <c r="N33" s="12" t="s">
        <v>119</v>
      </c>
      <c r="O33" t="s">
        <v>120</v>
      </c>
      <c r="Q33" s="13" t="s">
        <v>140</v>
      </c>
      <c r="R33" s="15">
        <v>22952.16</v>
      </c>
    </row>
    <row r="34" spans="1:21" x14ac:dyDescent="0.35">
      <c r="A34" s="13">
        <v>4</v>
      </c>
      <c r="B34" s="15">
        <v>11312.2</v>
      </c>
      <c r="I34" s="13" t="s">
        <v>108</v>
      </c>
      <c r="J34" s="15">
        <v>208140.15000000005</v>
      </c>
      <c r="K34" s="13" t="s">
        <v>107</v>
      </c>
      <c r="L34" s="15">
        <v>199516.90000000008</v>
      </c>
      <c r="N34" s="13" t="s">
        <v>93</v>
      </c>
      <c r="O34" s="15">
        <v>22952.16</v>
      </c>
    </row>
    <row r="35" spans="1:21" x14ac:dyDescent="0.35">
      <c r="A35" s="13">
        <v>5</v>
      </c>
      <c r="B35" s="15">
        <v>11711.449999999999</v>
      </c>
      <c r="I35" s="13" t="s">
        <v>106</v>
      </c>
      <c r="J35" s="15">
        <v>133923.87000000002</v>
      </c>
      <c r="K35" s="13" t="s">
        <v>106</v>
      </c>
      <c r="L35" s="15">
        <v>201895.01999999993</v>
      </c>
      <c r="N35" s="13" t="s">
        <v>70</v>
      </c>
      <c r="O35" s="15">
        <v>22945.919999999998</v>
      </c>
      <c r="Q35" s="12" t="s">
        <v>119</v>
      </c>
      <c r="R35" t="s">
        <v>120</v>
      </c>
      <c r="T35" t="str" cm="1">
        <f t="array" ref="T35:U39">_xlfn.VSTACK(Q36:R40)</f>
        <v>Category01</v>
      </c>
      <c r="U35">
        <v>69261.950000000012</v>
      </c>
    </row>
    <row r="36" spans="1:21" x14ac:dyDescent="0.35">
      <c r="A36" s="13">
        <v>6</v>
      </c>
      <c r="B36" s="15">
        <v>14365.540000000005</v>
      </c>
      <c r="I36" s="13" t="s">
        <v>105</v>
      </c>
      <c r="J36" s="15">
        <v>59347.900000000009</v>
      </c>
      <c r="K36" s="13" t="s">
        <v>140</v>
      </c>
      <c r="L36" s="15">
        <v>401411.92000000004</v>
      </c>
      <c r="N36" s="13" t="s">
        <v>95</v>
      </c>
      <c r="O36" s="15">
        <v>20574</v>
      </c>
      <c r="Q36" s="13" t="s">
        <v>8</v>
      </c>
      <c r="R36" s="15">
        <v>69261.950000000012</v>
      </c>
      <c r="T36" t="str">
        <v>Category02</v>
      </c>
      <c r="U36">
        <v>92963.87</v>
      </c>
    </row>
    <row r="37" spans="1:21" x14ac:dyDescent="0.35">
      <c r="A37" s="13">
        <v>7</v>
      </c>
      <c r="B37" s="15">
        <v>7132.79</v>
      </c>
      <c r="I37" s="13" t="s">
        <v>140</v>
      </c>
      <c r="J37" s="15">
        <v>401411.9200000001</v>
      </c>
      <c r="N37" s="13" t="s">
        <v>46</v>
      </c>
      <c r="O37" s="15">
        <v>20160</v>
      </c>
      <c r="Q37" s="13" t="s">
        <v>28</v>
      </c>
      <c r="R37" s="15">
        <v>92963.87</v>
      </c>
      <c r="T37" t="str">
        <v>Category03</v>
      </c>
      <c r="U37">
        <v>52299.509999999995</v>
      </c>
    </row>
    <row r="38" spans="1:21" x14ac:dyDescent="0.35">
      <c r="A38" s="13">
        <v>8</v>
      </c>
      <c r="B38" s="15">
        <v>14262.46</v>
      </c>
      <c r="N38" s="13" t="s">
        <v>27</v>
      </c>
      <c r="O38" s="15">
        <v>16428</v>
      </c>
      <c r="Q38" s="13" t="s">
        <v>49</v>
      </c>
      <c r="R38" s="15">
        <v>52299.509999999995</v>
      </c>
      <c r="T38" t="str">
        <v>Category04</v>
      </c>
      <c r="U38">
        <v>95269.4</v>
      </c>
    </row>
    <row r="39" spans="1:21" x14ac:dyDescent="0.35">
      <c r="A39" s="13">
        <v>9</v>
      </c>
      <c r="B39" s="15">
        <v>16824.670000000002</v>
      </c>
      <c r="N39" s="13" t="s">
        <v>99</v>
      </c>
      <c r="O39" s="15">
        <v>16333.92</v>
      </c>
      <c r="Q39" s="13" t="s">
        <v>62</v>
      </c>
      <c r="R39" s="15">
        <v>95269.4</v>
      </c>
      <c r="T39" t="str">
        <v>Category05</v>
      </c>
      <c r="U39">
        <v>91617.19</v>
      </c>
    </row>
    <row r="40" spans="1:21" x14ac:dyDescent="0.35">
      <c r="A40" s="13">
        <v>10</v>
      </c>
      <c r="B40" s="15">
        <v>15229.35</v>
      </c>
      <c r="N40" s="13" t="s">
        <v>74</v>
      </c>
      <c r="O40" s="15">
        <v>16329.72</v>
      </c>
      <c r="Q40" s="13" t="s">
        <v>85</v>
      </c>
      <c r="R40" s="15">
        <v>91617.19</v>
      </c>
    </row>
    <row r="41" spans="1:21" x14ac:dyDescent="0.35">
      <c r="A41" s="13">
        <v>11</v>
      </c>
      <c r="B41" s="15">
        <v>11915.58</v>
      </c>
      <c r="N41" s="13" t="s">
        <v>17</v>
      </c>
      <c r="O41" s="15">
        <v>15716.61</v>
      </c>
      <c r="Q41" s="13" t="s">
        <v>140</v>
      </c>
      <c r="R41" s="15">
        <v>401411.92</v>
      </c>
    </row>
    <row r="42" spans="1:21" x14ac:dyDescent="0.35">
      <c r="A42" s="13">
        <v>12</v>
      </c>
      <c r="B42" s="15">
        <v>14837.359999999999</v>
      </c>
      <c r="N42" s="13" t="s">
        <v>76</v>
      </c>
      <c r="O42" s="15">
        <v>13645.800000000001</v>
      </c>
      <c r="U42" t="s">
        <v>141</v>
      </c>
    </row>
    <row r="43" spans="1:21" x14ac:dyDescent="0.35">
      <c r="A43" s="13">
        <v>13</v>
      </c>
      <c r="B43" s="15">
        <v>8084.26</v>
      </c>
      <c r="N43" s="13" t="s">
        <v>11</v>
      </c>
      <c r="O43" s="15">
        <v>13423.199999999999</v>
      </c>
      <c r="T43" s="12" t="s">
        <v>119</v>
      </c>
      <c r="U43" t="s">
        <v>120</v>
      </c>
    </row>
    <row r="44" spans="1:21" x14ac:dyDescent="0.35">
      <c r="A44" s="13">
        <v>14</v>
      </c>
      <c r="B44" s="15">
        <v>9461.1400000000012</v>
      </c>
      <c r="N44" s="13" t="s">
        <v>140</v>
      </c>
      <c r="O44" s="15">
        <v>178509.33000000002</v>
      </c>
      <c r="T44" s="13" t="s">
        <v>8</v>
      </c>
      <c r="U44" s="15">
        <v>69261.950000000012</v>
      </c>
    </row>
    <row r="45" spans="1:21" x14ac:dyDescent="0.35">
      <c r="A45" s="13">
        <v>15</v>
      </c>
      <c r="B45" s="15">
        <v>12189.7</v>
      </c>
      <c r="T45" s="13" t="s">
        <v>28</v>
      </c>
      <c r="U45" s="15">
        <v>92963.87</v>
      </c>
    </row>
    <row r="46" spans="1:21" x14ac:dyDescent="0.35">
      <c r="A46" s="13">
        <v>16</v>
      </c>
      <c r="B46" s="15">
        <v>12762.63</v>
      </c>
      <c r="T46" s="13" t="s">
        <v>49</v>
      </c>
      <c r="U46" s="15">
        <v>52299.509999999995</v>
      </c>
    </row>
    <row r="47" spans="1:21" x14ac:dyDescent="0.35">
      <c r="A47" s="13">
        <v>17</v>
      </c>
      <c r="B47" s="15">
        <v>3659.24</v>
      </c>
      <c r="T47" s="13" t="s">
        <v>62</v>
      </c>
      <c r="U47" s="15">
        <v>95269.4</v>
      </c>
    </row>
    <row r="48" spans="1:21" x14ac:dyDescent="0.35">
      <c r="A48" s="13">
        <v>18</v>
      </c>
      <c r="B48" s="15">
        <v>18582.390000000003</v>
      </c>
      <c r="T48" s="13" t="s">
        <v>85</v>
      </c>
      <c r="U48" s="15">
        <v>91617.19</v>
      </c>
    </row>
    <row r="49" spans="1:26" x14ac:dyDescent="0.35">
      <c r="A49" s="13">
        <v>19</v>
      </c>
      <c r="B49" s="15">
        <v>10204.229999999998</v>
      </c>
      <c r="T49" s="13" t="s">
        <v>140</v>
      </c>
      <c r="U49" s="15">
        <v>401411.92</v>
      </c>
    </row>
    <row r="50" spans="1:26" x14ac:dyDescent="0.35">
      <c r="A50" s="13">
        <v>20</v>
      </c>
      <c r="B50" s="15">
        <v>20482.78</v>
      </c>
    </row>
    <row r="51" spans="1:26" x14ac:dyDescent="0.35">
      <c r="A51" s="13">
        <v>21</v>
      </c>
      <c r="B51" s="15">
        <v>10665.4</v>
      </c>
    </row>
    <row r="52" spans="1:26" x14ac:dyDescent="0.35">
      <c r="A52" s="13">
        <v>22</v>
      </c>
      <c r="B52" s="15">
        <v>11315.839999999997</v>
      </c>
      <c r="Y52" s="12" t="s">
        <v>119</v>
      </c>
      <c r="Z52" t="s">
        <v>134</v>
      </c>
    </row>
    <row r="53" spans="1:26" x14ac:dyDescent="0.35">
      <c r="A53" s="13">
        <v>23</v>
      </c>
      <c r="B53" s="15">
        <v>18818.189999999999</v>
      </c>
      <c r="Y53" s="13" t="s">
        <v>108</v>
      </c>
      <c r="Z53" s="15">
        <v>2244</v>
      </c>
    </row>
    <row r="54" spans="1:26" x14ac:dyDescent="0.35">
      <c r="A54" s="13">
        <v>24</v>
      </c>
      <c r="B54" s="15">
        <v>11488.4</v>
      </c>
      <c r="Y54" s="13" t="s">
        <v>106</v>
      </c>
      <c r="Z54" s="15">
        <v>1443</v>
      </c>
    </row>
    <row r="55" spans="1:26" x14ac:dyDescent="0.35">
      <c r="A55" s="13">
        <v>25</v>
      </c>
      <c r="B55" s="15">
        <v>18688.430000000004</v>
      </c>
      <c r="Y55" s="13" t="s">
        <v>105</v>
      </c>
      <c r="Z55" s="15">
        <v>593</v>
      </c>
    </row>
    <row r="56" spans="1:26" x14ac:dyDescent="0.35">
      <c r="A56" s="13">
        <v>26</v>
      </c>
      <c r="B56" s="15">
        <v>13710.079999999998</v>
      </c>
      <c r="Y56" s="13" t="s">
        <v>140</v>
      </c>
      <c r="Z56" s="15">
        <v>4280</v>
      </c>
    </row>
    <row r="57" spans="1:26" x14ac:dyDescent="0.35">
      <c r="A57" s="13">
        <v>27</v>
      </c>
      <c r="B57" s="15">
        <v>11440.67</v>
      </c>
    </row>
    <row r="58" spans="1:26" x14ac:dyDescent="0.35">
      <c r="A58" s="13">
        <v>28</v>
      </c>
      <c r="B58" s="15">
        <v>13306.16</v>
      </c>
    </row>
    <row r="59" spans="1:26" x14ac:dyDescent="0.35">
      <c r="A59" s="13">
        <v>29</v>
      </c>
      <c r="B59" s="15">
        <v>8794.48</v>
      </c>
    </row>
    <row r="60" spans="1:26" x14ac:dyDescent="0.35">
      <c r="A60" s="13">
        <v>30</v>
      </c>
      <c r="B60" s="15">
        <v>16666.269999999997</v>
      </c>
    </row>
    <row r="61" spans="1:26" x14ac:dyDescent="0.35">
      <c r="A61" s="13">
        <v>31</v>
      </c>
      <c r="B61" s="15">
        <v>6920.0999999999995</v>
      </c>
    </row>
    <row r="62" spans="1:26" x14ac:dyDescent="0.35">
      <c r="A62" s="13" t="s">
        <v>140</v>
      </c>
      <c r="B62" s="15">
        <v>401411.92</v>
      </c>
    </row>
  </sheetData>
  <sheetProtection algorithmName="SHA-512" hashValue="NtVkNOMCPzWVT/5G2Lp6har/HV3B8DQctXK823JYvnfpQP7JxVmbyQuptXVubtj+g7+O24xQLUCt+J2R55iNrQ==" saltValue="AGkdcdroEKxRHI/loXQcNA==" spinCount="100000" sheet="1" objects="1" scenarios="1"/>
  <pageMargins left="0.7" right="0.7" top="0.75" bottom="0.75" header="0.3" footer="0.3"/>
  <drawing r:id="rId16"/>
  <extLst>
    <ext xmlns:x14="http://schemas.microsoft.com/office/spreadsheetml/2009/9/main" uri="{A8765BA9-456A-4dab-B4F3-ACF838C121DE}">
      <x14:slicerList>
        <x14:slicer r:id="rId17"/>
      </x14:slicerList>
    </ext>
    <ext xmlns:x15="http://schemas.microsoft.com/office/spreadsheetml/2010/11/main" uri="{7E03D99C-DC04-49d9-9315-930204A7B6E9}">
      <x15:timelineRefs>
        <x15:timelineRef r:id="rId18"/>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theme="0"/>
  </sheetPr>
  <dimension ref="A1:Q528"/>
  <sheetViews>
    <sheetView workbookViewId="0">
      <selection activeCell="H1" sqref="H1"/>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8" width="17.6328125" customWidth="1"/>
    <col min="9" max="9" width="14.453125" bestFit="1" customWidth="1"/>
    <col min="10" max="10" width="14.08984375" customWidth="1"/>
    <col min="11" max="11" width="17.1796875" bestFit="1" customWidth="1"/>
    <col min="12" max="12" width="17.81640625" bestFit="1" customWidth="1"/>
    <col min="13" max="13" width="24.1796875" bestFit="1" customWidth="1"/>
    <col min="14" max="14" width="24.54296875" bestFit="1" customWidth="1"/>
    <col min="15" max="15" width="11.08984375" customWidth="1"/>
  </cols>
  <sheetData>
    <row r="1" spans="1:17" ht="15" thickBot="1" x14ac:dyDescent="0.4">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c r="Q1" s="2" t="s">
        <v>138</v>
      </c>
    </row>
    <row r="2" spans="1:17" x14ac:dyDescent="0.35">
      <c r="A2" s="3">
        <v>44197</v>
      </c>
      <c r="B2" s="4" t="s">
        <v>56</v>
      </c>
      <c r="C2" s="5">
        <v>9</v>
      </c>
      <c r="D2" s="5" t="s">
        <v>105</v>
      </c>
      <c r="E2" s="5" t="s">
        <v>106</v>
      </c>
      <c r="F2" s="6">
        <v>0</v>
      </c>
      <c r="G2" s="6" t="str">
        <f>VLOOKUP(InputData[[#This Row],[PRODUCT ID]],MasterData[],2,0)</f>
        <v>Product24</v>
      </c>
      <c r="H2" s="6"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c r="Q2" s="8">
        <f>InputData[[#This Row],[TOTAL SELLING VALUE]]-InputData[[#This Row],[TOTAL BUYING VALUE]]</f>
        <v>116.6400000000001</v>
      </c>
    </row>
    <row r="3" spans="1:17" x14ac:dyDescent="0.35">
      <c r="A3" s="3">
        <v>44198</v>
      </c>
      <c r="B3" s="4" t="s">
        <v>86</v>
      </c>
      <c r="C3" s="5">
        <v>15</v>
      </c>
      <c r="D3" s="5" t="s">
        <v>106</v>
      </c>
      <c r="E3" s="5" t="s">
        <v>107</v>
      </c>
      <c r="F3" s="6">
        <v>0</v>
      </c>
      <c r="G3" s="6" t="str">
        <f>VLOOKUP(InputData[[#This Row],[PRODUCT ID]],MasterData[],2,0)</f>
        <v>Product38</v>
      </c>
      <c r="H3" s="6"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c r="Q3" s="8">
        <f>InputData[[#This Row],[TOTAL SELLING VALUE]]-InputData[[#This Row],[TOTAL BUYING VALUE]]</f>
        <v>118.79999999999995</v>
      </c>
    </row>
    <row r="4" spans="1:17" x14ac:dyDescent="0.35">
      <c r="A4" s="3">
        <v>44198</v>
      </c>
      <c r="B4" s="4" t="s">
        <v>33</v>
      </c>
      <c r="C4" s="5">
        <v>6</v>
      </c>
      <c r="D4" s="5" t="s">
        <v>108</v>
      </c>
      <c r="E4" s="5" t="s">
        <v>107</v>
      </c>
      <c r="F4" s="6">
        <v>0</v>
      </c>
      <c r="G4" s="6" t="str">
        <f>VLOOKUP(InputData[[#This Row],[PRODUCT ID]],MasterData[],2,0)</f>
        <v>Product13</v>
      </c>
      <c r="H4" s="6"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c r="Q4" s="8">
        <f>InputData[[#This Row],[TOTAL SELLING VALUE]]-InputData[[#This Row],[TOTAL BUYING VALUE]]</f>
        <v>60.480000000000018</v>
      </c>
    </row>
    <row r="5" spans="1:17" x14ac:dyDescent="0.35">
      <c r="A5" s="3">
        <v>44199</v>
      </c>
      <c r="B5" s="4" t="s">
        <v>14</v>
      </c>
      <c r="C5" s="5">
        <v>5</v>
      </c>
      <c r="D5" s="5" t="s">
        <v>108</v>
      </c>
      <c r="E5" s="5" t="s">
        <v>106</v>
      </c>
      <c r="F5" s="6">
        <v>0</v>
      </c>
      <c r="G5" s="6" t="str">
        <f>VLOOKUP(InputData[[#This Row],[PRODUCT ID]],MasterData[],2,0)</f>
        <v>Product04</v>
      </c>
      <c r="H5" s="6"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c r="Q5" s="8">
        <f>InputData[[#This Row],[TOTAL SELLING VALUE]]-InputData[[#This Row],[TOTAL BUYING VALUE]]</f>
        <v>24.200000000000017</v>
      </c>
    </row>
    <row r="6" spans="1:17" x14ac:dyDescent="0.35">
      <c r="A6" s="3">
        <v>44200</v>
      </c>
      <c r="B6" s="4" t="s">
        <v>79</v>
      </c>
      <c r="C6" s="5">
        <v>12</v>
      </c>
      <c r="D6" s="5" t="s">
        <v>106</v>
      </c>
      <c r="E6" s="5" t="s">
        <v>106</v>
      </c>
      <c r="F6" s="6">
        <v>0</v>
      </c>
      <c r="G6" s="6" t="str">
        <f>VLOOKUP(InputData[[#This Row],[PRODUCT ID]],MasterData[],2,0)</f>
        <v>Product35</v>
      </c>
      <c r="H6" s="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c r="Q6" s="8">
        <f>InputData[[#This Row],[TOTAL SELLING VALUE]]-InputData[[#This Row],[TOTAL BUYING VALUE]]</f>
        <v>20.400000000000006</v>
      </c>
    </row>
    <row r="7" spans="1:17" x14ac:dyDescent="0.35">
      <c r="A7" s="3">
        <v>44205</v>
      </c>
      <c r="B7" s="4" t="s">
        <v>71</v>
      </c>
      <c r="C7" s="5">
        <v>1</v>
      </c>
      <c r="D7" s="5" t="s">
        <v>108</v>
      </c>
      <c r="E7" s="5" t="s">
        <v>107</v>
      </c>
      <c r="F7" s="6">
        <v>0</v>
      </c>
      <c r="G7" s="6" t="str">
        <f>VLOOKUP(InputData[[#This Row],[PRODUCT ID]],MasterData[],2,0)</f>
        <v>Product31</v>
      </c>
      <c r="H7" s="6"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c r="Q7" s="8">
        <f>InputData[[#This Row],[TOTAL SELLING VALUE]]-InputData[[#This Row],[TOTAL BUYING VALUE]]</f>
        <v>11.159999999999997</v>
      </c>
    </row>
    <row r="8" spans="1:17" x14ac:dyDescent="0.35">
      <c r="A8" s="3">
        <v>44205</v>
      </c>
      <c r="B8" s="4" t="s">
        <v>12</v>
      </c>
      <c r="C8" s="5">
        <v>8</v>
      </c>
      <c r="D8" s="5" t="s">
        <v>108</v>
      </c>
      <c r="E8" s="5" t="s">
        <v>107</v>
      </c>
      <c r="F8" s="6">
        <v>0</v>
      </c>
      <c r="G8" s="6" t="str">
        <f>VLOOKUP(InputData[[#This Row],[PRODUCT ID]],MasterData[],2,0)</f>
        <v>Product03</v>
      </c>
      <c r="H8" s="6"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c r="Q8" s="8">
        <f>InputData[[#This Row],[TOTAL SELLING VALUE]]-InputData[[#This Row],[TOTAL BUYING VALUE]]</f>
        <v>79.519999999999982</v>
      </c>
    </row>
    <row r="9" spans="1:17" x14ac:dyDescent="0.35">
      <c r="A9" s="3">
        <v>44205</v>
      </c>
      <c r="B9" s="4" t="s">
        <v>58</v>
      </c>
      <c r="C9" s="5">
        <v>4</v>
      </c>
      <c r="D9" s="5" t="s">
        <v>108</v>
      </c>
      <c r="E9" s="5" t="s">
        <v>106</v>
      </c>
      <c r="F9" s="6">
        <v>0</v>
      </c>
      <c r="G9" s="6" t="str">
        <f>VLOOKUP(InputData[[#This Row],[PRODUCT ID]],MasterData[],2,0)</f>
        <v>Product25</v>
      </c>
      <c r="H9" s="6"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c r="Q9" s="8">
        <f>InputData[[#This Row],[TOTAL SELLING VALUE]]-InputData[[#This Row],[TOTAL BUYING VALUE]]</f>
        <v>5.32</v>
      </c>
    </row>
    <row r="10" spans="1:17" x14ac:dyDescent="0.35">
      <c r="A10" s="3">
        <v>44207</v>
      </c>
      <c r="B10" s="4" t="s">
        <v>83</v>
      </c>
      <c r="C10" s="5">
        <v>3</v>
      </c>
      <c r="D10" s="5" t="s">
        <v>108</v>
      </c>
      <c r="E10" s="5" t="s">
        <v>107</v>
      </c>
      <c r="F10" s="6">
        <v>0</v>
      </c>
      <c r="G10" s="6" t="str">
        <f>VLOOKUP(InputData[[#This Row],[PRODUCT ID]],MasterData[],2,0)</f>
        <v>Product37</v>
      </c>
      <c r="H10" s="6"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c r="Q10" s="8">
        <f>InputData[[#This Row],[TOTAL SELLING VALUE]]-InputData[[#This Row],[TOTAL BUYING VALUE]]</f>
        <v>56.28000000000003</v>
      </c>
    </row>
    <row r="11" spans="1:17" x14ac:dyDescent="0.35">
      <c r="A11" s="3">
        <v>44207</v>
      </c>
      <c r="B11" s="4" t="s">
        <v>35</v>
      </c>
      <c r="C11" s="5">
        <v>4</v>
      </c>
      <c r="D11" s="5" t="s">
        <v>105</v>
      </c>
      <c r="E11" s="5" t="s">
        <v>106</v>
      </c>
      <c r="F11" s="6">
        <v>0</v>
      </c>
      <c r="G11" s="6" t="str">
        <f>VLOOKUP(InputData[[#This Row],[PRODUCT ID]],MasterData[],2,0)</f>
        <v>Product14</v>
      </c>
      <c r="H11" s="6"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c r="Q11" s="8">
        <f>InputData[[#This Row],[TOTAL SELLING VALUE]]-InputData[[#This Row],[TOTAL BUYING VALUE]]</f>
        <v>138.88</v>
      </c>
    </row>
    <row r="12" spans="1:17" x14ac:dyDescent="0.35">
      <c r="A12" s="3">
        <v>44207</v>
      </c>
      <c r="B12" s="4" t="s">
        <v>94</v>
      </c>
      <c r="C12" s="5">
        <v>4</v>
      </c>
      <c r="D12" s="5" t="s">
        <v>108</v>
      </c>
      <c r="E12" s="5" t="s">
        <v>106</v>
      </c>
      <c r="F12" s="6">
        <v>0</v>
      </c>
      <c r="G12" s="6" t="str">
        <f>VLOOKUP(InputData[[#This Row],[PRODUCT ID]],MasterData[],2,0)</f>
        <v>Product42</v>
      </c>
      <c r="H12" s="6"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c r="Q12" s="8">
        <f>InputData[[#This Row],[TOTAL SELLING VALUE]]-InputData[[#This Row],[TOTAL BUYING VALUE]]</f>
        <v>168</v>
      </c>
    </row>
    <row r="13" spans="1:17" x14ac:dyDescent="0.35">
      <c r="A13" s="3">
        <v>44208</v>
      </c>
      <c r="B13" s="4" t="s">
        <v>94</v>
      </c>
      <c r="C13" s="5">
        <v>10</v>
      </c>
      <c r="D13" s="5" t="s">
        <v>106</v>
      </c>
      <c r="E13" s="5" t="s">
        <v>107</v>
      </c>
      <c r="F13" s="6">
        <v>0</v>
      </c>
      <c r="G13" s="6" t="str">
        <f>VLOOKUP(InputData[[#This Row],[PRODUCT ID]],MasterData[],2,0)</f>
        <v>Product42</v>
      </c>
      <c r="H13" s="6"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c r="Q13" s="8">
        <f>InputData[[#This Row],[TOTAL SELLING VALUE]]-InputData[[#This Row],[TOTAL BUYING VALUE]]</f>
        <v>420</v>
      </c>
    </row>
    <row r="14" spans="1:17" x14ac:dyDescent="0.35">
      <c r="A14" s="3">
        <v>44214</v>
      </c>
      <c r="B14" s="4" t="s">
        <v>98</v>
      </c>
      <c r="C14" s="5">
        <v>13</v>
      </c>
      <c r="D14" s="5" t="s">
        <v>108</v>
      </c>
      <c r="E14" s="5" t="s">
        <v>106</v>
      </c>
      <c r="F14" s="6">
        <v>0</v>
      </c>
      <c r="G14" s="6" t="str">
        <f>VLOOKUP(InputData[[#This Row],[PRODUCT ID]],MasterData[],2,0)</f>
        <v>Product44</v>
      </c>
      <c r="H14" s="6"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c r="Q14" s="8">
        <f>InputData[[#This Row],[TOTAL SELLING VALUE]]-InputData[[#This Row],[TOTAL BUYING VALUE]]</f>
        <v>79.039999999999964</v>
      </c>
    </row>
    <row r="15" spans="1:17" x14ac:dyDescent="0.35">
      <c r="A15" s="3">
        <v>44214</v>
      </c>
      <c r="B15" s="4" t="s">
        <v>54</v>
      </c>
      <c r="C15" s="5">
        <v>3</v>
      </c>
      <c r="D15" s="5" t="s">
        <v>106</v>
      </c>
      <c r="E15" s="5" t="s">
        <v>107</v>
      </c>
      <c r="F15" s="6">
        <v>0</v>
      </c>
      <c r="G15" s="6" t="str">
        <f>VLOOKUP(InputData[[#This Row],[PRODUCT ID]],MasterData[],2,0)</f>
        <v>Product23</v>
      </c>
      <c r="H15" s="6"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c r="Q15" s="8">
        <f>InputData[[#This Row],[TOTAL SELLING VALUE]]-InputData[[#This Row],[TOTAL BUYING VALUE]]</f>
        <v>25.379999999999995</v>
      </c>
    </row>
    <row r="16" spans="1:17" x14ac:dyDescent="0.35">
      <c r="A16" s="3">
        <v>44215</v>
      </c>
      <c r="B16" s="4" t="s">
        <v>79</v>
      </c>
      <c r="C16" s="5">
        <v>6</v>
      </c>
      <c r="D16" s="5" t="s">
        <v>108</v>
      </c>
      <c r="E16" s="5" t="s">
        <v>107</v>
      </c>
      <c r="F16" s="6">
        <v>0</v>
      </c>
      <c r="G16" s="6" t="str">
        <f>VLOOKUP(InputData[[#This Row],[PRODUCT ID]],MasterData[],2,0)</f>
        <v>Product35</v>
      </c>
      <c r="H16" s="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c r="Q16" s="8">
        <f>InputData[[#This Row],[TOTAL SELLING VALUE]]-InputData[[#This Row],[TOTAL BUYING VALUE]]</f>
        <v>10.200000000000003</v>
      </c>
    </row>
    <row r="17" spans="1:17" x14ac:dyDescent="0.35">
      <c r="A17" s="3">
        <v>44216</v>
      </c>
      <c r="B17" s="4" t="s">
        <v>77</v>
      </c>
      <c r="C17" s="5">
        <v>4</v>
      </c>
      <c r="D17" s="5" t="s">
        <v>108</v>
      </c>
      <c r="E17" s="5" t="s">
        <v>107</v>
      </c>
      <c r="F17" s="6">
        <v>0</v>
      </c>
      <c r="G17" s="6" t="str">
        <f>VLOOKUP(InputData[[#This Row],[PRODUCT ID]],MasterData[],2,0)</f>
        <v>Product34</v>
      </c>
      <c r="H17" s="6"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c r="Q17" s="8">
        <f>InputData[[#This Row],[TOTAL SELLING VALUE]]-InputData[[#This Row],[TOTAL BUYING VALUE]]</f>
        <v>13.199999999999989</v>
      </c>
    </row>
    <row r="18" spans="1:17" x14ac:dyDescent="0.35">
      <c r="A18" s="3">
        <v>44216</v>
      </c>
      <c r="B18" s="4" t="s">
        <v>47</v>
      </c>
      <c r="C18" s="5">
        <v>4</v>
      </c>
      <c r="D18" s="5" t="s">
        <v>108</v>
      </c>
      <c r="E18" s="5" t="s">
        <v>107</v>
      </c>
      <c r="F18" s="6">
        <v>0</v>
      </c>
      <c r="G18" s="6" t="str">
        <f>VLOOKUP(InputData[[#This Row],[PRODUCT ID]],MasterData[],2,0)</f>
        <v>Product20</v>
      </c>
      <c r="H18" s="6"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c r="Q18" s="8">
        <f>InputData[[#This Row],[TOTAL SELLING VALUE]]-InputData[[#This Row],[TOTAL BUYING VALUE]]</f>
        <v>61</v>
      </c>
    </row>
    <row r="19" spans="1:17" x14ac:dyDescent="0.35">
      <c r="A19" s="3">
        <v>44217</v>
      </c>
      <c r="B19" s="4" t="s">
        <v>14</v>
      </c>
      <c r="C19" s="5">
        <v>15</v>
      </c>
      <c r="D19" s="5" t="s">
        <v>105</v>
      </c>
      <c r="E19" s="5" t="s">
        <v>107</v>
      </c>
      <c r="F19" s="6">
        <v>0</v>
      </c>
      <c r="G19" s="6" t="str">
        <f>VLOOKUP(InputData[[#This Row],[PRODUCT ID]],MasterData[],2,0)</f>
        <v>Product04</v>
      </c>
      <c r="H19" s="6"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c r="Q19" s="8">
        <f>InputData[[#This Row],[TOTAL SELLING VALUE]]-InputData[[#This Row],[TOTAL BUYING VALUE]]</f>
        <v>72.600000000000023</v>
      </c>
    </row>
    <row r="20" spans="1:17" x14ac:dyDescent="0.35">
      <c r="A20" s="3">
        <v>44217</v>
      </c>
      <c r="B20" s="4" t="s">
        <v>12</v>
      </c>
      <c r="C20" s="5">
        <v>9</v>
      </c>
      <c r="D20" s="5" t="s">
        <v>108</v>
      </c>
      <c r="E20" s="5" t="s">
        <v>106</v>
      </c>
      <c r="F20" s="6">
        <v>0</v>
      </c>
      <c r="G20" s="6" t="str">
        <f>VLOOKUP(InputData[[#This Row],[PRODUCT ID]],MasterData[],2,0)</f>
        <v>Product03</v>
      </c>
      <c r="H20" s="6"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c r="Q20" s="8">
        <f>InputData[[#This Row],[TOTAL SELLING VALUE]]-InputData[[#This Row],[TOTAL BUYING VALUE]]</f>
        <v>89.460000000000036</v>
      </c>
    </row>
    <row r="21" spans="1:17" x14ac:dyDescent="0.35">
      <c r="A21" s="3">
        <v>44217</v>
      </c>
      <c r="B21" s="4" t="s">
        <v>94</v>
      </c>
      <c r="C21" s="5">
        <v>6</v>
      </c>
      <c r="D21" s="5" t="s">
        <v>108</v>
      </c>
      <c r="E21" s="5" t="s">
        <v>106</v>
      </c>
      <c r="F21" s="6">
        <v>0</v>
      </c>
      <c r="G21" s="6" t="str">
        <f>VLOOKUP(InputData[[#This Row],[PRODUCT ID]],MasterData[],2,0)</f>
        <v>Product42</v>
      </c>
      <c r="H21" s="6"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c r="Q21" s="8">
        <f>InputData[[#This Row],[TOTAL SELLING VALUE]]-InputData[[#This Row],[TOTAL BUYING VALUE]]</f>
        <v>252</v>
      </c>
    </row>
    <row r="22" spans="1:17" x14ac:dyDescent="0.35">
      <c r="A22" s="3">
        <v>44221</v>
      </c>
      <c r="B22" s="4" t="s">
        <v>77</v>
      </c>
      <c r="C22" s="5">
        <v>6</v>
      </c>
      <c r="D22" s="5" t="s">
        <v>108</v>
      </c>
      <c r="E22" s="5" t="s">
        <v>107</v>
      </c>
      <c r="F22" s="6">
        <v>0</v>
      </c>
      <c r="G22" s="6" t="str">
        <f>VLOOKUP(InputData[[#This Row],[PRODUCT ID]],MasterData[],2,0)</f>
        <v>Product34</v>
      </c>
      <c r="H22" s="6"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c r="Q22" s="8">
        <f>InputData[[#This Row],[TOTAL SELLING VALUE]]-InputData[[#This Row],[TOTAL BUYING VALUE]]</f>
        <v>19.799999999999955</v>
      </c>
    </row>
    <row r="23" spans="1:17" x14ac:dyDescent="0.35">
      <c r="A23" s="3">
        <v>44221</v>
      </c>
      <c r="B23" s="4" t="s">
        <v>79</v>
      </c>
      <c r="C23" s="5">
        <v>7</v>
      </c>
      <c r="D23" s="5" t="s">
        <v>108</v>
      </c>
      <c r="E23" s="5" t="s">
        <v>106</v>
      </c>
      <c r="F23" s="6">
        <v>0</v>
      </c>
      <c r="G23" s="6" t="str">
        <f>VLOOKUP(InputData[[#This Row],[PRODUCT ID]],MasterData[],2,0)</f>
        <v>Product35</v>
      </c>
      <c r="H23" s="6"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c r="Q23" s="8">
        <f>InputData[[#This Row],[TOTAL SELLING VALUE]]-InputData[[#This Row],[TOTAL BUYING VALUE]]</f>
        <v>11.899999999999999</v>
      </c>
    </row>
    <row r="24" spans="1:17" x14ac:dyDescent="0.35">
      <c r="A24" s="3">
        <v>44221</v>
      </c>
      <c r="B24" s="4" t="s">
        <v>71</v>
      </c>
      <c r="C24" s="5">
        <v>14</v>
      </c>
      <c r="D24" s="5" t="s">
        <v>108</v>
      </c>
      <c r="E24" s="5" t="s">
        <v>106</v>
      </c>
      <c r="F24" s="6">
        <v>0</v>
      </c>
      <c r="G24" s="6" t="str">
        <f>VLOOKUP(InputData[[#This Row],[PRODUCT ID]],MasterData[],2,0)</f>
        <v>Product31</v>
      </c>
      <c r="H24" s="6"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c r="Q24" s="8">
        <f>InputData[[#This Row],[TOTAL SELLING VALUE]]-InputData[[#This Row],[TOTAL BUYING VALUE]]</f>
        <v>156.24</v>
      </c>
    </row>
    <row r="25" spans="1:17" x14ac:dyDescent="0.35">
      <c r="A25" s="3">
        <v>44222</v>
      </c>
      <c r="B25" s="4" t="s">
        <v>98</v>
      </c>
      <c r="C25" s="5">
        <v>9</v>
      </c>
      <c r="D25" s="5" t="s">
        <v>105</v>
      </c>
      <c r="E25" s="5" t="s">
        <v>107</v>
      </c>
      <c r="F25" s="6">
        <v>0</v>
      </c>
      <c r="G25" s="6" t="str">
        <f>VLOOKUP(InputData[[#This Row],[PRODUCT ID]],MasterData[],2,0)</f>
        <v>Product44</v>
      </c>
      <c r="H25" s="6"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c r="Q25" s="8">
        <f>InputData[[#This Row],[TOTAL SELLING VALUE]]-InputData[[#This Row],[TOTAL BUYING VALUE]]</f>
        <v>54.720000000000027</v>
      </c>
    </row>
    <row r="26" spans="1:17" x14ac:dyDescent="0.35">
      <c r="A26" s="3">
        <v>44222</v>
      </c>
      <c r="B26" s="4" t="s">
        <v>18</v>
      </c>
      <c r="C26" s="5">
        <v>7</v>
      </c>
      <c r="D26" s="5" t="s">
        <v>106</v>
      </c>
      <c r="E26" s="5" t="s">
        <v>107</v>
      </c>
      <c r="F26" s="6">
        <v>0</v>
      </c>
      <c r="G26" s="6" t="str">
        <f>VLOOKUP(InputData[[#This Row],[PRODUCT ID]],MasterData[],2,0)</f>
        <v>Product06</v>
      </c>
      <c r="H26" s="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c r="Q26" s="8">
        <f>InputData[[#This Row],[TOTAL SELLING VALUE]]-InputData[[#This Row],[TOTAL BUYING VALUE]]</f>
        <v>73.5</v>
      </c>
    </row>
    <row r="27" spans="1:17" x14ac:dyDescent="0.35">
      <c r="A27" s="3">
        <v>44222</v>
      </c>
      <c r="B27" s="4" t="s">
        <v>6</v>
      </c>
      <c r="C27" s="5">
        <v>7</v>
      </c>
      <c r="D27" s="5" t="s">
        <v>106</v>
      </c>
      <c r="E27" s="5" t="s">
        <v>106</v>
      </c>
      <c r="F27" s="6">
        <v>0</v>
      </c>
      <c r="G27" s="6" t="str">
        <f>VLOOKUP(InputData[[#This Row],[PRODUCT ID]],MasterData[],2,0)</f>
        <v>Product01</v>
      </c>
      <c r="H27" s="6"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c r="Q27" s="8">
        <f>InputData[[#This Row],[TOTAL SELLING VALUE]]-InputData[[#This Row],[TOTAL BUYING VALUE]]</f>
        <v>41.159999999999968</v>
      </c>
    </row>
    <row r="28" spans="1:17" x14ac:dyDescent="0.35">
      <c r="A28" s="3">
        <v>44223</v>
      </c>
      <c r="B28" s="4" t="s">
        <v>90</v>
      </c>
      <c r="C28" s="5">
        <v>7</v>
      </c>
      <c r="D28" s="5" t="s">
        <v>105</v>
      </c>
      <c r="E28" s="5" t="s">
        <v>106</v>
      </c>
      <c r="F28" s="6">
        <v>0</v>
      </c>
      <c r="G28" s="6" t="str">
        <f>VLOOKUP(InputData[[#This Row],[PRODUCT ID]],MasterData[],2,0)</f>
        <v>Product40</v>
      </c>
      <c r="H28" s="6"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c r="Q28" s="8">
        <f>InputData[[#This Row],[TOTAL SELLING VALUE]]-InputData[[#This Row],[TOTAL BUYING VALUE]]</f>
        <v>176.39999999999998</v>
      </c>
    </row>
    <row r="29" spans="1:17" x14ac:dyDescent="0.35">
      <c r="A29" s="3">
        <v>44223</v>
      </c>
      <c r="B29" s="4" t="s">
        <v>73</v>
      </c>
      <c r="C29" s="5">
        <v>3</v>
      </c>
      <c r="D29" s="5" t="s">
        <v>105</v>
      </c>
      <c r="E29" s="5" t="s">
        <v>106</v>
      </c>
      <c r="F29" s="6">
        <v>0</v>
      </c>
      <c r="G29" s="6" t="str">
        <f>VLOOKUP(InputData[[#This Row],[PRODUCT ID]],MasterData[],2,0)</f>
        <v>Product32</v>
      </c>
      <c r="H29" s="6"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c r="Q29" s="8">
        <f>InputData[[#This Row],[TOTAL SELLING VALUE]]-InputData[[#This Row],[TOTAL BUYING VALUE]]</f>
        <v>85.44</v>
      </c>
    </row>
    <row r="30" spans="1:17" x14ac:dyDescent="0.35">
      <c r="A30" s="3">
        <v>44224</v>
      </c>
      <c r="B30" s="4" t="s">
        <v>14</v>
      </c>
      <c r="C30" s="5">
        <v>10</v>
      </c>
      <c r="D30" s="5" t="s">
        <v>106</v>
      </c>
      <c r="E30" s="5" t="s">
        <v>107</v>
      </c>
      <c r="F30" s="6">
        <v>0</v>
      </c>
      <c r="G30" s="6" t="str">
        <f>VLOOKUP(InputData[[#This Row],[PRODUCT ID]],MasterData[],2,0)</f>
        <v>Product04</v>
      </c>
      <c r="H30" s="6"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c r="Q30" s="8">
        <f>InputData[[#This Row],[TOTAL SELLING VALUE]]-InputData[[#This Row],[TOTAL BUYING VALUE]]</f>
        <v>48.400000000000034</v>
      </c>
    </row>
    <row r="31" spans="1:17" x14ac:dyDescent="0.35">
      <c r="A31" s="3">
        <v>44224</v>
      </c>
      <c r="B31" s="4" t="s">
        <v>67</v>
      </c>
      <c r="C31" s="5">
        <v>2</v>
      </c>
      <c r="D31" s="5" t="s">
        <v>108</v>
      </c>
      <c r="E31" s="5" t="s">
        <v>107</v>
      </c>
      <c r="F31" s="6">
        <v>0</v>
      </c>
      <c r="G31" s="6" t="str">
        <f>VLOOKUP(InputData[[#This Row],[PRODUCT ID]],MasterData[],2,0)</f>
        <v>Product29</v>
      </c>
      <c r="H31" s="6"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c r="Q31" s="8">
        <f>InputData[[#This Row],[TOTAL SELLING VALUE]]-InputData[[#This Row],[TOTAL BUYING VALUE]]</f>
        <v>12.219999999999999</v>
      </c>
    </row>
    <row r="32" spans="1:17" x14ac:dyDescent="0.35">
      <c r="A32" s="3">
        <v>44229</v>
      </c>
      <c r="B32" s="4" t="s">
        <v>26</v>
      </c>
      <c r="C32" s="5">
        <v>7</v>
      </c>
      <c r="D32" s="5" t="s">
        <v>106</v>
      </c>
      <c r="E32" s="5" t="s">
        <v>106</v>
      </c>
      <c r="F32" s="6">
        <v>0</v>
      </c>
      <c r="G32" s="6" t="str">
        <f>VLOOKUP(InputData[[#This Row],[PRODUCT ID]],MasterData[],2,0)</f>
        <v>Product10</v>
      </c>
      <c r="H32" s="6"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c r="Q32" s="8">
        <f>InputData[[#This Row],[TOTAL SELLING VALUE]]-InputData[[#This Row],[TOTAL BUYING VALUE]]</f>
        <v>113.96000000000004</v>
      </c>
    </row>
    <row r="33" spans="1:17" x14ac:dyDescent="0.35">
      <c r="A33" s="3">
        <v>44230</v>
      </c>
      <c r="B33" s="4" t="s">
        <v>39</v>
      </c>
      <c r="C33" s="5">
        <v>13</v>
      </c>
      <c r="D33" s="5" t="s">
        <v>108</v>
      </c>
      <c r="E33" s="5" t="s">
        <v>106</v>
      </c>
      <c r="F33" s="6">
        <v>0</v>
      </c>
      <c r="G33" s="6" t="str">
        <f>VLOOKUP(InputData[[#This Row],[PRODUCT ID]],MasterData[],2,0)</f>
        <v>Product16</v>
      </c>
      <c r="H33" s="6"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c r="Q33" s="8">
        <f>InputData[[#This Row],[TOTAL SELLING VALUE]]-InputData[[#This Row],[TOTAL BUYING VALUE]]</f>
        <v>47.319999999999993</v>
      </c>
    </row>
    <row r="34" spans="1:17" x14ac:dyDescent="0.35">
      <c r="A34" s="3">
        <v>44230</v>
      </c>
      <c r="B34" s="4" t="s">
        <v>52</v>
      </c>
      <c r="C34" s="5">
        <v>2</v>
      </c>
      <c r="D34" s="5" t="s">
        <v>105</v>
      </c>
      <c r="E34" s="5" t="s">
        <v>107</v>
      </c>
      <c r="F34" s="6">
        <v>0</v>
      </c>
      <c r="G34" s="6" t="str">
        <f>VLOOKUP(InputData[[#This Row],[PRODUCT ID]],MasterData[],2,0)</f>
        <v>Product22</v>
      </c>
      <c r="H34" s="6"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c r="Q34" s="8">
        <f>InputData[[#This Row],[TOTAL SELLING VALUE]]-InputData[[#This Row],[TOTAL BUYING VALUE]]</f>
        <v>41.139999999999986</v>
      </c>
    </row>
    <row r="35" spans="1:17" x14ac:dyDescent="0.35">
      <c r="A35" s="3">
        <v>44231</v>
      </c>
      <c r="B35" s="4" t="s">
        <v>83</v>
      </c>
      <c r="C35" s="5">
        <v>4</v>
      </c>
      <c r="D35" s="5" t="s">
        <v>106</v>
      </c>
      <c r="E35" s="5" t="s">
        <v>106</v>
      </c>
      <c r="F35" s="6">
        <v>0</v>
      </c>
      <c r="G35" s="6" t="str">
        <f>VLOOKUP(InputData[[#This Row],[PRODUCT ID]],MasterData[],2,0)</f>
        <v>Product37</v>
      </c>
      <c r="H35" s="6"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c r="Q35" s="8">
        <f>InputData[[#This Row],[TOTAL SELLING VALUE]]-InputData[[#This Row],[TOTAL BUYING VALUE]]</f>
        <v>75.04000000000002</v>
      </c>
    </row>
    <row r="36" spans="1:17" x14ac:dyDescent="0.35">
      <c r="A36" s="3">
        <v>44232</v>
      </c>
      <c r="B36" s="4" t="s">
        <v>96</v>
      </c>
      <c r="C36" s="5">
        <v>7</v>
      </c>
      <c r="D36" s="5" t="s">
        <v>106</v>
      </c>
      <c r="E36" s="5" t="s">
        <v>107</v>
      </c>
      <c r="F36" s="6">
        <v>0</v>
      </c>
      <c r="G36" s="6" t="str">
        <f>VLOOKUP(InputData[[#This Row],[PRODUCT ID]],MasterData[],2,0)</f>
        <v>Product43</v>
      </c>
      <c r="H36" s="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c r="Q36" s="8">
        <f>InputData[[#This Row],[TOTAL SELLING VALUE]]-InputData[[#This Row],[TOTAL BUYING VALUE]]</f>
        <v>112.55999999999995</v>
      </c>
    </row>
    <row r="37" spans="1:17" x14ac:dyDescent="0.35">
      <c r="A37" s="3">
        <v>44232</v>
      </c>
      <c r="B37" s="4" t="s">
        <v>16</v>
      </c>
      <c r="C37" s="5">
        <v>1</v>
      </c>
      <c r="D37" s="5" t="s">
        <v>108</v>
      </c>
      <c r="E37" s="5" t="s">
        <v>107</v>
      </c>
      <c r="F37" s="6">
        <v>0</v>
      </c>
      <c r="G37" s="6" t="str">
        <f>VLOOKUP(InputData[[#This Row],[PRODUCT ID]],MasterData[],2,0)</f>
        <v>Product05</v>
      </c>
      <c r="H37" s="6"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c r="Q37" s="8">
        <f>InputData[[#This Row],[TOTAL SELLING VALUE]]-InputData[[#This Row],[TOTAL BUYING VALUE]]</f>
        <v>22.610000000000014</v>
      </c>
    </row>
    <row r="38" spans="1:17" x14ac:dyDescent="0.35">
      <c r="A38" s="3">
        <v>44232</v>
      </c>
      <c r="B38" s="4" t="s">
        <v>96</v>
      </c>
      <c r="C38" s="5">
        <v>9</v>
      </c>
      <c r="D38" s="5" t="s">
        <v>108</v>
      </c>
      <c r="E38" s="5" t="s">
        <v>107</v>
      </c>
      <c r="F38" s="6">
        <v>0</v>
      </c>
      <c r="G38" s="6" t="str">
        <f>VLOOKUP(InputData[[#This Row],[PRODUCT ID]],MasterData[],2,0)</f>
        <v>Product43</v>
      </c>
      <c r="H38" s="6"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c r="Q38" s="8">
        <f>InputData[[#This Row],[TOTAL SELLING VALUE]]-InputData[[#This Row],[TOTAL BUYING VALUE]]</f>
        <v>144.72000000000003</v>
      </c>
    </row>
    <row r="39" spans="1:17" x14ac:dyDescent="0.35">
      <c r="A39" s="3">
        <v>44233</v>
      </c>
      <c r="B39" s="4" t="s">
        <v>79</v>
      </c>
      <c r="C39" s="5">
        <v>1</v>
      </c>
      <c r="D39" s="5" t="s">
        <v>108</v>
      </c>
      <c r="E39" s="5" t="s">
        <v>107</v>
      </c>
      <c r="F39" s="6">
        <v>0</v>
      </c>
      <c r="G39" s="6" t="str">
        <f>VLOOKUP(InputData[[#This Row],[PRODUCT ID]],MasterData[],2,0)</f>
        <v>Product35</v>
      </c>
      <c r="H39" s="6"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c r="Q39" s="8">
        <f>InputData[[#This Row],[TOTAL SELLING VALUE]]-InputData[[#This Row],[TOTAL BUYING VALUE]]</f>
        <v>1.7000000000000002</v>
      </c>
    </row>
    <row r="40" spans="1:17" x14ac:dyDescent="0.35">
      <c r="A40" s="3">
        <v>44236</v>
      </c>
      <c r="B40" s="4" t="s">
        <v>77</v>
      </c>
      <c r="C40" s="5">
        <v>14</v>
      </c>
      <c r="D40" s="5" t="s">
        <v>108</v>
      </c>
      <c r="E40" s="5" t="s">
        <v>106</v>
      </c>
      <c r="F40" s="6">
        <v>0</v>
      </c>
      <c r="G40" s="6" t="str">
        <f>VLOOKUP(InputData[[#This Row],[PRODUCT ID]],MasterData[],2,0)</f>
        <v>Product34</v>
      </c>
      <c r="H40" s="6"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c r="Q40" s="8">
        <f>InputData[[#This Row],[TOTAL SELLING VALUE]]-InputData[[#This Row],[TOTAL BUYING VALUE]]</f>
        <v>46.199999999999932</v>
      </c>
    </row>
    <row r="41" spans="1:17" x14ac:dyDescent="0.35">
      <c r="A41" s="3">
        <v>44239</v>
      </c>
      <c r="B41" s="4" t="s">
        <v>22</v>
      </c>
      <c r="C41" s="5">
        <v>7</v>
      </c>
      <c r="D41" s="5" t="s">
        <v>108</v>
      </c>
      <c r="E41" s="5" t="s">
        <v>107</v>
      </c>
      <c r="F41" s="6">
        <v>0</v>
      </c>
      <c r="G41" s="6" t="str">
        <f>VLOOKUP(InputData[[#This Row],[PRODUCT ID]],MasterData[],2,0)</f>
        <v>Product08</v>
      </c>
      <c r="H41" s="6"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c r="Q41" s="8">
        <f>InputData[[#This Row],[TOTAL SELLING VALUE]]-InputData[[#This Row],[TOTAL BUYING VALUE]]</f>
        <v>81.340000000000032</v>
      </c>
    </row>
    <row r="42" spans="1:17" x14ac:dyDescent="0.35">
      <c r="A42" s="3">
        <v>44239</v>
      </c>
      <c r="B42" s="4" t="s">
        <v>54</v>
      </c>
      <c r="C42" s="5">
        <v>9</v>
      </c>
      <c r="D42" s="5" t="s">
        <v>106</v>
      </c>
      <c r="E42" s="5" t="s">
        <v>107</v>
      </c>
      <c r="F42" s="6">
        <v>0</v>
      </c>
      <c r="G42" s="6" t="str">
        <f>VLOOKUP(InputData[[#This Row],[PRODUCT ID]],MasterData[],2,0)</f>
        <v>Product23</v>
      </c>
      <c r="H42" s="6"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c r="Q42" s="8">
        <f>InputData[[#This Row],[TOTAL SELLING VALUE]]-InputData[[#This Row],[TOTAL BUYING VALUE]]</f>
        <v>76.1400000000001</v>
      </c>
    </row>
    <row r="43" spans="1:17" x14ac:dyDescent="0.35">
      <c r="A43" s="3">
        <v>44242</v>
      </c>
      <c r="B43" s="4" t="s">
        <v>63</v>
      </c>
      <c r="C43" s="5">
        <v>4</v>
      </c>
      <c r="D43" s="5" t="s">
        <v>108</v>
      </c>
      <c r="E43" s="5" t="s">
        <v>106</v>
      </c>
      <c r="F43" s="6">
        <v>0</v>
      </c>
      <c r="G43" s="6" t="str">
        <f>VLOOKUP(InputData[[#This Row],[PRODUCT ID]],MasterData[],2,0)</f>
        <v>Product27</v>
      </c>
      <c r="H43" s="6"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c r="Q43" s="8">
        <f>InputData[[#This Row],[TOTAL SELLING VALUE]]-InputData[[#This Row],[TOTAL BUYING VALUE]]</f>
        <v>36.480000000000018</v>
      </c>
    </row>
    <row r="44" spans="1:17" x14ac:dyDescent="0.35">
      <c r="A44" s="3">
        <v>44245</v>
      </c>
      <c r="B44" s="4" t="s">
        <v>37</v>
      </c>
      <c r="C44" s="5">
        <v>6</v>
      </c>
      <c r="D44" s="5" t="s">
        <v>106</v>
      </c>
      <c r="E44" s="5" t="s">
        <v>107</v>
      </c>
      <c r="F44" s="6">
        <v>0</v>
      </c>
      <c r="G44" s="6" t="str">
        <f>VLOOKUP(InputData[[#This Row],[PRODUCT ID]],MasterData[],2,0)</f>
        <v>Product15</v>
      </c>
      <c r="H44" s="6"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c r="Q44" s="8">
        <f>InputData[[#This Row],[TOTAL SELLING VALUE]]-InputData[[#This Row],[TOTAL BUYING VALUE]]</f>
        <v>22.319999999999993</v>
      </c>
    </row>
    <row r="45" spans="1:17" x14ac:dyDescent="0.35">
      <c r="A45" s="3">
        <v>44247</v>
      </c>
      <c r="B45" s="4" t="s">
        <v>69</v>
      </c>
      <c r="C45" s="5">
        <v>11</v>
      </c>
      <c r="D45" s="5" t="s">
        <v>106</v>
      </c>
      <c r="E45" s="5" t="s">
        <v>107</v>
      </c>
      <c r="F45" s="6">
        <v>0</v>
      </c>
      <c r="G45" s="6" t="str">
        <f>VLOOKUP(InputData[[#This Row],[PRODUCT ID]],MasterData[],2,0)</f>
        <v>Product30</v>
      </c>
      <c r="H45" s="6"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c r="Q45" s="8">
        <f>InputData[[#This Row],[TOTAL SELLING VALUE]]-InputData[[#This Row],[TOTAL BUYING VALUE]]</f>
        <v>586.07999999999993</v>
      </c>
    </row>
    <row r="46" spans="1:17" x14ac:dyDescent="0.35">
      <c r="A46" s="3">
        <v>44249</v>
      </c>
      <c r="B46" s="4" t="s">
        <v>33</v>
      </c>
      <c r="C46" s="5">
        <v>5</v>
      </c>
      <c r="D46" s="5" t="s">
        <v>106</v>
      </c>
      <c r="E46" s="5" t="s">
        <v>107</v>
      </c>
      <c r="F46" s="6">
        <v>0</v>
      </c>
      <c r="G46" s="6" t="str">
        <f>VLOOKUP(InputData[[#This Row],[PRODUCT ID]],MasterData[],2,0)</f>
        <v>Product13</v>
      </c>
      <c r="H46" s="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c r="Q46" s="8">
        <f>InputData[[#This Row],[TOTAL SELLING VALUE]]-InputData[[#This Row],[TOTAL BUYING VALUE]]</f>
        <v>50.399999999999977</v>
      </c>
    </row>
    <row r="47" spans="1:17" x14ac:dyDescent="0.35">
      <c r="A47" s="3">
        <v>44250</v>
      </c>
      <c r="B47" s="4" t="s">
        <v>58</v>
      </c>
      <c r="C47" s="5">
        <v>3</v>
      </c>
      <c r="D47" s="5" t="s">
        <v>108</v>
      </c>
      <c r="E47" s="5" t="s">
        <v>107</v>
      </c>
      <c r="F47" s="6">
        <v>0</v>
      </c>
      <c r="G47" s="6" t="str">
        <f>VLOOKUP(InputData[[#This Row],[PRODUCT ID]],MasterData[],2,0)</f>
        <v>Product25</v>
      </c>
      <c r="H47" s="6"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c r="Q47" s="8">
        <f>InputData[[#This Row],[TOTAL SELLING VALUE]]-InputData[[#This Row],[TOTAL BUYING VALUE]]</f>
        <v>3.990000000000002</v>
      </c>
    </row>
    <row r="48" spans="1:17" x14ac:dyDescent="0.35">
      <c r="A48" s="3">
        <v>44250</v>
      </c>
      <c r="B48" s="4" t="s">
        <v>16</v>
      </c>
      <c r="C48" s="5">
        <v>2</v>
      </c>
      <c r="D48" s="5" t="s">
        <v>108</v>
      </c>
      <c r="E48" s="5" t="s">
        <v>106</v>
      </c>
      <c r="F48" s="6">
        <v>0</v>
      </c>
      <c r="G48" s="6" t="str">
        <f>VLOOKUP(InputData[[#This Row],[PRODUCT ID]],MasterData[],2,0)</f>
        <v>Product05</v>
      </c>
      <c r="H48" s="6"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c r="Q48" s="8">
        <f>InputData[[#This Row],[TOTAL SELLING VALUE]]-InputData[[#This Row],[TOTAL BUYING VALUE]]</f>
        <v>45.220000000000027</v>
      </c>
    </row>
    <row r="49" spans="1:17" x14ac:dyDescent="0.35">
      <c r="A49" s="3">
        <v>44252</v>
      </c>
      <c r="B49" s="4" t="s">
        <v>10</v>
      </c>
      <c r="C49" s="5">
        <v>4</v>
      </c>
      <c r="D49" s="5" t="s">
        <v>105</v>
      </c>
      <c r="E49" s="5" t="s">
        <v>106</v>
      </c>
      <c r="F49" s="6">
        <v>0</v>
      </c>
      <c r="G49" s="6" t="str">
        <f>VLOOKUP(InputData[[#This Row],[PRODUCT ID]],MasterData[],2,0)</f>
        <v>Product02</v>
      </c>
      <c r="H49" s="6"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c r="Q49" s="8">
        <f>InputData[[#This Row],[TOTAL SELLING VALUE]]-InputData[[#This Row],[TOTAL BUYING VALUE]]</f>
        <v>151.20000000000005</v>
      </c>
    </row>
    <row r="50" spans="1:17" x14ac:dyDescent="0.35">
      <c r="A50" s="3">
        <v>44252</v>
      </c>
      <c r="B50" s="4" t="s">
        <v>73</v>
      </c>
      <c r="C50" s="5">
        <v>11</v>
      </c>
      <c r="D50" s="5" t="s">
        <v>106</v>
      </c>
      <c r="E50" s="5" t="s">
        <v>107</v>
      </c>
      <c r="F50" s="6">
        <v>0</v>
      </c>
      <c r="G50" s="6" t="str">
        <f>VLOOKUP(InputData[[#This Row],[PRODUCT ID]],MasterData[],2,0)</f>
        <v>Product32</v>
      </c>
      <c r="H50" s="6"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c r="Q50" s="8">
        <f>InputData[[#This Row],[TOTAL SELLING VALUE]]-InputData[[#This Row],[TOTAL BUYING VALUE]]</f>
        <v>313.27999999999997</v>
      </c>
    </row>
    <row r="51" spans="1:17" x14ac:dyDescent="0.35">
      <c r="A51" s="3">
        <v>44252</v>
      </c>
      <c r="B51" s="4" t="s">
        <v>69</v>
      </c>
      <c r="C51" s="5">
        <v>2</v>
      </c>
      <c r="D51" s="5" t="s">
        <v>108</v>
      </c>
      <c r="E51" s="5" t="s">
        <v>106</v>
      </c>
      <c r="F51" s="6">
        <v>0</v>
      </c>
      <c r="G51" s="6" t="str">
        <f>VLOOKUP(InputData[[#This Row],[PRODUCT ID]],MasterData[],2,0)</f>
        <v>Product30</v>
      </c>
      <c r="H51" s="6"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c r="Q51" s="8">
        <f>InputData[[#This Row],[TOTAL SELLING VALUE]]-InputData[[#This Row],[TOTAL BUYING VALUE]]</f>
        <v>106.56</v>
      </c>
    </row>
    <row r="52" spans="1:17" x14ac:dyDescent="0.35">
      <c r="A52" s="3">
        <v>44254</v>
      </c>
      <c r="B52" s="4" t="s">
        <v>43</v>
      </c>
      <c r="C52" s="5">
        <v>11</v>
      </c>
      <c r="D52" s="5" t="s">
        <v>105</v>
      </c>
      <c r="E52" s="5" t="s">
        <v>106</v>
      </c>
      <c r="F52" s="6">
        <v>0</v>
      </c>
      <c r="G52" s="6" t="str">
        <f>VLOOKUP(InputData[[#This Row],[PRODUCT ID]],MasterData[],2,0)</f>
        <v>Product18</v>
      </c>
      <c r="H52" s="6"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c r="Q52" s="8">
        <f>InputData[[#This Row],[TOTAL SELLING VALUE]]-InputData[[#This Row],[TOTAL BUYING VALUE]]</f>
        <v>134.31000000000006</v>
      </c>
    </row>
    <row r="53" spans="1:17" x14ac:dyDescent="0.35">
      <c r="A53" s="3">
        <v>44258</v>
      </c>
      <c r="B53" s="4" t="s">
        <v>29</v>
      </c>
      <c r="C53" s="5">
        <v>1</v>
      </c>
      <c r="D53" s="5" t="s">
        <v>108</v>
      </c>
      <c r="E53" s="5" t="s">
        <v>106</v>
      </c>
      <c r="F53" s="6">
        <v>0</v>
      </c>
      <c r="G53" s="6" t="str">
        <f>VLOOKUP(InputData[[#This Row],[PRODUCT ID]],MasterData[],2,0)</f>
        <v>Product11</v>
      </c>
      <c r="H53" s="6"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c r="Q53" s="8">
        <f>InputData[[#This Row],[TOTAL SELLING VALUE]]-InputData[[#This Row],[TOTAL BUYING VALUE]]</f>
        <v>4.3999999999999986</v>
      </c>
    </row>
    <row r="54" spans="1:17" x14ac:dyDescent="0.35">
      <c r="A54" s="3">
        <v>44262</v>
      </c>
      <c r="B54" s="4" t="s">
        <v>50</v>
      </c>
      <c r="C54" s="5">
        <v>9</v>
      </c>
      <c r="D54" s="5" t="s">
        <v>108</v>
      </c>
      <c r="E54" s="5" t="s">
        <v>107</v>
      </c>
      <c r="F54" s="6">
        <v>0</v>
      </c>
      <c r="G54" s="6" t="str">
        <f>VLOOKUP(InputData[[#This Row],[PRODUCT ID]],MasterData[],2,0)</f>
        <v>Product21</v>
      </c>
      <c r="H54" s="6"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c r="Q54" s="8">
        <f>InputData[[#This Row],[TOTAL SELLING VALUE]]-InputData[[#This Row],[TOTAL BUYING VALUE]]</f>
        <v>328.8599999999999</v>
      </c>
    </row>
    <row r="55" spans="1:17" x14ac:dyDescent="0.35">
      <c r="A55" s="3">
        <v>44263</v>
      </c>
      <c r="B55" s="4" t="s">
        <v>63</v>
      </c>
      <c r="C55" s="5">
        <v>6</v>
      </c>
      <c r="D55" s="5" t="s">
        <v>106</v>
      </c>
      <c r="E55" s="5" t="s">
        <v>107</v>
      </c>
      <c r="F55" s="6">
        <v>0</v>
      </c>
      <c r="G55" s="6" t="str">
        <f>VLOOKUP(InputData[[#This Row],[PRODUCT ID]],MasterData[],2,0)</f>
        <v>Product27</v>
      </c>
      <c r="H55" s="6"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c r="Q55" s="8">
        <f>InputData[[#This Row],[TOTAL SELLING VALUE]]-InputData[[#This Row],[TOTAL BUYING VALUE]]</f>
        <v>54.720000000000027</v>
      </c>
    </row>
    <row r="56" spans="1:17" x14ac:dyDescent="0.35">
      <c r="A56" s="3">
        <v>44263</v>
      </c>
      <c r="B56" s="4" t="s">
        <v>98</v>
      </c>
      <c r="C56" s="5">
        <v>9</v>
      </c>
      <c r="D56" s="5" t="s">
        <v>106</v>
      </c>
      <c r="E56" s="5" t="s">
        <v>106</v>
      </c>
      <c r="F56" s="6">
        <v>0</v>
      </c>
      <c r="G56" s="6" t="str">
        <f>VLOOKUP(InputData[[#This Row],[PRODUCT ID]],MasterData[],2,0)</f>
        <v>Product44</v>
      </c>
      <c r="H56" s="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c r="Q56" s="8">
        <f>InputData[[#This Row],[TOTAL SELLING VALUE]]-InputData[[#This Row],[TOTAL BUYING VALUE]]</f>
        <v>54.720000000000027</v>
      </c>
    </row>
    <row r="57" spans="1:17" x14ac:dyDescent="0.35">
      <c r="A57" s="3">
        <v>44264</v>
      </c>
      <c r="B57" s="4" t="s">
        <v>67</v>
      </c>
      <c r="C57" s="5">
        <v>6</v>
      </c>
      <c r="D57" s="5" t="s">
        <v>105</v>
      </c>
      <c r="E57" s="5" t="s">
        <v>106</v>
      </c>
      <c r="F57" s="6">
        <v>0</v>
      </c>
      <c r="G57" s="6" t="str">
        <f>VLOOKUP(InputData[[#This Row],[PRODUCT ID]],MasterData[],2,0)</f>
        <v>Product29</v>
      </c>
      <c r="H57" s="6"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c r="Q57" s="8">
        <f>InputData[[#This Row],[TOTAL SELLING VALUE]]-InputData[[#This Row],[TOTAL BUYING VALUE]]</f>
        <v>36.659999999999968</v>
      </c>
    </row>
    <row r="58" spans="1:17" x14ac:dyDescent="0.35">
      <c r="A58" s="3">
        <v>44266</v>
      </c>
      <c r="B58" s="4" t="s">
        <v>58</v>
      </c>
      <c r="C58" s="5">
        <v>11</v>
      </c>
      <c r="D58" s="5" t="s">
        <v>108</v>
      </c>
      <c r="E58" s="5" t="s">
        <v>107</v>
      </c>
      <c r="F58" s="6">
        <v>0</v>
      </c>
      <c r="G58" s="6" t="str">
        <f>VLOOKUP(InputData[[#This Row],[PRODUCT ID]],MasterData[],2,0)</f>
        <v>Product25</v>
      </c>
      <c r="H58" s="6"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c r="Q58" s="8">
        <f>InputData[[#This Row],[TOTAL SELLING VALUE]]-InputData[[#This Row],[TOTAL BUYING VALUE]]</f>
        <v>14.629999999999995</v>
      </c>
    </row>
    <row r="59" spans="1:17" x14ac:dyDescent="0.35">
      <c r="A59" s="3">
        <v>44268</v>
      </c>
      <c r="B59" s="4" t="s">
        <v>65</v>
      </c>
      <c r="C59" s="5">
        <v>10</v>
      </c>
      <c r="D59" s="5" t="s">
        <v>105</v>
      </c>
      <c r="E59" s="5" t="s">
        <v>107</v>
      </c>
      <c r="F59" s="6">
        <v>0</v>
      </c>
      <c r="G59" s="6" t="str">
        <f>VLOOKUP(InputData[[#This Row],[PRODUCT ID]],MasterData[],2,0)</f>
        <v>Product28</v>
      </c>
      <c r="H59" s="6"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c r="Q59" s="8">
        <f>InputData[[#This Row],[TOTAL SELLING VALUE]]-InputData[[#This Row],[TOTAL BUYING VALUE]]</f>
        <v>48.100000000000023</v>
      </c>
    </row>
    <row r="60" spans="1:17" x14ac:dyDescent="0.35">
      <c r="A60" s="3">
        <v>44270</v>
      </c>
      <c r="B60" s="4" t="s">
        <v>88</v>
      </c>
      <c r="C60" s="5">
        <v>11</v>
      </c>
      <c r="D60" s="5" t="s">
        <v>106</v>
      </c>
      <c r="E60" s="5" t="s">
        <v>107</v>
      </c>
      <c r="F60" s="6">
        <v>0</v>
      </c>
      <c r="G60" s="6" t="str">
        <f>VLOOKUP(InputData[[#This Row],[PRODUCT ID]],MasterData[],2,0)</f>
        <v>Product39</v>
      </c>
      <c r="H60" s="6"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c r="Q60" s="8">
        <f>InputData[[#This Row],[TOTAL SELLING VALUE]]-InputData[[#This Row],[TOTAL BUYING VALUE]]</f>
        <v>61.049999999999955</v>
      </c>
    </row>
    <row r="61" spans="1:17" x14ac:dyDescent="0.35">
      <c r="A61" s="3">
        <v>44271</v>
      </c>
      <c r="B61" s="4" t="s">
        <v>31</v>
      </c>
      <c r="C61" s="5">
        <v>14</v>
      </c>
      <c r="D61" s="5" t="s">
        <v>108</v>
      </c>
      <c r="E61" s="5" t="s">
        <v>107</v>
      </c>
      <c r="F61" s="6">
        <v>0</v>
      </c>
      <c r="G61" s="6" t="str">
        <f>VLOOKUP(InputData[[#This Row],[PRODUCT ID]],MasterData[],2,0)</f>
        <v>Product12</v>
      </c>
      <c r="H61" s="6"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c r="Q61" s="8">
        <f>InputData[[#This Row],[TOTAL SELLING VALUE]]-InputData[[#This Row],[TOTAL BUYING VALUE]]</f>
        <v>296.38000000000011</v>
      </c>
    </row>
    <row r="62" spans="1:17" x14ac:dyDescent="0.35">
      <c r="A62" s="3">
        <v>44273</v>
      </c>
      <c r="B62" s="4" t="s">
        <v>94</v>
      </c>
      <c r="C62" s="5">
        <v>8</v>
      </c>
      <c r="D62" s="5" t="s">
        <v>105</v>
      </c>
      <c r="E62" s="5" t="s">
        <v>107</v>
      </c>
      <c r="F62" s="6">
        <v>0</v>
      </c>
      <c r="G62" s="6" t="str">
        <f>VLOOKUP(InputData[[#This Row],[PRODUCT ID]],MasterData[],2,0)</f>
        <v>Product42</v>
      </c>
      <c r="H62" s="6"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c r="Q62" s="8">
        <f>InputData[[#This Row],[TOTAL SELLING VALUE]]-InputData[[#This Row],[TOTAL BUYING VALUE]]</f>
        <v>336</v>
      </c>
    </row>
    <row r="63" spans="1:17" x14ac:dyDescent="0.35">
      <c r="A63" s="3">
        <v>44274</v>
      </c>
      <c r="B63" s="4" t="s">
        <v>65</v>
      </c>
      <c r="C63" s="5">
        <v>9</v>
      </c>
      <c r="D63" s="5" t="s">
        <v>106</v>
      </c>
      <c r="E63" s="5" t="s">
        <v>107</v>
      </c>
      <c r="F63" s="6">
        <v>0</v>
      </c>
      <c r="G63" s="6" t="str">
        <f>VLOOKUP(InputData[[#This Row],[PRODUCT ID]],MasterData[],2,0)</f>
        <v>Product28</v>
      </c>
      <c r="H63" s="6"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c r="Q63" s="8">
        <f>InputData[[#This Row],[TOTAL SELLING VALUE]]-InputData[[#This Row],[TOTAL BUYING VALUE]]</f>
        <v>43.29000000000002</v>
      </c>
    </row>
    <row r="64" spans="1:17" x14ac:dyDescent="0.35">
      <c r="A64" s="3">
        <v>44276</v>
      </c>
      <c r="B64" s="4" t="s">
        <v>47</v>
      </c>
      <c r="C64" s="5">
        <v>13</v>
      </c>
      <c r="D64" s="5" t="s">
        <v>106</v>
      </c>
      <c r="E64" s="5" t="s">
        <v>106</v>
      </c>
      <c r="F64" s="6">
        <v>0</v>
      </c>
      <c r="G64" s="6" t="str">
        <f>VLOOKUP(InputData[[#This Row],[PRODUCT ID]],MasterData[],2,0)</f>
        <v>Product20</v>
      </c>
      <c r="H64" s="6"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c r="Q64" s="8">
        <f>InputData[[#This Row],[TOTAL SELLING VALUE]]-InputData[[#This Row],[TOTAL BUYING VALUE]]</f>
        <v>198.25</v>
      </c>
    </row>
    <row r="65" spans="1:17" x14ac:dyDescent="0.35">
      <c r="A65" s="3">
        <v>44276</v>
      </c>
      <c r="B65" s="4" t="s">
        <v>88</v>
      </c>
      <c r="C65" s="5">
        <v>7</v>
      </c>
      <c r="D65" s="5" t="s">
        <v>108</v>
      </c>
      <c r="E65" s="5" t="s">
        <v>106</v>
      </c>
      <c r="F65" s="6">
        <v>0</v>
      </c>
      <c r="G65" s="6" t="str">
        <f>VLOOKUP(InputData[[#This Row],[PRODUCT ID]],MasterData[],2,0)</f>
        <v>Product39</v>
      </c>
      <c r="H65" s="6"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c r="Q65" s="8">
        <f>InputData[[#This Row],[TOTAL SELLING VALUE]]-InputData[[#This Row],[TOTAL BUYING VALUE]]</f>
        <v>38.849999999999966</v>
      </c>
    </row>
    <row r="66" spans="1:17" x14ac:dyDescent="0.35">
      <c r="A66" s="3">
        <v>44277</v>
      </c>
      <c r="B66" s="4" t="s">
        <v>10</v>
      </c>
      <c r="C66" s="5">
        <v>8</v>
      </c>
      <c r="D66" s="5" t="s">
        <v>106</v>
      </c>
      <c r="E66" s="5" t="s">
        <v>106</v>
      </c>
      <c r="F66" s="6">
        <v>0</v>
      </c>
      <c r="G66" s="6" t="str">
        <f>VLOOKUP(InputData[[#This Row],[PRODUCT ID]],MasterData[],2,0)</f>
        <v>Product02</v>
      </c>
      <c r="H66" s="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c r="Q66" s="8">
        <f>InputData[[#This Row],[TOTAL SELLING VALUE]]-InputData[[#This Row],[TOTAL BUYING VALUE]]</f>
        <v>302.40000000000009</v>
      </c>
    </row>
    <row r="67" spans="1:17" x14ac:dyDescent="0.35">
      <c r="A67" s="3">
        <v>44277</v>
      </c>
      <c r="B67" s="4" t="s">
        <v>31</v>
      </c>
      <c r="C67" s="5">
        <v>4</v>
      </c>
      <c r="D67" s="5" t="s">
        <v>106</v>
      </c>
      <c r="E67" s="5" t="s">
        <v>106</v>
      </c>
      <c r="F67" s="6">
        <v>0</v>
      </c>
      <c r="G67" s="6" t="str">
        <f>VLOOKUP(InputData[[#This Row],[PRODUCT ID]],MasterData[],2,0)</f>
        <v>Product12</v>
      </c>
      <c r="H67" s="6"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c r="Q67" s="8">
        <f>InputData[[#This Row],[TOTAL SELLING VALUE]]-InputData[[#This Row],[TOTAL BUYING VALUE]]</f>
        <v>84.68</v>
      </c>
    </row>
    <row r="68" spans="1:17" x14ac:dyDescent="0.35">
      <c r="A68" s="3">
        <v>44280</v>
      </c>
      <c r="B68" s="4" t="s">
        <v>56</v>
      </c>
      <c r="C68" s="5">
        <v>14</v>
      </c>
      <c r="D68" s="5" t="s">
        <v>106</v>
      </c>
      <c r="E68" s="5" t="s">
        <v>107</v>
      </c>
      <c r="F68" s="6">
        <v>0</v>
      </c>
      <c r="G68" s="6" t="str">
        <f>VLOOKUP(InputData[[#This Row],[PRODUCT ID]],MasterData[],2,0)</f>
        <v>Product24</v>
      </c>
      <c r="H68" s="6"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c r="Q68" s="8">
        <f>InputData[[#This Row],[TOTAL SELLING VALUE]]-InputData[[#This Row],[TOTAL BUYING VALUE]]</f>
        <v>181.44000000000005</v>
      </c>
    </row>
    <row r="69" spans="1:17" x14ac:dyDescent="0.35">
      <c r="A69" s="3">
        <v>44280</v>
      </c>
      <c r="B69" s="4" t="s">
        <v>18</v>
      </c>
      <c r="C69" s="5">
        <v>4</v>
      </c>
      <c r="D69" s="5" t="s">
        <v>108</v>
      </c>
      <c r="E69" s="5" t="s">
        <v>107</v>
      </c>
      <c r="F69" s="6">
        <v>0</v>
      </c>
      <c r="G69" s="6" t="str">
        <f>VLOOKUP(InputData[[#This Row],[PRODUCT ID]],MasterData[],2,0)</f>
        <v>Product06</v>
      </c>
      <c r="H69" s="6"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c r="Q69" s="8">
        <f>InputData[[#This Row],[TOTAL SELLING VALUE]]-InputData[[#This Row],[TOTAL BUYING VALUE]]</f>
        <v>42</v>
      </c>
    </row>
    <row r="70" spans="1:17" x14ac:dyDescent="0.35">
      <c r="A70" s="3">
        <v>44280</v>
      </c>
      <c r="B70" s="4" t="s">
        <v>67</v>
      </c>
      <c r="C70" s="5">
        <v>8</v>
      </c>
      <c r="D70" s="5" t="s">
        <v>108</v>
      </c>
      <c r="E70" s="5" t="s">
        <v>107</v>
      </c>
      <c r="F70" s="6">
        <v>0</v>
      </c>
      <c r="G70" s="6" t="str">
        <f>VLOOKUP(InputData[[#This Row],[PRODUCT ID]],MasterData[],2,0)</f>
        <v>Product29</v>
      </c>
      <c r="H70" s="6"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c r="Q70" s="8">
        <f>InputData[[#This Row],[TOTAL SELLING VALUE]]-InputData[[#This Row],[TOTAL BUYING VALUE]]</f>
        <v>48.879999999999995</v>
      </c>
    </row>
    <row r="71" spans="1:17" x14ac:dyDescent="0.35">
      <c r="A71" s="3">
        <v>44280</v>
      </c>
      <c r="B71" s="4" t="s">
        <v>86</v>
      </c>
      <c r="C71" s="5">
        <v>2</v>
      </c>
      <c r="D71" s="5" t="s">
        <v>108</v>
      </c>
      <c r="E71" s="5" t="s">
        <v>106</v>
      </c>
      <c r="F71" s="6">
        <v>0</v>
      </c>
      <c r="G71" s="6" t="str">
        <f>VLOOKUP(InputData[[#This Row],[PRODUCT ID]],MasterData[],2,0)</f>
        <v>Product38</v>
      </c>
      <c r="H71" s="6"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c r="Q71" s="8">
        <f>InputData[[#This Row],[TOTAL SELLING VALUE]]-InputData[[#This Row],[TOTAL BUYING VALUE]]</f>
        <v>15.840000000000003</v>
      </c>
    </row>
    <row r="72" spans="1:17" x14ac:dyDescent="0.35">
      <c r="A72" s="3">
        <v>44281</v>
      </c>
      <c r="B72" s="4" t="s">
        <v>6</v>
      </c>
      <c r="C72" s="5">
        <v>4</v>
      </c>
      <c r="D72" s="5" t="s">
        <v>108</v>
      </c>
      <c r="E72" s="5" t="s">
        <v>107</v>
      </c>
      <c r="F72" s="6">
        <v>0</v>
      </c>
      <c r="G72" s="6" t="str">
        <f>VLOOKUP(InputData[[#This Row],[PRODUCT ID]],MasterData[],2,0)</f>
        <v>Product01</v>
      </c>
      <c r="H72" s="6"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c r="Q72" s="8">
        <f>InputData[[#This Row],[TOTAL SELLING VALUE]]-InputData[[#This Row],[TOTAL BUYING VALUE]]</f>
        <v>23.519999999999982</v>
      </c>
    </row>
    <row r="73" spans="1:17" x14ac:dyDescent="0.35">
      <c r="A73" s="3">
        <v>44281</v>
      </c>
      <c r="B73" s="4" t="s">
        <v>94</v>
      </c>
      <c r="C73" s="5">
        <v>1</v>
      </c>
      <c r="D73" s="5" t="s">
        <v>108</v>
      </c>
      <c r="E73" s="5" t="s">
        <v>107</v>
      </c>
      <c r="F73" s="6">
        <v>0</v>
      </c>
      <c r="G73" s="6" t="str">
        <f>VLOOKUP(InputData[[#This Row],[PRODUCT ID]],MasterData[],2,0)</f>
        <v>Product42</v>
      </c>
      <c r="H73" s="6"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c r="Q73" s="8">
        <f>InputData[[#This Row],[TOTAL SELLING VALUE]]-InputData[[#This Row],[TOTAL BUYING VALUE]]</f>
        <v>42</v>
      </c>
    </row>
    <row r="74" spans="1:17" x14ac:dyDescent="0.35">
      <c r="A74" s="3">
        <v>44281</v>
      </c>
      <c r="B74" s="4" t="s">
        <v>26</v>
      </c>
      <c r="C74" s="5">
        <v>9</v>
      </c>
      <c r="D74" s="5" t="s">
        <v>108</v>
      </c>
      <c r="E74" s="5" t="s">
        <v>106</v>
      </c>
      <c r="F74" s="6">
        <v>0</v>
      </c>
      <c r="G74" s="6" t="str">
        <f>VLOOKUP(InputData[[#This Row],[PRODUCT ID]],MasterData[],2,0)</f>
        <v>Product10</v>
      </c>
      <c r="H74" s="6"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c r="Q74" s="8">
        <f>InputData[[#This Row],[TOTAL SELLING VALUE]]-InputData[[#This Row],[TOTAL BUYING VALUE]]</f>
        <v>146.51999999999998</v>
      </c>
    </row>
    <row r="75" spans="1:17" x14ac:dyDescent="0.35">
      <c r="A75" s="3">
        <v>44282</v>
      </c>
      <c r="B75" s="4" t="s">
        <v>69</v>
      </c>
      <c r="C75" s="5">
        <v>3</v>
      </c>
      <c r="D75" s="5" t="s">
        <v>108</v>
      </c>
      <c r="E75" s="5" t="s">
        <v>106</v>
      </c>
      <c r="F75" s="6">
        <v>0</v>
      </c>
      <c r="G75" s="6" t="str">
        <f>VLOOKUP(InputData[[#This Row],[PRODUCT ID]],MasterData[],2,0)</f>
        <v>Product30</v>
      </c>
      <c r="H75" s="6"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c r="Q75" s="8">
        <f>InputData[[#This Row],[TOTAL SELLING VALUE]]-InputData[[#This Row],[TOTAL BUYING VALUE]]</f>
        <v>159.84000000000003</v>
      </c>
    </row>
    <row r="76" spans="1:17" x14ac:dyDescent="0.35">
      <c r="A76" s="3">
        <v>44283</v>
      </c>
      <c r="B76" s="4" t="s">
        <v>20</v>
      </c>
      <c r="C76" s="5">
        <v>8</v>
      </c>
      <c r="D76" s="5" t="s">
        <v>106</v>
      </c>
      <c r="E76" s="5" t="s">
        <v>107</v>
      </c>
      <c r="F76" s="6">
        <v>0</v>
      </c>
      <c r="G76" s="6" t="str">
        <f>VLOOKUP(InputData[[#This Row],[PRODUCT ID]],MasterData[],2,0)</f>
        <v>Product07</v>
      </c>
      <c r="H76" s="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c r="Q76" s="8">
        <f>InputData[[#This Row],[TOTAL SELLING VALUE]]-InputData[[#This Row],[TOTAL BUYING VALUE]]</f>
        <v>37.840000000000032</v>
      </c>
    </row>
    <row r="77" spans="1:17" x14ac:dyDescent="0.35">
      <c r="A77" s="3">
        <v>44285</v>
      </c>
      <c r="B77" s="4" t="s">
        <v>86</v>
      </c>
      <c r="C77" s="5">
        <v>1</v>
      </c>
      <c r="D77" s="5" t="s">
        <v>106</v>
      </c>
      <c r="E77" s="5" t="s">
        <v>107</v>
      </c>
      <c r="F77" s="6">
        <v>0</v>
      </c>
      <c r="G77" s="6" t="str">
        <f>VLOOKUP(InputData[[#This Row],[PRODUCT ID]],MasterData[],2,0)</f>
        <v>Product38</v>
      </c>
      <c r="H77" s="6"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c r="Q77" s="8">
        <f>InputData[[#This Row],[TOTAL SELLING VALUE]]-InputData[[#This Row],[TOTAL BUYING VALUE]]</f>
        <v>7.9200000000000017</v>
      </c>
    </row>
    <row r="78" spans="1:17" x14ac:dyDescent="0.35">
      <c r="A78" s="3">
        <v>44286</v>
      </c>
      <c r="B78" s="4" t="s">
        <v>94</v>
      </c>
      <c r="C78" s="5">
        <v>3</v>
      </c>
      <c r="D78" s="5" t="s">
        <v>108</v>
      </c>
      <c r="E78" s="5" t="s">
        <v>107</v>
      </c>
      <c r="F78" s="6">
        <v>0</v>
      </c>
      <c r="G78" s="6" t="str">
        <f>VLOOKUP(InputData[[#This Row],[PRODUCT ID]],MasterData[],2,0)</f>
        <v>Product42</v>
      </c>
      <c r="H78" s="6"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c r="Q78" s="8">
        <f>InputData[[#This Row],[TOTAL SELLING VALUE]]-InputData[[#This Row],[TOTAL BUYING VALUE]]</f>
        <v>126</v>
      </c>
    </row>
    <row r="79" spans="1:17" x14ac:dyDescent="0.35">
      <c r="A79" s="3">
        <v>44290</v>
      </c>
      <c r="B79" s="4" t="s">
        <v>90</v>
      </c>
      <c r="C79" s="5">
        <v>4</v>
      </c>
      <c r="D79" s="5" t="s">
        <v>108</v>
      </c>
      <c r="E79" s="5" t="s">
        <v>107</v>
      </c>
      <c r="F79" s="6">
        <v>0</v>
      </c>
      <c r="G79" s="6" t="str">
        <f>VLOOKUP(InputData[[#This Row],[PRODUCT ID]],MasterData[],2,0)</f>
        <v>Product40</v>
      </c>
      <c r="H79" s="6"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c r="Q79" s="8">
        <f>InputData[[#This Row],[TOTAL SELLING VALUE]]-InputData[[#This Row],[TOTAL BUYING VALUE]]</f>
        <v>100.80000000000001</v>
      </c>
    </row>
    <row r="80" spans="1:17" x14ac:dyDescent="0.35">
      <c r="A80" s="3">
        <v>44290</v>
      </c>
      <c r="B80" s="4" t="s">
        <v>24</v>
      </c>
      <c r="C80" s="5">
        <v>9</v>
      </c>
      <c r="D80" s="5" t="s">
        <v>106</v>
      </c>
      <c r="E80" s="5" t="s">
        <v>107</v>
      </c>
      <c r="F80" s="6">
        <v>0</v>
      </c>
      <c r="G80" s="6" t="str">
        <f>VLOOKUP(InputData[[#This Row],[PRODUCT ID]],MasterData[],2,0)</f>
        <v>Product09</v>
      </c>
      <c r="H80" s="6"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c r="Q80" s="8">
        <f>InputData[[#This Row],[TOTAL SELLING VALUE]]-InputData[[#This Row],[TOTAL BUYING VALUE]]</f>
        <v>16.739999999999995</v>
      </c>
    </row>
    <row r="81" spans="1:17" x14ac:dyDescent="0.35">
      <c r="A81" s="3">
        <v>44291</v>
      </c>
      <c r="B81" s="4" t="s">
        <v>71</v>
      </c>
      <c r="C81" s="5">
        <v>15</v>
      </c>
      <c r="D81" s="5" t="s">
        <v>106</v>
      </c>
      <c r="E81" s="5" t="s">
        <v>106</v>
      </c>
      <c r="F81" s="6">
        <v>0</v>
      </c>
      <c r="G81" s="6" t="str">
        <f>VLOOKUP(InputData[[#This Row],[PRODUCT ID]],MasterData[],2,0)</f>
        <v>Product31</v>
      </c>
      <c r="H81" s="6"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c r="Q81" s="8">
        <f>InputData[[#This Row],[TOTAL SELLING VALUE]]-InputData[[#This Row],[TOTAL BUYING VALUE]]</f>
        <v>167.39999999999986</v>
      </c>
    </row>
    <row r="82" spans="1:17" x14ac:dyDescent="0.35">
      <c r="A82" s="3">
        <v>44295</v>
      </c>
      <c r="B82" s="4" t="s">
        <v>16</v>
      </c>
      <c r="C82" s="5">
        <v>3</v>
      </c>
      <c r="D82" s="5" t="s">
        <v>106</v>
      </c>
      <c r="E82" s="5" t="s">
        <v>106</v>
      </c>
      <c r="F82" s="6">
        <v>0</v>
      </c>
      <c r="G82" s="6" t="str">
        <f>VLOOKUP(InputData[[#This Row],[PRODUCT ID]],MasterData[],2,0)</f>
        <v>Product05</v>
      </c>
      <c r="H82" s="6"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c r="Q82" s="8">
        <f>InputData[[#This Row],[TOTAL SELLING VALUE]]-InputData[[#This Row],[TOTAL BUYING VALUE]]</f>
        <v>67.830000000000041</v>
      </c>
    </row>
    <row r="83" spans="1:17" x14ac:dyDescent="0.35">
      <c r="A83" s="3">
        <v>44296</v>
      </c>
      <c r="B83" s="4" t="s">
        <v>52</v>
      </c>
      <c r="C83" s="5">
        <v>14</v>
      </c>
      <c r="D83" s="5" t="s">
        <v>108</v>
      </c>
      <c r="E83" s="5" t="s">
        <v>106</v>
      </c>
      <c r="F83" s="6">
        <v>0</v>
      </c>
      <c r="G83" s="6" t="str">
        <f>VLOOKUP(InputData[[#This Row],[PRODUCT ID]],MasterData[],2,0)</f>
        <v>Product22</v>
      </c>
      <c r="H83" s="6"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c r="Q83" s="8">
        <f>InputData[[#This Row],[TOTAL SELLING VALUE]]-InputData[[#This Row],[TOTAL BUYING VALUE]]</f>
        <v>287.98</v>
      </c>
    </row>
    <row r="84" spans="1:17" x14ac:dyDescent="0.35">
      <c r="A84" s="3">
        <v>44298</v>
      </c>
      <c r="B84" s="4" t="s">
        <v>83</v>
      </c>
      <c r="C84" s="5">
        <v>3</v>
      </c>
      <c r="D84" s="5" t="s">
        <v>108</v>
      </c>
      <c r="E84" s="5" t="s">
        <v>107</v>
      </c>
      <c r="F84" s="6">
        <v>0</v>
      </c>
      <c r="G84" s="6" t="str">
        <f>VLOOKUP(InputData[[#This Row],[PRODUCT ID]],MasterData[],2,0)</f>
        <v>Product37</v>
      </c>
      <c r="H84" s="6"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c r="Q84" s="8">
        <f>InputData[[#This Row],[TOTAL SELLING VALUE]]-InputData[[#This Row],[TOTAL BUYING VALUE]]</f>
        <v>56.28000000000003</v>
      </c>
    </row>
    <row r="85" spans="1:17" x14ac:dyDescent="0.35">
      <c r="A85" s="3">
        <v>44298</v>
      </c>
      <c r="B85" s="4" t="s">
        <v>67</v>
      </c>
      <c r="C85" s="5">
        <v>4</v>
      </c>
      <c r="D85" s="5" t="s">
        <v>108</v>
      </c>
      <c r="E85" s="5" t="s">
        <v>106</v>
      </c>
      <c r="F85" s="6">
        <v>0</v>
      </c>
      <c r="G85" s="6" t="str">
        <f>VLOOKUP(InputData[[#This Row],[PRODUCT ID]],MasterData[],2,0)</f>
        <v>Product29</v>
      </c>
      <c r="H85" s="6"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c r="Q85" s="8">
        <f>InputData[[#This Row],[TOTAL SELLING VALUE]]-InputData[[#This Row],[TOTAL BUYING VALUE]]</f>
        <v>24.439999999999998</v>
      </c>
    </row>
    <row r="86" spans="1:17" x14ac:dyDescent="0.35">
      <c r="A86" s="3">
        <v>44298</v>
      </c>
      <c r="B86" s="4" t="s">
        <v>63</v>
      </c>
      <c r="C86" s="5">
        <v>9</v>
      </c>
      <c r="D86" s="5" t="s">
        <v>108</v>
      </c>
      <c r="E86" s="5" t="s">
        <v>106</v>
      </c>
      <c r="F86" s="6">
        <v>0</v>
      </c>
      <c r="G86" s="6" t="str">
        <f>VLOOKUP(InputData[[#This Row],[PRODUCT ID]],MasterData[],2,0)</f>
        <v>Product27</v>
      </c>
      <c r="H86" s="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c r="Q86" s="8">
        <f>InputData[[#This Row],[TOTAL SELLING VALUE]]-InputData[[#This Row],[TOTAL BUYING VALUE]]</f>
        <v>82.080000000000041</v>
      </c>
    </row>
    <row r="87" spans="1:17" x14ac:dyDescent="0.35">
      <c r="A87" s="3">
        <v>44298</v>
      </c>
      <c r="B87" s="4" t="s">
        <v>75</v>
      </c>
      <c r="C87" s="5">
        <v>13</v>
      </c>
      <c r="D87" s="5" t="s">
        <v>108</v>
      </c>
      <c r="E87" s="5" t="s">
        <v>107</v>
      </c>
      <c r="F87" s="6">
        <v>0</v>
      </c>
      <c r="G87" s="6" t="str">
        <f>VLOOKUP(InputData[[#This Row],[PRODUCT ID]],MasterData[],2,0)</f>
        <v>Product33</v>
      </c>
      <c r="H87" s="6"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c r="Q87" s="8">
        <f>InputData[[#This Row],[TOTAL SELLING VALUE]]-InputData[[#This Row],[TOTAL BUYING VALUE]]</f>
        <v>321.10000000000014</v>
      </c>
    </row>
    <row r="88" spans="1:17" x14ac:dyDescent="0.35">
      <c r="A88" s="3">
        <v>44301</v>
      </c>
      <c r="B88" s="4" t="s">
        <v>41</v>
      </c>
      <c r="C88" s="5">
        <v>3</v>
      </c>
      <c r="D88" s="5" t="s">
        <v>108</v>
      </c>
      <c r="E88" s="5" t="s">
        <v>106</v>
      </c>
      <c r="F88" s="6">
        <v>0</v>
      </c>
      <c r="G88" s="6" t="str">
        <f>VLOOKUP(InputData[[#This Row],[PRODUCT ID]],MasterData[],2,0)</f>
        <v>Product17</v>
      </c>
      <c r="H88" s="6"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c r="Q88" s="8">
        <f>InputData[[#This Row],[TOTAL SELLING VALUE]]-InputData[[#This Row],[TOTAL BUYING VALUE]]</f>
        <v>68.340000000000032</v>
      </c>
    </row>
    <row r="89" spans="1:17" x14ac:dyDescent="0.35">
      <c r="A89" s="3">
        <v>44302</v>
      </c>
      <c r="B89" s="4" t="s">
        <v>43</v>
      </c>
      <c r="C89" s="5">
        <v>15</v>
      </c>
      <c r="D89" s="5" t="s">
        <v>108</v>
      </c>
      <c r="E89" s="5" t="s">
        <v>107</v>
      </c>
      <c r="F89" s="6">
        <v>0</v>
      </c>
      <c r="G89" s="6" t="str">
        <f>VLOOKUP(InputData[[#This Row],[PRODUCT ID]],MasterData[],2,0)</f>
        <v>Product18</v>
      </c>
      <c r="H89" s="6"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c r="Q89" s="8">
        <f>InputData[[#This Row],[TOTAL SELLING VALUE]]-InputData[[#This Row],[TOTAL BUYING VALUE]]</f>
        <v>183.14999999999998</v>
      </c>
    </row>
    <row r="90" spans="1:17" x14ac:dyDescent="0.35">
      <c r="A90" s="3">
        <v>44304</v>
      </c>
      <c r="B90" s="4" t="s">
        <v>86</v>
      </c>
      <c r="C90" s="5">
        <v>9</v>
      </c>
      <c r="D90" s="5" t="s">
        <v>105</v>
      </c>
      <c r="E90" s="5" t="s">
        <v>106</v>
      </c>
      <c r="F90" s="6">
        <v>0</v>
      </c>
      <c r="G90" s="6" t="str">
        <f>VLOOKUP(InputData[[#This Row],[PRODUCT ID]],MasterData[],2,0)</f>
        <v>Product38</v>
      </c>
      <c r="H90" s="6"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c r="Q90" s="8">
        <f>InputData[[#This Row],[TOTAL SELLING VALUE]]-InputData[[#This Row],[TOTAL BUYING VALUE]]</f>
        <v>71.279999999999973</v>
      </c>
    </row>
    <row r="91" spans="1:17" x14ac:dyDescent="0.35">
      <c r="A91" s="3">
        <v>44304</v>
      </c>
      <c r="B91" s="4" t="s">
        <v>45</v>
      </c>
      <c r="C91" s="5">
        <v>13</v>
      </c>
      <c r="D91" s="5" t="s">
        <v>108</v>
      </c>
      <c r="E91" s="5" t="s">
        <v>107</v>
      </c>
      <c r="F91" s="6">
        <v>0</v>
      </c>
      <c r="G91" s="6" t="str">
        <f>VLOOKUP(InputData[[#This Row],[PRODUCT ID]],MasterData[],2,0)</f>
        <v>Product19</v>
      </c>
      <c r="H91" s="6"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c r="Q91" s="8">
        <f>InputData[[#This Row],[TOTAL SELLING VALUE]]-InputData[[#This Row],[TOTAL BUYING VALUE]]</f>
        <v>780</v>
      </c>
    </row>
    <row r="92" spans="1:17" x14ac:dyDescent="0.35">
      <c r="A92" s="3">
        <v>44309</v>
      </c>
      <c r="B92" s="4" t="s">
        <v>94</v>
      </c>
      <c r="C92" s="5">
        <v>6</v>
      </c>
      <c r="D92" s="5" t="s">
        <v>108</v>
      </c>
      <c r="E92" s="5" t="s">
        <v>106</v>
      </c>
      <c r="F92" s="6">
        <v>0</v>
      </c>
      <c r="G92" s="6" t="str">
        <f>VLOOKUP(InputData[[#This Row],[PRODUCT ID]],MasterData[],2,0)</f>
        <v>Product42</v>
      </c>
      <c r="H92" s="6"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c r="Q92" s="8">
        <f>InputData[[#This Row],[TOTAL SELLING VALUE]]-InputData[[#This Row],[TOTAL BUYING VALUE]]</f>
        <v>252</v>
      </c>
    </row>
    <row r="93" spans="1:17" x14ac:dyDescent="0.35">
      <c r="A93" s="3">
        <v>44309</v>
      </c>
      <c r="B93" s="4" t="s">
        <v>65</v>
      </c>
      <c r="C93" s="5">
        <v>10</v>
      </c>
      <c r="D93" s="5" t="s">
        <v>108</v>
      </c>
      <c r="E93" s="5" t="s">
        <v>106</v>
      </c>
      <c r="F93" s="6">
        <v>0</v>
      </c>
      <c r="G93" s="6" t="str">
        <f>VLOOKUP(InputData[[#This Row],[PRODUCT ID]],MasterData[],2,0)</f>
        <v>Product28</v>
      </c>
      <c r="H93" s="6"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c r="Q93" s="8">
        <f>InputData[[#This Row],[TOTAL SELLING VALUE]]-InputData[[#This Row],[TOTAL BUYING VALUE]]</f>
        <v>48.100000000000023</v>
      </c>
    </row>
    <row r="94" spans="1:17" x14ac:dyDescent="0.35">
      <c r="A94" s="3">
        <v>44310</v>
      </c>
      <c r="B94" s="4" t="s">
        <v>69</v>
      </c>
      <c r="C94" s="5">
        <v>2</v>
      </c>
      <c r="D94" s="5" t="s">
        <v>106</v>
      </c>
      <c r="E94" s="5" t="s">
        <v>106</v>
      </c>
      <c r="F94" s="6">
        <v>0</v>
      </c>
      <c r="G94" s="6" t="str">
        <f>VLOOKUP(InputData[[#This Row],[PRODUCT ID]],MasterData[],2,0)</f>
        <v>Product30</v>
      </c>
      <c r="H94" s="6"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c r="Q94" s="8">
        <f>InputData[[#This Row],[TOTAL SELLING VALUE]]-InputData[[#This Row],[TOTAL BUYING VALUE]]</f>
        <v>106.56</v>
      </c>
    </row>
    <row r="95" spans="1:17" x14ac:dyDescent="0.35">
      <c r="A95" s="3">
        <v>44312</v>
      </c>
      <c r="B95" s="4" t="s">
        <v>83</v>
      </c>
      <c r="C95" s="5">
        <v>3</v>
      </c>
      <c r="D95" s="5" t="s">
        <v>108</v>
      </c>
      <c r="E95" s="5" t="s">
        <v>106</v>
      </c>
      <c r="F95" s="6">
        <v>0</v>
      </c>
      <c r="G95" s="6" t="str">
        <f>VLOOKUP(InputData[[#This Row],[PRODUCT ID]],MasterData[],2,0)</f>
        <v>Product37</v>
      </c>
      <c r="H95" s="6"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c r="Q95" s="8">
        <f>InputData[[#This Row],[TOTAL SELLING VALUE]]-InputData[[#This Row],[TOTAL BUYING VALUE]]</f>
        <v>56.28000000000003</v>
      </c>
    </row>
    <row r="96" spans="1:17" x14ac:dyDescent="0.35">
      <c r="A96" s="3">
        <v>44315</v>
      </c>
      <c r="B96" s="4" t="s">
        <v>69</v>
      </c>
      <c r="C96" s="5">
        <v>7</v>
      </c>
      <c r="D96" s="5" t="s">
        <v>108</v>
      </c>
      <c r="E96" s="5" t="s">
        <v>106</v>
      </c>
      <c r="F96" s="6">
        <v>0</v>
      </c>
      <c r="G96" s="6" t="str">
        <f>VLOOKUP(InputData[[#This Row],[PRODUCT ID]],MasterData[],2,0)</f>
        <v>Product30</v>
      </c>
      <c r="H96" s="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c r="Q96" s="8">
        <f>InputData[[#This Row],[TOTAL SELLING VALUE]]-InputData[[#This Row],[TOTAL BUYING VALUE]]</f>
        <v>372.96000000000004</v>
      </c>
    </row>
    <row r="97" spans="1:17" x14ac:dyDescent="0.35">
      <c r="A97" s="3">
        <v>44316</v>
      </c>
      <c r="B97" s="4" t="s">
        <v>67</v>
      </c>
      <c r="C97" s="5">
        <v>1</v>
      </c>
      <c r="D97" s="5" t="s">
        <v>108</v>
      </c>
      <c r="E97" s="5" t="s">
        <v>106</v>
      </c>
      <c r="F97" s="6">
        <v>0</v>
      </c>
      <c r="G97" s="6" t="str">
        <f>VLOOKUP(InputData[[#This Row],[PRODUCT ID]],MasterData[],2,0)</f>
        <v>Product29</v>
      </c>
      <c r="H97" s="6"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c r="Q97" s="8">
        <f>InputData[[#This Row],[TOTAL SELLING VALUE]]-InputData[[#This Row],[TOTAL BUYING VALUE]]</f>
        <v>6.1099999999999994</v>
      </c>
    </row>
    <row r="98" spans="1:17" x14ac:dyDescent="0.35">
      <c r="A98" s="3">
        <v>44317</v>
      </c>
      <c r="B98" s="4" t="s">
        <v>43</v>
      </c>
      <c r="C98" s="5">
        <v>3</v>
      </c>
      <c r="D98" s="5" t="s">
        <v>106</v>
      </c>
      <c r="E98" s="5" t="s">
        <v>107</v>
      </c>
      <c r="F98" s="6">
        <v>0</v>
      </c>
      <c r="G98" s="6" t="str">
        <f>VLOOKUP(InputData[[#This Row],[PRODUCT ID]],MasterData[],2,0)</f>
        <v>Product18</v>
      </c>
      <c r="H98" s="6"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c r="Q98" s="8">
        <f>InputData[[#This Row],[TOTAL SELLING VALUE]]-InputData[[#This Row],[TOTAL BUYING VALUE]]</f>
        <v>36.629999999999995</v>
      </c>
    </row>
    <row r="99" spans="1:17" x14ac:dyDescent="0.35">
      <c r="A99" s="3">
        <v>44317</v>
      </c>
      <c r="B99" s="4" t="s">
        <v>94</v>
      </c>
      <c r="C99" s="5">
        <v>1</v>
      </c>
      <c r="D99" s="5" t="s">
        <v>106</v>
      </c>
      <c r="E99" s="5" t="s">
        <v>107</v>
      </c>
      <c r="F99" s="6">
        <v>0</v>
      </c>
      <c r="G99" s="6" t="str">
        <f>VLOOKUP(InputData[[#This Row],[PRODUCT ID]],MasterData[],2,0)</f>
        <v>Product42</v>
      </c>
      <c r="H99" s="6"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c r="Q99" s="8">
        <f>InputData[[#This Row],[TOTAL SELLING VALUE]]-InputData[[#This Row],[TOTAL BUYING VALUE]]</f>
        <v>42</v>
      </c>
    </row>
    <row r="100" spans="1:17" x14ac:dyDescent="0.35">
      <c r="A100" s="3">
        <v>44319</v>
      </c>
      <c r="B100" s="4" t="s">
        <v>77</v>
      </c>
      <c r="C100" s="5">
        <v>3</v>
      </c>
      <c r="D100" s="5" t="s">
        <v>106</v>
      </c>
      <c r="E100" s="5" t="s">
        <v>106</v>
      </c>
      <c r="F100" s="6">
        <v>0</v>
      </c>
      <c r="G100" s="6" t="str">
        <f>VLOOKUP(InputData[[#This Row],[PRODUCT ID]],MasterData[],2,0)</f>
        <v>Product34</v>
      </c>
      <c r="H100" s="6"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c r="Q100" s="8">
        <f>InputData[[#This Row],[TOTAL SELLING VALUE]]-InputData[[#This Row],[TOTAL BUYING VALUE]]</f>
        <v>9.8999999999999773</v>
      </c>
    </row>
    <row r="101" spans="1:17" x14ac:dyDescent="0.35">
      <c r="A101" s="3">
        <v>44320</v>
      </c>
      <c r="B101" s="4" t="s">
        <v>37</v>
      </c>
      <c r="C101" s="5">
        <v>13</v>
      </c>
      <c r="D101" s="5" t="s">
        <v>106</v>
      </c>
      <c r="E101" s="5" t="s">
        <v>106</v>
      </c>
      <c r="F101" s="6">
        <v>0</v>
      </c>
      <c r="G101" s="6" t="str">
        <f>VLOOKUP(InputData[[#This Row],[PRODUCT ID]],MasterData[],2,0)</f>
        <v>Product15</v>
      </c>
      <c r="H101" s="6"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c r="Q101" s="8">
        <f>InputData[[#This Row],[TOTAL SELLING VALUE]]-InputData[[#This Row],[TOTAL BUYING VALUE]]</f>
        <v>48.359999999999985</v>
      </c>
    </row>
    <row r="102" spans="1:17" x14ac:dyDescent="0.35">
      <c r="A102" s="3">
        <v>44320</v>
      </c>
      <c r="B102" s="4" t="s">
        <v>35</v>
      </c>
      <c r="C102" s="5">
        <v>4</v>
      </c>
      <c r="D102" s="5" t="s">
        <v>108</v>
      </c>
      <c r="E102" s="5" t="s">
        <v>107</v>
      </c>
      <c r="F102" s="6">
        <v>0</v>
      </c>
      <c r="G102" s="6" t="str">
        <f>VLOOKUP(InputData[[#This Row],[PRODUCT ID]],MasterData[],2,0)</f>
        <v>Product14</v>
      </c>
      <c r="H102" s="6"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c r="Q102" s="8">
        <f>InputData[[#This Row],[TOTAL SELLING VALUE]]-InputData[[#This Row],[TOTAL BUYING VALUE]]</f>
        <v>138.88</v>
      </c>
    </row>
    <row r="103" spans="1:17" x14ac:dyDescent="0.35">
      <c r="A103" s="3">
        <v>44321</v>
      </c>
      <c r="B103" s="4" t="s">
        <v>24</v>
      </c>
      <c r="C103" s="5">
        <v>13</v>
      </c>
      <c r="D103" s="5" t="s">
        <v>108</v>
      </c>
      <c r="E103" s="5" t="s">
        <v>107</v>
      </c>
      <c r="F103" s="6">
        <v>0</v>
      </c>
      <c r="G103" s="6" t="str">
        <f>VLOOKUP(InputData[[#This Row],[PRODUCT ID]],MasterData[],2,0)</f>
        <v>Product09</v>
      </c>
      <c r="H103" s="6"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c r="Q103" s="8">
        <f>InputData[[#This Row],[TOTAL SELLING VALUE]]-InputData[[#This Row],[TOTAL BUYING VALUE]]</f>
        <v>24.179999999999993</v>
      </c>
    </row>
    <row r="104" spans="1:17" x14ac:dyDescent="0.35">
      <c r="A104" s="3">
        <v>44322</v>
      </c>
      <c r="B104" s="4" t="s">
        <v>22</v>
      </c>
      <c r="C104" s="5">
        <v>15</v>
      </c>
      <c r="D104" s="5" t="s">
        <v>108</v>
      </c>
      <c r="E104" s="5" t="s">
        <v>106</v>
      </c>
      <c r="F104" s="6">
        <v>0</v>
      </c>
      <c r="G104" s="6" t="str">
        <f>VLOOKUP(InputData[[#This Row],[PRODUCT ID]],MasterData[],2,0)</f>
        <v>Product08</v>
      </c>
      <c r="H104" s="6"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c r="Q104" s="8">
        <f>InputData[[#This Row],[TOTAL SELLING VALUE]]-InputData[[#This Row],[TOTAL BUYING VALUE]]</f>
        <v>174.30000000000018</v>
      </c>
    </row>
    <row r="105" spans="1:17" x14ac:dyDescent="0.35">
      <c r="A105" s="3">
        <v>44322</v>
      </c>
      <c r="B105" s="4" t="s">
        <v>24</v>
      </c>
      <c r="C105" s="5">
        <v>6</v>
      </c>
      <c r="D105" s="5" t="s">
        <v>106</v>
      </c>
      <c r="E105" s="5" t="s">
        <v>106</v>
      </c>
      <c r="F105" s="6">
        <v>0</v>
      </c>
      <c r="G105" s="6" t="str">
        <f>VLOOKUP(InputData[[#This Row],[PRODUCT ID]],MasterData[],2,0)</f>
        <v>Product09</v>
      </c>
      <c r="H105" s="6"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c r="Q105" s="8">
        <f>InputData[[#This Row],[TOTAL SELLING VALUE]]-InputData[[#This Row],[TOTAL BUYING VALUE]]</f>
        <v>11.159999999999997</v>
      </c>
    </row>
    <row r="106" spans="1:17" x14ac:dyDescent="0.35">
      <c r="A106" s="3">
        <v>44323</v>
      </c>
      <c r="B106" s="4" t="s">
        <v>43</v>
      </c>
      <c r="C106" s="5">
        <v>1</v>
      </c>
      <c r="D106" s="5" t="s">
        <v>108</v>
      </c>
      <c r="E106" s="5" t="s">
        <v>107</v>
      </c>
      <c r="F106" s="6">
        <v>0</v>
      </c>
      <c r="G106" s="6" t="str">
        <f>VLOOKUP(InputData[[#This Row],[PRODUCT ID]],MasterData[],2,0)</f>
        <v>Product18</v>
      </c>
      <c r="H106" s="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c r="Q106" s="8">
        <f>InputData[[#This Row],[TOTAL SELLING VALUE]]-InputData[[#This Row],[TOTAL BUYING VALUE]]</f>
        <v>12.21</v>
      </c>
    </row>
    <row r="107" spans="1:17" x14ac:dyDescent="0.35">
      <c r="A107" s="3">
        <v>44325</v>
      </c>
      <c r="B107" s="4" t="s">
        <v>39</v>
      </c>
      <c r="C107" s="5">
        <v>6</v>
      </c>
      <c r="D107" s="5" t="s">
        <v>106</v>
      </c>
      <c r="E107" s="5" t="s">
        <v>106</v>
      </c>
      <c r="F107" s="6">
        <v>0</v>
      </c>
      <c r="G107" s="6" t="str">
        <f>VLOOKUP(InputData[[#This Row],[PRODUCT ID]],MasterData[],2,0)</f>
        <v>Product16</v>
      </c>
      <c r="H107" s="6"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c r="Q107" s="8">
        <f>InputData[[#This Row],[TOTAL SELLING VALUE]]-InputData[[#This Row],[TOTAL BUYING VALUE]]</f>
        <v>21.840000000000003</v>
      </c>
    </row>
    <row r="108" spans="1:17" x14ac:dyDescent="0.35">
      <c r="A108" s="3">
        <v>44325</v>
      </c>
      <c r="B108" s="4" t="s">
        <v>65</v>
      </c>
      <c r="C108" s="5">
        <v>8</v>
      </c>
      <c r="D108" s="5" t="s">
        <v>108</v>
      </c>
      <c r="E108" s="5" t="s">
        <v>107</v>
      </c>
      <c r="F108" s="6">
        <v>0</v>
      </c>
      <c r="G108" s="6" t="str">
        <f>VLOOKUP(InputData[[#This Row],[PRODUCT ID]],MasterData[],2,0)</f>
        <v>Product28</v>
      </c>
      <c r="H108" s="6"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c r="Q108" s="8">
        <f>InputData[[#This Row],[TOTAL SELLING VALUE]]-InputData[[#This Row],[TOTAL BUYING VALUE]]</f>
        <v>38.480000000000018</v>
      </c>
    </row>
    <row r="109" spans="1:17" x14ac:dyDescent="0.35">
      <c r="A109" s="3">
        <v>44328</v>
      </c>
      <c r="B109" s="4" t="s">
        <v>39</v>
      </c>
      <c r="C109" s="5">
        <v>3</v>
      </c>
      <c r="D109" s="5" t="s">
        <v>108</v>
      </c>
      <c r="E109" s="5" t="s">
        <v>106</v>
      </c>
      <c r="F109" s="6">
        <v>0</v>
      </c>
      <c r="G109" s="6" t="str">
        <f>VLOOKUP(InputData[[#This Row],[PRODUCT ID]],MasterData[],2,0)</f>
        <v>Product16</v>
      </c>
      <c r="H109" s="6"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c r="Q109" s="8">
        <f>InputData[[#This Row],[TOTAL SELLING VALUE]]-InputData[[#This Row],[TOTAL BUYING VALUE]]</f>
        <v>10.920000000000002</v>
      </c>
    </row>
    <row r="110" spans="1:17" x14ac:dyDescent="0.35">
      <c r="A110" s="3">
        <v>44328</v>
      </c>
      <c r="B110" s="4" t="s">
        <v>79</v>
      </c>
      <c r="C110" s="5">
        <v>15</v>
      </c>
      <c r="D110" s="5" t="s">
        <v>108</v>
      </c>
      <c r="E110" s="5" t="s">
        <v>106</v>
      </c>
      <c r="F110" s="6">
        <v>0</v>
      </c>
      <c r="G110" s="6" t="str">
        <f>VLOOKUP(InputData[[#This Row],[PRODUCT ID]],MasterData[],2,0)</f>
        <v>Product35</v>
      </c>
      <c r="H110" s="6"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c r="Q110" s="8">
        <f>InputData[[#This Row],[TOTAL SELLING VALUE]]-InputData[[#This Row],[TOTAL BUYING VALUE]]</f>
        <v>25.5</v>
      </c>
    </row>
    <row r="111" spans="1:17" x14ac:dyDescent="0.35">
      <c r="A111" s="3">
        <v>44329</v>
      </c>
      <c r="B111" s="4" t="s">
        <v>67</v>
      </c>
      <c r="C111" s="5">
        <v>4</v>
      </c>
      <c r="D111" s="5" t="s">
        <v>108</v>
      </c>
      <c r="E111" s="5" t="s">
        <v>106</v>
      </c>
      <c r="F111" s="6">
        <v>0</v>
      </c>
      <c r="G111" s="6" t="str">
        <f>VLOOKUP(InputData[[#This Row],[PRODUCT ID]],MasterData[],2,0)</f>
        <v>Product29</v>
      </c>
      <c r="H111" s="6"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c r="Q111" s="8">
        <f>InputData[[#This Row],[TOTAL SELLING VALUE]]-InputData[[#This Row],[TOTAL BUYING VALUE]]</f>
        <v>24.439999999999998</v>
      </c>
    </row>
    <row r="112" spans="1:17" x14ac:dyDescent="0.35">
      <c r="A112" s="3">
        <v>44336</v>
      </c>
      <c r="B112" s="4" t="s">
        <v>94</v>
      </c>
      <c r="C112" s="5">
        <v>2</v>
      </c>
      <c r="D112" s="5" t="s">
        <v>106</v>
      </c>
      <c r="E112" s="5" t="s">
        <v>107</v>
      </c>
      <c r="F112" s="6">
        <v>0</v>
      </c>
      <c r="G112" s="6" t="str">
        <f>VLOOKUP(InputData[[#This Row],[PRODUCT ID]],MasterData[],2,0)</f>
        <v>Product42</v>
      </c>
      <c r="H112" s="6"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c r="Q112" s="8">
        <f>InputData[[#This Row],[TOTAL SELLING VALUE]]-InputData[[#This Row],[TOTAL BUYING VALUE]]</f>
        <v>84</v>
      </c>
    </row>
    <row r="113" spans="1:17" x14ac:dyDescent="0.35">
      <c r="A113" s="3">
        <v>44339</v>
      </c>
      <c r="B113" s="4" t="s">
        <v>90</v>
      </c>
      <c r="C113" s="5">
        <v>11</v>
      </c>
      <c r="D113" s="5" t="s">
        <v>108</v>
      </c>
      <c r="E113" s="5" t="s">
        <v>106</v>
      </c>
      <c r="F113" s="6">
        <v>0</v>
      </c>
      <c r="G113" s="6" t="str">
        <f>VLOOKUP(InputData[[#This Row],[PRODUCT ID]],MasterData[],2,0)</f>
        <v>Product40</v>
      </c>
      <c r="H113" s="6"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c r="Q113" s="8">
        <f>InputData[[#This Row],[TOTAL SELLING VALUE]]-InputData[[#This Row],[TOTAL BUYING VALUE]]</f>
        <v>277.20000000000005</v>
      </c>
    </row>
    <row r="114" spans="1:17" x14ac:dyDescent="0.35">
      <c r="A114" s="3">
        <v>44346</v>
      </c>
      <c r="B114" s="4" t="s">
        <v>54</v>
      </c>
      <c r="C114" s="5">
        <v>13</v>
      </c>
      <c r="D114" s="5" t="s">
        <v>106</v>
      </c>
      <c r="E114" s="5" t="s">
        <v>106</v>
      </c>
      <c r="F114" s="6">
        <v>0</v>
      </c>
      <c r="G114" s="6" t="str">
        <f>VLOOKUP(InputData[[#This Row],[PRODUCT ID]],MasterData[],2,0)</f>
        <v>Product23</v>
      </c>
      <c r="H114" s="6"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c r="Q114" s="8">
        <f>InputData[[#This Row],[TOTAL SELLING VALUE]]-InputData[[#This Row],[TOTAL BUYING VALUE]]</f>
        <v>109.98000000000002</v>
      </c>
    </row>
    <row r="115" spans="1:17" x14ac:dyDescent="0.35">
      <c r="A115" s="3">
        <v>44346</v>
      </c>
      <c r="B115" s="4" t="s">
        <v>33</v>
      </c>
      <c r="C115" s="5">
        <v>6</v>
      </c>
      <c r="D115" s="5" t="s">
        <v>106</v>
      </c>
      <c r="E115" s="5" t="s">
        <v>107</v>
      </c>
      <c r="F115" s="6">
        <v>0</v>
      </c>
      <c r="G115" s="6" t="str">
        <f>VLOOKUP(InputData[[#This Row],[PRODUCT ID]],MasterData[],2,0)</f>
        <v>Product13</v>
      </c>
      <c r="H115" s="6"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c r="Q115" s="8">
        <f>InputData[[#This Row],[TOTAL SELLING VALUE]]-InputData[[#This Row],[TOTAL BUYING VALUE]]</f>
        <v>60.480000000000018</v>
      </c>
    </row>
    <row r="116" spans="1:17" x14ac:dyDescent="0.35">
      <c r="A116" s="3">
        <v>44350</v>
      </c>
      <c r="B116" s="4" t="s">
        <v>50</v>
      </c>
      <c r="C116" s="5">
        <v>10</v>
      </c>
      <c r="D116" s="5" t="s">
        <v>108</v>
      </c>
      <c r="E116" s="5" t="s">
        <v>107</v>
      </c>
      <c r="F116" s="6">
        <v>0</v>
      </c>
      <c r="G116" s="6" t="str">
        <f>VLOOKUP(InputData[[#This Row],[PRODUCT ID]],MasterData[],2,0)</f>
        <v>Product21</v>
      </c>
      <c r="H116" s="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c r="Q116" s="8">
        <f>InputData[[#This Row],[TOTAL SELLING VALUE]]-InputData[[#This Row],[TOTAL BUYING VALUE]]</f>
        <v>365.39999999999986</v>
      </c>
    </row>
    <row r="117" spans="1:17" x14ac:dyDescent="0.35">
      <c r="A117" s="3">
        <v>44351</v>
      </c>
      <c r="B117" s="4" t="s">
        <v>47</v>
      </c>
      <c r="C117" s="5">
        <v>8</v>
      </c>
      <c r="D117" s="5" t="s">
        <v>105</v>
      </c>
      <c r="E117" s="5" t="s">
        <v>106</v>
      </c>
      <c r="F117" s="6">
        <v>0</v>
      </c>
      <c r="G117" s="6" t="str">
        <f>VLOOKUP(InputData[[#This Row],[PRODUCT ID]],MasterData[],2,0)</f>
        <v>Product20</v>
      </c>
      <c r="H117" s="6"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c r="Q117" s="8">
        <f>InputData[[#This Row],[TOTAL SELLING VALUE]]-InputData[[#This Row],[TOTAL BUYING VALUE]]</f>
        <v>122</v>
      </c>
    </row>
    <row r="118" spans="1:17" x14ac:dyDescent="0.35">
      <c r="A118" s="3">
        <v>44351</v>
      </c>
      <c r="B118" s="4" t="s">
        <v>47</v>
      </c>
      <c r="C118" s="5">
        <v>12</v>
      </c>
      <c r="D118" s="5" t="s">
        <v>106</v>
      </c>
      <c r="E118" s="5" t="s">
        <v>107</v>
      </c>
      <c r="F118" s="6">
        <v>0</v>
      </c>
      <c r="G118" s="6" t="str">
        <f>VLOOKUP(InputData[[#This Row],[PRODUCT ID]],MasterData[],2,0)</f>
        <v>Product20</v>
      </c>
      <c r="H118" s="6"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c r="Q118" s="8">
        <f>InputData[[#This Row],[TOTAL SELLING VALUE]]-InputData[[#This Row],[TOTAL BUYING VALUE]]</f>
        <v>183</v>
      </c>
    </row>
    <row r="119" spans="1:17" x14ac:dyDescent="0.35">
      <c r="A119" s="3">
        <v>44352</v>
      </c>
      <c r="B119" s="4" t="s">
        <v>52</v>
      </c>
      <c r="C119" s="5">
        <v>15</v>
      </c>
      <c r="D119" s="5" t="s">
        <v>105</v>
      </c>
      <c r="E119" s="5" t="s">
        <v>106</v>
      </c>
      <c r="F119" s="6">
        <v>0</v>
      </c>
      <c r="G119" s="6" t="str">
        <f>VLOOKUP(InputData[[#This Row],[PRODUCT ID]],MasterData[],2,0)</f>
        <v>Product22</v>
      </c>
      <c r="H119" s="6"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c r="Q119" s="8">
        <f>InputData[[#This Row],[TOTAL SELLING VALUE]]-InputData[[#This Row],[TOTAL BUYING VALUE]]</f>
        <v>308.54999999999973</v>
      </c>
    </row>
    <row r="120" spans="1:17" x14ac:dyDescent="0.35">
      <c r="A120" s="3">
        <v>44352</v>
      </c>
      <c r="B120" s="4" t="s">
        <v>79</v>
      </c>
      <c r="C120" s="5">
        <v>10</v>
      </c>
      <c r="D120" s="5" t="s">
        <v>108</v>
      </c>
      <c r="E120" s="5" t="s">
        <v>106</v>
      </c>
      <c r="F120" s="6">
        <v>0</v>
      </c>
      <c r="G120" s="6" t="str">
        <f>VLOOKUP(InputData[[#This Row],[PRODUCT ID]],MasterData[],2,0)</f>
        <v>Product35</v>
      </c>
      <c r="H120" s="6"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c r="Q120" s="8">
        <f>InputData[[#This Row],[TOTAL SELLING VALUE]]-InputData[[#This Row],[TOTAL BUYING VALUE]]</f>
        <v>17</v>
      </c>
    </row>
    <row r="121" spans="1:17" x14ac:dyDescent="0.35">
      <c r="A121" s="3">
        <v>44353</v>
      </c>
      <c r="B121" s="4" t="s">
        <v>75</v>
      </c>
      <c r="C121" s="5">
        <v>6</v>
      </c>
      <c r="D121" s="5" t="s">
        <v>108</v>
      </c>
      <c r="E121" s="5" t="s">
        <v>106</v>
      </c>
      <c r="F121" s="6">
        <v>0</v>
      </c>
      <c r="G121" s="6" t="str">
        <f>VLOOKUP(InputData[[#This Row],[PRODUCT ID]],MasterData[],2,0)</f>
        <v>Product33</v>
      </c>
      <c r="H121" s="6"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c r="Q121" s="8">
        <f>InputData[[#This Row],[TOTAL SELLING VALUE]]-InputData[[#This Row],[TOTAL BUYING VALUE]]</f>
        <v>148.20000000000005</v>
      </c>
    </row>
    <row r="122" spans="1:17" x14ac:dyDescent="0.35">
      <c r="A122" s="3">
        <v>44355</v>
      </c>
      <c r="B122" s="4" t="s">
        <v>65</v>
      </c>
      <c r="C122" s="5">
        <v>11</v>
      </c>
      <c r="D122" s="5" t="s">
        <v>108</v>
      </c>
      <c r="E122" s="5" t="s">
        <v>106</v>
      </c>
      <c r="F122" s="6">
        <v>0</v>
      </c>
      <c r="G122" s="6" t="str">
        <f>VLOOKUP(InputData[[#This Row],[PRODUCT ID]],MasterData[],2,0)</f>
        <v>Product28</v>
      </c>
      <c r="H122" s="6"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c r="Q122" s="8">
        <f>InputData[[#This Row],[TOTAL SELLING VALUE]]-InputData[[#This Row],[TOTAL BUYING VALUE]]</f>
        <v>52.910000000000025</v>
      </c>
    </row>
    <row r="123" spans="1:17" x14ac:dyDescent="0.35">
      <c r="A123" s="3">
        <v>44355</v>
      </c>
      <c r="B123" s="4" t="s">
        <v>14</v>
      </c>
      <c r="C123" s="5">
        <v>11</v>
      </c>
      <c r="D123" s="5" t="s">
        <v>105</v>
      </c>
      <c r="E123" s="5" t="s">
        <v>107</v>
      </c>
      <c r="F123" s="6">
        <v>0</v>
      </c>
      <c r="G123" s="6" t="str">
        <f>VLOOKUP(InputData[[#This Row],[PRODUCT ID]],MasterData[],2,0)</f>
        <v>Product04</v>
      </c>
      <c r="H123" s="6"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c r="Q123" s="8">
        <f>InputData[[#This Row],[TOTAL SELLING VALUE]]-InputData[[#This Row],[TOTAL BUYING VALUE]]</f>
        <v>53.240000000000009</v>
      </c>
    </row>
    <row r="124" spans="1:17" x14ac:dyDescent="0.35">
      <c r="A124" s="3">
        <v>44356</v>
      </c>
      <c r="B124" s="4" t="s">
        <v>6</v>
      </c>
      <c r="C124" s="5">
        <v>7</v>
      </c>
      <c r="D124" s="5" t="s">
        <v>108</v>
      </c>
      <c r="E124" s="5" t="s">
        <v>106</v>
      </c>
      <c r="F124" s="6">
        <v>0</v>
      </c>
      <c r="G124" s="6" t="str">
        <f>VLOOKUP(InputData[[#This Row],[PRODUCT ID]],MasterData[],2,0)</f>
        <v>Product01</v>
      </c>
      <c r="H124" s="6"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c r="Q124" s="8">
        <f>InputData[[#This Row],[TOTAL SELLING VALUE]]-InputData[[#This Row],[TOTAL BUYING VALUE]]</f>
        <v>41.159999999999968</v>
      </c>
    </row>
    <row r="125" spans="1:17" x14ac:dyDescent="0.35">
      <c r="A125" s="3">
        <v>44358</v>
      </c>
      <c r="B125" s="4" t="s">
        <v>73</v>
      </c>
      <c r="C125" s="5">
        <v>12</v>
      </c>
      <c r="D125" s="5" t="s">
        <v>105</v>
      </c>
      <c r="E125" s="5" t="s">
        <v>107</v>
      </c>
      <c r="F125" s="6">
        <v>0</v>
      </c>
      <c r="G125" s="6" t="str">
        <f>VLOOKUP(InputData[[#This Row],[PRODUCT ID]],MasterData[],2,0)</f>
        <v>Product32</v>
      </c>
      <c r="H125" s="6"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c r="Q125" s="8">
        <f>InputData[[#This Row],[TOTAL SELLING VALUE]]-InputData[[#This Row],[TOTAL BUYING VALUE]]</f>
        <v>341.76</v>
      </c>
    </row>
    <row r="126" spans="1:17" x14ac:dyDescent="0.35">
      <c r="A126" s="3">
        <v>44359</v>
      </c>
      <c r="B126" s="4" t="s">
        <v>92</v>
      </c>
      <c r="C126" s="5">
        <v>6</v>
      </c>
      <c r="D126" s="5" t="s">
        <v>108</v>
      </c>
      <c r="E126" s="5" t="s">
        <v>106</v>
      </c>
      <c r="F126" s="6">
        <v>0</v>
      </c>
      <c r="G126" s="6" t="str">
        <f>VLOOKUP(InputData[[#This Row],[PRODUCT ID]],MasterData[],2,0)</f>
        <v>Product41</v>
      </c>
      <c r="H126" s="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c r="Q126" s="8">
        <f>InputData[[#This Row],[TOTAL SELLING VALUE]]-InputData[[#This Row],[TOTAL BUYING VALUE]]</f>
        <v>215.27999999999997</v>
      </c>
    </row>
    <row r="127" spans="1:17" x14ac:dyDescent="0.35">
      <c r="A127" s="3">
        <v>44361</v>
      </c>
      <c r="B127" s="4" t="s">
        <v>58</v>
      </c>
      <c r="C127" s="5">
        <v>10</v>
      </c>
      <c r="D127" s="5" t="s">
        <v>106</v>
      </c>
      <c r="E127" s="5" t="s">
        <v>107</v>
      </c>
      <c r="F127" s="6">
        <v>0</v>
      </c>
      <c r="G127" s="6" t="str">
        <f>VLOOKUP(InputData[[#This Row],[PRODUCT ID]],MasterData[],2,0)</f>
        <v>Product25</v>
      </c>
      <c r="H127" s="6"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c r="Q127" s="8">
        <f>InputData[[#This Row],[TOTAL SELLING VALUE]]-InputData[[#This Row],[TOTAL BUYING VALUE]]</f>
        <v>13.299999999999997</v>
      </c>
    </row>
    <row r="128" spans="1:17" x14ac:dyDescent="0.35">
      <c r="A128" s="3">
        <v>44363</v>
      </c>
      <c r="B128" s="4" t="s">
        <v>45</v>
      </c>
      <c r="C128" s="5">
        <v>5</v>
      </c>
      <c r="D128" s="5" t="s">
        <v>105</v>
      </c>
      <c r="E128" s="5" t="s">
        <v>107</v>
      </c>
      <c r="F128" s="6">
        <v>0</v>
      </c>
      <c r="G128" s="6" t="str">
        <f>VLOOKUP(InputData[[#This Row],[PRODUCT ID]],MasterData[],2,0)</f>
        <v>Product19</v>
      </c>
      <c r="H128" s="6"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c r="Q128" s="8">
        <f>InputData[[#This Row],[TOTAL SELLING VALUE]]-InputData[[#This Row],[TOTAL BUYING VALUE]]</f>
        <v>300</v>
      </c>
    </row>
    <row r="129" spans="1:17" x14ac:dyDescent="0.35">
      <c r="A129" s="3">
        <v>44363</v>
      </c>
      <c r="B129" s="4" t="s">
        <v>37</v>
      </c>
      <c r="C129" s="5">
        <v>12</v>
      </c>
      <c r="D129" s="5" t="s">
        <v>106</v>
      </c>
      <c r="E129" s="5" t="s">
        <v>107</v>
      </c>
      <c r="F129" s="6">
        <v>0</v>
      </c>
      <c r="G129" s="6" t="str">
        <f>VLOOKUP(InputData[[#This Row],[PRODUCT ID]],MasterData[],2,0)</f>
        <v>Product15</v>
      </c>
      <c r="H129" s="6"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c r="Q129" s="8">
        <f>InputData[[#This Row],[TOTAL SELLING VALUE]]-InputData[[#This Row],[TOTAL BUYING VALUE]]</f>
        <v>44.639999999999986</v>
      </c>
    </row>
    <row r="130" spans="1:17" x14ac:dyDescent="0.35">
      <c r="A130" s="3">
        <v>44363</v>
      </c>
      <c r="B130" s="4" t="s">
        <v>88</v>
      </c>
      <c r="C130" s="5">
        <v>11</v>
      </c>
      <c r="D130" s="5" t="s">
        <v>108</v>
      </c>
      <c r="E130" s="5" t="s">
        <v>107</v>
      </c>
      <c r="F130" s="6">
        <v>0</v>
      </c>
      <c r="G130" s="6" t="str">
        <f>VLOOKUP(InputData[[#This Row],[PRODUCT ID]],MasterData[],2,0)</f>
        <v>Product39</v>
      </c>
      <c r="H130" s="6"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c r="Q130" s="8">
        <f>InputData[[#This Row],[TOTAL SELLING VALUE]]-InputData[[#This Row],[TOTAL BUYING VALUE]]</f>
        <v>61.049999999999955</v>
      </c>
    </row>
    <row r="131" spans="1:17" x14ac:dyDescent="0.35">
      <c r="A131" s="3">
        <v>44365</v>
      </c>
      <c r="B131" s="4" t="s">
        <v>58</v>
      </c>
      <c r="C131" s="5">
        <v>13</v>
      </c>
      <c r="D131" s="5" t="s">
        <v>108</v>
      </c>
      <c r="E131" s="5" t="s">
        <v>107</v>
      </c>
      <c r="F131" s="6">
        <v>0</v>
      </c>
      <c r="G131" s="6" t="str">
        <f>VLOOKUP(InputData[[#This Row],[PRODUCT ID]],MasterData[],2,0)</f>
        <v>Product25</v>
      </c>
      <c r="H131" s="6"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c r="Q131" s="8">
        <f>InputData[[#This Row],[TOTAL SELLING VALUE]]-InputData[[#This Row],[TOTAL BUYING VALUE]]</f>
        <v>17.290000000000006</v>
      </c>
    </row>
    <row r="132" spans="1:17" x14ac:dyDescent="0.35">
      <c r="A132" s="3">
        <v>44366</v>
      </c>
      <c r="B132" s="4" t="s">
        <v>92</v>
      </c>
      <c r="C132" s="5">
        <v>5</v>
      </c>
      <c r="D132" s="5" t="s">
        <v>108</v>
      </c>
      <c r="E132" s="5" t="s">
        <v>106</v>
      </c>
      <c r="F132" s="6">
        <v>0</v>
      </c>
      <c r="G132" s="6" t="str">
        <f>VLOOKUP(InputData[[#This Row],[PRODUCT ID]],MasterData[],2,0)</f>
        <v>Product41</v>
      </c>
      <c r="H132" s="6"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c r="Q132" s="8">
        <f>InputData[[#This Row],[TOTAL SELLING VALUE]]-InputData[[#This Row],[TOTAL BUYING VALUE]]</f>
        <v>179.39999999999998</v>
      </c>
    </row>
    <row r="133" spans="1:17" x14ac:dyDescent="0.35">
      <c r="A133" s="3">
        <v>44367</v>
      </c>
      <c r="B133" s="4" t="s">
        <v>39</v>
      </c>
      <c r="C133" s="5">
        <v>1</v>
      </c>
      <c r="D133" s="5" t="s">
        <v>105</v>
      </c>
      <c r="E133" s="5" t="s">
        <v>107</v>
      </c>
      <c r="F133" s="6">
        <v>0</v>
      </c>
      <c r="G133" s="6" t="str">
        <f>VLOOKUP(InputData[[#This Row],[PRODUCT ID]],MasterData[],2,0)</f>
        <v>Product16</v>
      </c>
      <c r="H133" s="6"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c r="Q133" s="8">
        <f>InputData[[#This Row],[TOTAL SELLING VALUE]]-InputData[[#This Row],[TOTAL BUYING VALUE]]</f>
        <v>3.6400000000000006</v>
      </c>
    </row>
    <row r="134" spans="1:17" x14ac:dyDescent="0.35">
      <c r="A134" s="3">
        <v>44370</v>
      </c>
      <c r="B134" s="4" t="s">
        <v>39</v>
      </c>
      <c r="C134" s="5">
        <v>4</v>
      </c>
      <c r="D134" s="5" t="s">
        <v>108</v>
      </c>
      <c r="E134" s="5" t="s">
        <v>106</v>
      </c>
      <c r="F134" s="6">
        <v>0</v>
      </c>
      <c r="G134" s="6" t="str">
        <f>VLOOKUP(InputData[[#This Row],[PRODUCT ID]],MasterData[],2,0)</f>
        <v>Product16</v>
      </c>
      <c r="H134" s="6"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c r="Q134" s="8">
        <f>InputData[[#This Row],[TOTAL SELLING VALUE]]-InputData[[#This Row],[TOTAL BUYING VALUE]]</f>
        <v>14.560000000000002</v>
      </c>
    </row>
    <row r="135" spans="1:17" x14ac:dyDescent="0.35">
      <c r="A135" s="3">
        <v>44371</v>
      </c>
      <c r="B135" s="4" t="s">
        <v>29</v>
      </c>
      <c r="C135" s="5">
        <v>13</v>
      </c>
      <c r="D135" s="5" t="s">
        <v>108</v>
      </c>
      <c r="E135" s="5" t="s">
        <v>106</v>
      </c>
      <c r="F135" s="6">
        <v>0</v>
      </c>
      <c r="G135" s="6" t="str">
        <f>VLOOKUP(InputData[[#This Row],[PRODUCT ID]],MasterData[],2,0)</f>
        <v>Product11</v>
      </c>
      <c r="H135" s="6"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c r="Q135" s="8">
        <f>InputData[[#This Row],[TOTAL SELLING VALUE]]-InputData[[#This Row],[TOTAL BUYING VALUE]]</f>
        <v>57.199999999999932</v>
      </c>
    </row>
    <row r="136" spans="1:17" x14ac:dyDescent="0.35">
      <c r="A136" s="3">
        <v>44373</v>
      </c>
      <c r="B136" s="4" t="s">
        <v>24</v>
      </c>
      <c r="C136" s="5">
        <v>7</v>
      </c>
      <c r="D136" s="5" t="s">
        <v>106</v>
      </c>
      <c r="E136" s="5" t="s">
        <v>106</v>
      </c>
      <c r="F136" s="6">
        <v>0</v>
      </c>
      <c r="G136" s="6" t="str">
        <f>VLOOKUP(InputData[[#This Row],[PRODUCT ID]],MasterData[],2,0)</f>
        <v>Product09</v>
      </c>
      <c r="H136" s="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c r="Q136" s="8">
        <f>InputData[[#This Row],[TOTAL SELLING VALUE]]-InputData[[#This Row],[TOTAL BUYING VALUE]]</f>
        <v>13.019999999999996</v>
      </c>
    </row>
    <row r="137" spans="1:17" x14ac:dyDescent="0.35">
      <c r="A137" s="3">
        <v>44374</v>
      </c>
      <c r="B137" s="4" t="s">
        <v>16</v>
      </c>
      <c r="C137" s="5">
        <v>11</v>
      </c>
      <c r="D137" s="5" t="s">
        <v>108</v>
      </c>
      <c r="E137" s="5" t="s">
        <v>107</v>
      </c>
      <c r="F137" s="6">
        <v>0</v>
      </c>
      <c r="G137" s="6" t="str">
        <f>VLOOKUP(InputData[[#This Row],[PRODUCT ID]],MasterData[],2,0)</f>
        <v>Product05</v>
      </c>
      <c r="H137" s="6"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c r="Q137" s="8">
        <f>InputData[[#This Row],[TOTAL SELLING VALUE]]-InputData[[#This Row],[TOTAL BUYING VALUE]]</f>
        <v>248.71000000000004</v>
      </c>
    </row>
    <row r="138" spans="1:17" x14ac:dyDescent="0.35">
      <c r="A138" s="3">
        <v>44375</v>
      </c>
      <c r="B138" s="4" t="s">
        <v>50</v>
      </c>
      <c r="C138" s="5">
        <v>2</v>
      </c>
      <c r="D138" s="5" t="s">
        <v>106</v>
      </c>
      <c r="E138" s="5" t="s">
        <v>107</v>
      </c>
      <c r="F138" s="6">
        <v>0</v>
      </c>
      <c r="G138" s="6" t="str">
        <f>VLOOKUP(InputData[[#This Row],[PRODUCT ID]],MasterData[],2,0)</f>
        <v>Product21</v>
      </c>
      <c r="H138" s="6"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c r="Q138" s="8">
        <f>InputData[[#This Row],[TOTAL SELLING VALUE]]-InputData[[#This Row],[TOTAL BUYING VALUE]]</f>
        <v>73.079999999999984</v>
      </c>
    </row>
    <row r="139" spans="1:17" x14ac:dyDescent="0.35">
      <c r="A139" s="3">
        <v>44375</v>
      </c>
      <c r="B139" s="4" t="s">
        <v>79</v>
      </c>
      <c r="C139" s="5">
        <v>7</v>
      </c>
      <c r="D139" s="5" t="s">
        <v>106</v>
      </c>
      <c r="E139" s="5" t="s">
        <v>106</v>
      </c>
      <c r="F139" s="6">
        <v>0</v>
      </c>
      <c r="G139" s="6" t="str">
        <f>VLOOKUP(InputData[[#This Row],[PRODUCT ID]],MasterData[],2,0)</f>
        <v>Product35</v>
      </c>
      <c r="H139" s="6"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c r="Q139" s="8">
        <f>InputData[[#This Row],[TOTAL SELLING VALUE]]-InputData[[#This Row],[TOTAL BUYING VALUE]]</f>
        <v>11.899999999999999</v>
      </c>
    </row>
    <row r="140" spans="1:17" x14ac:dyDescent="0.35">
      <c r="A140" s="3">
        <v>44376</v>
      </c>
      <c r="B140" s="4" t="s">
        <v>35</v>
      </c>
      <c r="C140" s="5">
        <v>4</v>
      </c>
      <c r="D140" s="5" t="s">
        <v>108</v>
      </c>
      <c r="E140" s="5" t="s">
        <v>106</v>
      </c>
      <c r="F140" s="6">
        <v>0</v>
      </c>
      <c r="G140" s="6" t="str">
        <f>VLOOKUP(InputData[[#This Row],[PRODUCT ID]],MasterData[],2,0)</f>
        <v>Product14</v>
      </c>
      <c r="H140" s="6"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c r="Q140" s="8">
        <f>InputData[[#This Row],[TOTAL SELLING VALUE]]-InputData[[#This Row],[TOTAL BUYING VALUE]]</f>
        <v>138.88</v>
      </c>
    </row>
    <row r="141" spans="1:17" x14ac:dyDescent="0.35">
      <c r="A141" s="3">
        <v>44378</v>
      </c>
      <c r="B141" s="4" t="s">
        <v>16</v>
      </c>
      <c r="C141" s="5">
        <v>11</v>
      </c>
      <c r="D141" s="5" t="s">
        <v>108</v>
      </c>
      <c r="E141" s="5" t="s">
        <v>107</v>
      </c>
      <c r="F141" s="6">
        <v>0</v>
      </c>
      <c r="G141" s="6" t="str">
        <f>VLOOKUP(InputData[[#This Row],[PRODUCT ID]],MasterData[],2,0)</f>
        <v>Product05</v>
      </c>
      <c r="H141" s="6"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c r="Q141" s="8">
        <f>InputData[[#This Row],[TOTAL SELLING VALUE]]-InputData[[#This Row],[TOTAL BUYING VALUE]]</f>
        <v>248.71000000000004</v>
      </c>
    </row>
    <row r="142" spans="1:17" x14ac:dyDescent="0.35">
      <c r="A142" s="3">
        <v>44379</v>
      </c>
      <c r="B142" s="4" t="s">
        <v>26</v>
      </c>
      <c r="C142" s="5">
        <v>11</v>
      </c>
      <c r="D142" s="5" t="s">
        <v>108</v>
      </c>
      <c r="E142" s="5" t="s">
        <v>107</v>
      </c>
      <c r="F142" s="6">
        <v>0</v>
      </c>
      <c r="G142" s="6" t="str">
        <f>VLOOKUP(InputData[[#This Row],[PRODUCT ID]],MasterData[],2,0)</f>
        <v>Product10</v>
      </c>
      <c r="H142" s="6"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c r="Q142" s="8">
        <f>InputData[[#This Row],[TOTAL SELLING VALUE]]-InputData[[#This Row],[TOTAL BUYING VALUE]]</f>
        <v>179.07999999999993</v>
      </c>
    </row>
    <row r="143" spans="1:17" x14ac:dyDescent="0.35">
      <c r="A143" s="3">
        <v>44380</v>
      </c>
      <c r="B143" s="4" t="s">
        <v>75</v>
      </c>
      <c r="C143" s="5">
        <v>9</v>
      </c>
      <c r="D143" s="5" t="s">
        <v>106</v>
      </c>
      <c r="E143" s="5" t="s">
        <v>107</v>
      </c>
      <c r="F143" s="6">
        <v>0</v>
      </c>
      <c r="G143" s="6" t="str">
        <f>VLOOKUP(InputData[[#This Row],[PRODUCT ID]],MasterData[],2,0)</f>
        <v>Product33</v>
      </c>
      <c r="H143" s="6"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c r="Q143" s="8">
        <f>InputData[[#This Row],[TOTAL SELLING VALUE]]-InputData[[#This Row],[TOTAL BUYING VALUE]]</f>
        <v>222.29999999999995</v>
      </c>
    </row>
    <row r="144" spans="1:17" x14ac:dyDescent="0.35">
      <c r="A144" s="3">
        <v>44380</v>
      </c>
      <c r="B144" s="4" t="s">
        <v>12</v>
      </c>
      <c r="C144" s="5">
        <v>8</v>
      </c>
      <c r="D144" s="5" t="s">
        <v>106</v>
      </c>
      <c r="E144" s="5" t="s">
        <v>107</v>
      </c>
      <c r="F144" s="6">
        <v>0</v>
      </c>
      <c r="G144" s="6" t="str">
        <f>VLOOKUP(InputData[[#This Row],[PRODUCT ID]],MasterData[],2,0)</f>
        <v>Product03</v>
      </c>
      <c r="H144" s="6"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c r="Q144" s="8">
        <f>InputData[[#This Row],[TOTAL SELLING VALUE]]-InputData[[#This Row],[TOTAL BUYING VALUE]]</f>
        <v>79.519999999999982</v>
      </c>
    </row>
    <row r="145" spans="1:17" x14ac:dyDescent="0.35">
      <c r="A145" s="3">
        <v>44382</v>
      </c>
      <c r="B145" s="4" t="s">
        <v>10</v>
      </c>
      <c r="C145" s="5">
        <v>8</v>
      </c>
      <c r="D145" s="5" t="s">
        <v>108</v>
      </c>
      <c r="E145" s="5" t="s">
        <v>106</v>
      </c>
      <c r="F145" s="6">
        <v>0</v>
      </c>
      <c r="G145" s="6" t="str">
        <f>VLOOKUP(InputData[[#This Row],[PRODUCT ID]],MasterData[],2,0)</f>
        <v>Product02</v>
      </c>
      <c r="H145" s="6"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c r="Q145" s="8">
        <f>InputData[[#This Row],[TOTAL SELLING VALUE]]-InputData[[#This Row],[TOTAL BUYING VALUE]]</f>
        <v>302.40000000000009</v>
      </c>
    </row>
    <row r="146" spans="1:17" x14ac:dyDescent="0.35">
      <c r="A146" s="3">
        <v>44383</v>
      </c>
      <c r="B146" s="4" t="s">
        <v>92</v>
      </c>
      <c r="C146" s="5">
        <v>15</v>
      </c>
      <c r="D146" s="5" t="s">
        <v>108</v>
      </c>
      <c r="E146" s="5" t="s">
        <v>107</v>
      </c>
      <c r="F146" s="6">
        <v>0</v>
      </c>
      <c r="G146" s="6" t="str">
        <f>VLOOKUP(InputData[[#This Row],[PRODUCT ID]],MasterData[],2,0)</f>
        <v>Product41</v>
      </c>
      <c r="H146" s="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c r="Q146" s="8">
        <f>InputData[[#This Row],[TOTAL SELLING VALUE]]-InputData[[#This Row],[TOTAL BUYING VALUE]]</f>
        <v>538.19999999999982</v>
      </c>
    </row>
    <row r="147" spans="1:17" x14ac:dyDescent="0.35">
      <c r="A147" s="3">
        <v>44385</v>
      </c>
      <c r="B147" s="4" t="s">
        <v>14</v>
      </c>
      <c r="C147" s="5">
        <v>10</v>
      </c>
      <c r="D147" s="5" t="s">
        <v>108</v>
      </c>
      <c r="E147" s="5" t="s">
        <v>106</v>
      </c>
      <c r="F147" s="6">
        <v>0</v>
      </c>
      <c r="G147" s="6" t="str">
        <f>VLOOKUP(InputData[[#This Row],[PRODUCT ID]],MasterData[],2,0)</f>
        <v>Product04</v>
      </c>
      <c r="H147" s="6"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c r="Q147" s="8">
        <f>InputData[[#This Row],[TOTAL SELLING VALUE]]-InputData[[#This Row],[TOTAL BUYING VALUE]]</f>
        <v>48.400000000000034</v>
      </c>
    </row>
    <row r="148" spans="1:17" x14ac:dyDescent="0.35">
      <c r="A148" s="3">
        <v>44387</v>
      </c>
      <c r="B148" s="4" t="s">
        <v>77</v>
      </c>
      <c r="C148" s="5">
        <v>6</v>
      </c>
      <c r="D148" s="5" t="s">
        <v>105</v>
      </c>
      <c r="E148" s="5" t="s">
        <v>107</v>
      </c>
      <c r="F148" s="6">
        <v>0</v>
      </c>
      <c r="G148" s="6" t="str">
        <f>VLOOKUP(InputData[[#This Row],[PRODUCT ID]],MasterData[],2,0)</f>
        <v>Product34</v>
      </c>
      <c r="H148" s="6"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c r="Q148" s="8">
        <f>InputData[[#This Row],[TOTAL SELLING VALUE]]-InputData[[#This Row],[TOTAL BUYING VALUE]]</f>
        <v>19.799999999999955</v>
      </c>
    </row>
    <row r="149" spans="1:17" x14ac:dyDescent="0.35">
      <c r="A149" s="3">
        <v>44388</v>
      </c>
      <c r="B149" s="4" t="s">
        <v>24</v>
      </c>
      <c r="C149" s="5">
        <v>4</v>
      </c>
      <c r="D149" s="5" t="s">
        <v>105</v>
      </c>
      <c r="E149" s="5" t="s">
        <v>106</v>
      </c>
      <c r="F149" s="6">
        <v>0</v>
      </c>
      <c r="G149" s="6" t="str">
        <f>VLOOKUP(InputData[[#This Row],[PRODUCT ID]],MasterData[],2,0)</f>
        <v>Product09</v>
      </c>
      <c r="H149" s="6"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c r="Q149" s="8">
        <f>InputData[[#This Row],[TOTAL SELLING VALUE]]-InputData[[#This Row],[TOTAL BUYING VALUE]]</f>
        <v>7.4399999999999977</v>
      </c>
    </row>
    <row r="150" spans="1:17" x14ac:dyDescent="0.35">
      <c r="A150" s="3">
        <v>44390</v>
      </c>
      <c r="B150" s="4" t="s">
        <v>45</v>
      </c>
      <c r="C150" s="5">
        <v>1</v>
      </c>
      <c r="D150" s="5" t="s">
        <v>108</v>
      </c>
      <c r="E150" s="5" t="s">
        <v>107</v>
      </c>
      <c r="F150" s="6">
        <v>0</v>
      </c>
      <c r="G150" s="6" t="str">
        <f>VLOOKUP(InputData[[#This Row],[PRODUCT ID]],MasterData[],2,0)</f>
        <v>Product19</v>
      </c>
      <c r="H150" s="6"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c r="Q150" s="8">
        <f>InputData[[#This Row],[TOTAL SELLING VALUE]]-InputData[[#This Row],[TOTAL BUYING VALUE]]</f>
        <v>60</v>
      </c>
    </row>
    <row r="151" spans="1:17" x14ac:dyDescent="0.35">
      <c r="A151" s="3">
        <v>44393</v>
      </c>
      <c r="B151" s="4" t="s">
        <v>54</v>
      </c>
      <c r="C151" s="5">
        <v>8</v>
      </c>
      <c r="D151" s="5" t="s">
        <v>105</v>
      </c>
      <c r="E151" s="5" t="s">
        <v>107</v>
      </c>
      <c r="F151" s="6">
        <v>0</v>
      </c>
      <c r="G151" s="6" t="str">
        <f>VLOOKUP(InputData[[#This Row],[PRODUCT ID]],MasterData[],2,0)</f>
        <v>Product23</v>
      </c>
      <c r="H151" s="6"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c r="Q151" s="8">
        <f>InputData[[#This Row],[TOTAL SELLING VALUE]]-InputData[[#This Row],[TOTAL BUYING VALUE]]</f>
        <v>67.680000000000064</v>
      </c>
    </row>
    <row r="152" spans="1:17" x14ac:dyDescent="0.35">
      <c r="A152" s="3">
        <v>44395</v>
      </c>
      <c r="B152" s="4" t="s">
        <v>63</v>
      </c>
      <c r="C152" s="5">
        <v>14</v>
      </c>
      <c r="D152" s="5" t="s">
        <v>106</v>
      </c>
      <c r="E152" s="5" t="s">
        <v>106</v>
      </c>
      <c r="F152" s="6">
        <v>0</v>
      </c>
      <c r="G152" s="6" t="str">
        <f>VLOOKUP(InputData[[#This Row],[PRODUCT ID]],MasterData[],2,0)</f>
        <v>Product27</v>
      </c>
      <c r="H152" s="6"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c r="Q152" s="8">
        <f>InputData[[#This Row],[TOTAL SELLING VALUE]]-InputData[[#This Row],[TOTAL BUYING VALUE]]</f>
        <v>127.68000000000006</v>
      </c>
    </row>
    <row r="153" spans="1:17" x14ac:dyDescent="0.35">
      <c r="A153" s="3">
        <v>44397</v>
      </c>
      <c r="B153" s="4" t="s">
        <v>86</v>
      </c>
      <c r="C153" s="5">
        <v>11</v>
      </c>
      <c r="D153" s="5" t="s">
        <v>106</v>
      </c>
      <c r="E153" s="5" t="s">
        <v>106</v>
      </c>
      <c r="F153" s="6">
        <v>0</v>
      </c>
      <c r="G153" s="6" t="str">
        <f>VLOOKUP(InputData[[#This Row],[PRODUCT ID]],MasterData[],2,0)</f>
        <v>Product38</v>
      </c>
      <c r="H153" s="6"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c r="Q153" s="8">
        <f>InputData[[#This Row],[TOTAL SELLING VALUE]]-InputData[[#This Row],[TOTAL BUYING VALUE]]</f>
        <v>87.12</v>
      </c>
    </row>
    <row r="154" spans="1:17" x14ac:dyDescent="0.35">
      <c r="A154" s="3">
        <v>44397</v>
      </c>
      <c r="B154" s="4" t="s">
        <v>96</v>
      </c>
      <c r="C154" s="5">
        <v>5</v>
      </c>
      <c r="D154" s="5" t="s">
        <v>108</v>
      </c>
      <c r="E154" s="5" t="s">
        <v>106</v>
      </c>
      <c r="F154" s="6">
        <v>0</v>
      </c>
      <c r="G154" s="6" t="str">
        <f>VLOOKUP(InputData[[#This Row],[PRODUCT ID]],MasterData[],2,0)</f>
        <v>Product43</v>
      </c>
      <c r="H154" s="6"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c r="Q154" s="8">
        <f>InputData[[#This Row],[TOTAL SELLING VALUE]]-InputData[[#This Row],[TOTAL BUYING VALUE]]</f>
        <v>80.399999999999977</v>
      </c>
    </row>
    <row r="155" spans="1:17" x14ac:dyDescent="0.35">
      <c r="A155" s="3">
        <v>44398</v>
      </c>
      <c r="B155" s="4" t="s">
        <v>67</v>
      </c>
      <c r="C155" s="5">
        <v>15</v>
      </c>
      <c r="D155" s="5" t="s">
        <v>108</v>
      </c>
      <c r="E155" s="5" t="s">
        <v>106</v>
      </c>
      <c r="F155" s="6">
        <v>0</v>
      </c>
      <c r="G155" s="6" t="str">
        <f>VLOOKUP(InputData[[#This Row],[PRODUCT ID]],MasterData[],2,0)</f>
        <v>Product29</v>
      </c>
      <c r="H155" s="6"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c r="Q155" s="8">
        <f>InputData[[#This Row],[TOTAL SELLING VALUE]]-InputData[[#This Row],[TOTAL BUYING VALUE]]</f>
        <v>91.649999999999977</v>
      </c>
    </row>
    <row r="156" spans="1:17" x14ac:dyDescent="0.35">
      <c r="A156" s="3">
        <v>44399</v>
      </c>
      <c r="B156" s="4" t="s">
        <v>60</v>
      </c>
      <c r="C156" s="5">
        <v>3</v>
      </c>
      <c r="D156" s="5" t="s">
        <v>105</v>
      </c>
      <c r="E156" s="5" t="s">
        <v>107</v>
      </c>
      <c r="F156" s="6">
        <v>0</v>
      </c>
      <c r="G156" s="6" t="str">
        <f>VLOOKUP(InputData[[#This Row],[PRODUCT ID]],MasterData[],2,0)</f>
        <v>Product26</v>
      </c>
      <c r="H156" s="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c r="Q156" s="8">
        <f>InputData[[#This Row],[TOTAL SELLING VALUE]]-InputData[[#This Row],[TOTAL BUYING VALUE]]</f>
        <v>19.980000000000004</v>
      </c>
    </row>
    <row r="157" spans="1:17" x14ac:dyDescent="0.35">
      <c r="A157" s="3">
        <v>44399</v>
      </c>
      <c r="B157" s="4" t="s">
        <v>56</v>
      </c>
      <c r="C157" s="5">
        <v>14</v>
      </c>
      <c r="D157" s="5" t="s">
        <v>106</v>
      </c>
      <c r="E157" s="5" t="s">
        <v>107</v>
      </c>
      <c r="F157" s="6">
        <v>0</v>
      </c>
      <c r="G157" s="6" t="str">
        <f>VLOOKUP(InputData[[#This Row],[PRODUCT ID]],MasterData[],2,0)</f>
        <v>Product24</v>
      </c>
      <c r="H157" s="6"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c r="Q157" s="8">
        <f>InputData[[#This Row],[TOTAL SELLING VALUE]]-InputData[[#This Row],[TOTAL BUYING VALUE]]</f>
        <v>181.44000000000005</v>
      </c>
    </row>
    <row r="158" spans="1:17" x14ac:dyDescent="0.35">
      <c r="A158" s="3">
        <v>44400</v>
      </c>
      <c r="B158" s="4" t="s">
        <v>81</v>
      </c>
      <c r="C158" s="5">
        <v>7</v>
      </c>
      <c r="D158" s="5" t="s">
        <v>105</v>
      </c>
      <c r="E158" s="5" t="s">
        <v>106</v>
      </c>
      <c r="F158" s="6">
        <v>0</v>
      </c>
      <c r="G158" s="6" t="str">
        <f>VLOOKUP(InputData[[#This Row],[PRODUCT ID]],MasterData[],2,0)</f>
        <v>Product36</v>
      </c>
      <c r="H158" s="6"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c r="Q158" s="8">
        <f>InputData[[#This Row],[TOTAL SELLING VALUE]]-InputData[[#This Row],[TOTAL BUYING VALUE]]</f>
        <v>44.100000000000023</v>
      </c>
    </row>
    <row r="159" spans="1:17" x14ac:dyDescent="0.35">
      <c r="A159" s="3">
        <v>44400</v>
      </c>
      <c r="B159" s="4" t="s">
        <v>83</v>
      </c>
      <c r="C159" s="5">
        <v>8</v>
      </c>
      <c r="D159" s="5" t="s">
        <v>108</v>
      </c>
      <c r="E159" s="5" t="s">
        <v>106</v>
      </c>
      <c r="F159" s="6">
        <v>0</v>
      </c>
      <c r="G159" s="6" t="str">
        <f>VLOOKUP(InputData[[#This Row],[PRODUCT ID]],MasterData[],2,0)</f>
        <v>Product37</v>
      </c>
      <c r="H159" s="6"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c r="Q159" s="8">
        <f>InputData[[#This Row],[TOTAL SELLING VALUE]]-InputData[[#This Row],[TOTAL BUYING VALUE]]</f>
        <v>150.08000000000004</v>
      </c>
    </row>
    <row r="160" spans="1:17" x14ac:dyDescent="0.35">
      <c r="A160" s="3">
        <v>44401</v>
      </c>
      <c r="B160" s="4" t="s">
        <v>24</v>
      </c>
      <c r="C160" s="5">
        <v>4</v>
      </c>
      <c r="D160" s="5" t="s">
        <v>106</v>
      </c>
      <c r="E160" s="5" t="s">
        <v>107</v>
      </c>
      <c r="F160" s="6">
        <v>0</v>
      </c>
      <c r="G160" s="6" t="str">
        <f>VLOOKUP(InputData[[#This Row],[PRODUCT ID]],MasterData[],2,0)</f>
        <v>Product09</v>
      </c>
      <c r="H160" s="6"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c r="Q160" s="8">
        <f>InputData[[#This Row],[TOTAL SELLING VALUE]]-InputData[[#This Row],[TOTAL BUYING VALUE]]</f>
        <v>7.4399999999999977</v>
      </c>
    </row>
    <row r="161" spans="1:17" x14ac:dyDescent="0.35">
      <c r="A161" s="3">
        <v>44406</v>
      </c>
      <c r="B161" s="4" t="s">
        <v>98</v>
      </c>
      <c r="C161" s="5">
        <v>15</v>
      </c>
      <c r="D161" s="5" t="s">
        <v>106</v>
      </c>
      <c r="E161" s="5" t="s">
        <v>107</v>
      </c>
      <c r="F161" s="6">
        <v>0</v>
      </c>
      <c r="G161" s="6" t="str">
        <f>VLOOKUP(InputData[[#This Row],[PRODUCT ID]],MasterData[],2,0)</f>
        <v>Product44</v>
      </c>
      <c r="H161" s="6"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c r="Q161" s="8">
        <f>InputData[[#This Row],[TOTAL SELLING VALUE]]-InputData[[#This Row],[TOTAL BUYING VALUE]]</f>
        <v>91.200000000000045</v>
      </c>
    </row>
    <row r="162" spans="1:17" x14ac:dyDescent="0.35">
      <c r="A162" s="3">
        <v>44409</v>
      </c>
      <c r="B162" s="4" t="s">
        <v>6</v>
      </c>
      <c r="C162" s="5">
        <v>11</v>
      </c>
      <c r="D162" s="5" t="s">
        <v>108</v>
      </c>
      <c r="E162" s="5" t="s">
        <v>107</v>
      </c>
      <c r="F162" s="6">
        <v>0</v>
      </c>
      <c r="G162" s="6" t="str">
        <f>VLOOKUP(InputData[[#This Row],[PRODUCT ID]],MasterData[],2,0)</f>
        <v>Product01</v>
      </c>
      <c r="H162" s="6"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c r="Q162" s="8">
        <f>InputData[[#This Row],[TOTAL SELLING VALUE]]-InputData[[#This Row],[TOTAL BUYING VALUE]]</f>
        <v>64.679999999999836</v>
      </c>
    </row>
    <row r="163" spans="1:17" x14ac:dyDescent="0.35">
      <c r="A163" s="3">
        <v>44410</v>
      </c>
      <c r="B163" s="4" t="s">
        <v>54</v>
      </c>
      <c r="C163" s="5">
        <v>3</v>
      </c>
      <c r="D163" s="5" t="s">
        <v>108</v>
      </c>
      <c r="E163" s="5" t="s">
        <v>106</v>
      </c>
      <c r="F163" s="6">
        <v>0</v>
      </c>
      <c r="G163" s="6" t="str">
        <f>VLOOKUP(InputData[[#This Row],[PRODUCT ID]],MasterData[],2,0)</f>
        <v>Product23</v>
      </c>
      <c r="H163" s="6"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c r="Q163" s="8">
        <f>InputData[[#This Row],[TOTAL SELLING VALUE]]-InputData[[#This Row],[TOTAL BUYING VALUE]]</f>
        <v>25.379999999999995</v>
      </c>
    </row>
    <row r="164" spans="1:17" x14ac:dyDescent="0.35">
      <c r="A164" s="3">
        <v>44411</v>
      </c>
      <c r="B164" s="4" t="s">
        <v>52</v>
      </c>
      <c r="C164" s="5">
        <v>13</v>
      </c>
      <c r="D164" s="5" t="s">
        <v>106</v>
      </c>
      <c r="E164" s="5" t="s">
        <v>106</v>
      </c>
      <c r="F164" s="6">
        <v>0</v>
      </c>
      <c r="G164" s="6" t="str">
        <f>VLOOKUP(InputData[[#This Row],[PRODUCT ID]],MasterData[],2,0)</f>
        <v>Product22</v>
      </c>
      <c r="H164" s="6"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c r="Q164" s="8">
        <f>InputData[[#This Row],[TOTAL SELLING VALUE]]-InputData[[#This Row],[TOTAL BUYING VALUE]]</f>
        <v>267.40999999999985</v>
      </c>
    </row>
    <row r="165" spans="1:17" x14ac:dyDescent="0.35">
      <c r="A165" s="3">
        <v>44411</v>
      </c>
      <c r="B165" s="4" t="s">
        <v>77</v>
      </c>
      <c r="C165" s="5">
        <v>12</v>
      </c>
      <c r="D165" s="5" t="s">
        <v>106</v>
      </c>
      <c r="E165" s="5" t="s">
        <v>106</v>
      </c>
      <c r="F165" s="6">
        <v>0</v>
      </c>
      <c r="G165" s="6" t="str">
        <f>VLOOKUP(InputData[[#This Row],[PRODUCT ID]],MasterData[],2,0)</f>
        <v>Product34</v>
      </c>
      <c r="H165" s="6"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c r="Q165" s="8">
        <f>InputData[[#This Row],[TOTAL SELLING VALUE]]-InputData[[#This Row],[TOTAL BUYING VALUE]]</f>
        <v>39.599999999999909</v>
      </c>
    </row>
    <row r="166" spans="1:17" x14ac:dyDescent="0.35">
      <c r="A166" s="3">
        <v>44413</v>
      </c>
      <c r="B166" s="4" t="s">
        <v>65</v>
      </c>
      <c r="C166" s="5">
        <v>14</v>
      </c>
      <c r="D166" s="5" t="s">
        <v>108</v>
      </c>
      <c r="E166" s="5" t="s">
        <v>107</v>
      </c>
      <c r="F166" s="6">
        <v>0</v>
      </c>
      <c r="G166" s="6" t="str">
        <f>VLOOKUP(InputData[[#This Row],[PRODUCT ID]],MasterData[],2,0)</f>
        <v>Product28</v>
      </c>
      <c r="H166" s="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c r="Q166" s="8">
        <f>InputData[[#This Row],[TOTAL SELLING VALUE]]-InputData[[#This Row],[TOTAL BUYING VALUE]]</f>
        <v>67.340000000000032</v>
      </c>
    </row>
    <row r="167" spans="1:17" x14ac:dyDescent="0.35">
      <c r="A167" s="3">
        <v>44414</v>
      </c>
      <c r="B167" s="4" t="s">
        <v>83</v>
      </c>
      <c r="C167" s="5">
        <v>1</v>
      </c>
      <c r="D167" s="5" t="s">
        <v>105</v>
      </c>
      <c r="E167" s="5" t="s">
        <v>107</v>
      </c>
      <c r="F167" s="6">
        <v>0</v>
      </c>
      <c r="G167" s="6" t="str">
        <f>VLOOKUP(InputData[[#This Row],[PRODUCT ID]],MasterData[],2,0)</f>
        <v>Product37</v>
      </c>
      <c r="H167" s="6"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c r="Q167" s="8">
        <f>InputData[[#This Row],[TOTAL SELLING VALUE]]-InputData[[#This Row],[TOTAL BUYING VALUE]]</f>
        <v>18.760000000000005</v>
      </c>
    </row>
    <row r="168" spans="1:17" x14ac:dyDescent="0.35">
      <c r="A168" s="3">
        <v>44418</v>
      </c>
      <c r="B168" s="4" t="s">
        <v>16</v>
      </c>
      <c r="C168" s="5">
        <v>4</v>
      </c>
      <c r="D168" s="5" t="s">
        <v>105</v>
      </c>
      <c r="E168" s="5" t="s">
        <v>107</v>
      </c>
      <c r="F168" s="6">
        <v>0</v>
      </c>
      <c r="G168" s="6" t="str">
        <f>VLOOKUP(InputData[[#This Row],[PRODUCT ID]],MasterData[],2,0)</f>
        <v>Product05</v>
      </c>
      <c r="H168" s="6"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c r="Q168" s="8">
        <f>InputData[[#This Row],[TOTAL SELLING VALUE]]-InputData[[#This Row],[TOTAL BUYING VALUE]]</f>
        <v>90.440000000000055</v>
      </c>
    </row>
    <row r="169" spans="1:17" x14ac:dyDescent="0.35">
      <c r="A169" s="3">
        <v>44418</v>
      </c>
      <c r="B169" s="4" t="s">
        <v>98</v>
      </c>
      <c r="C169" s="5">
        <v>10</v>
      </c>
      <c r="D169" s="5" t="s">
        <v>106</v>
      </c>
      <c r="E169" s="5" t="s">
        <v>107</v>
      </c>
      <c r="F169" s="6">
        <v>0</v>
      </c>
      <c r="G169" s="6" t="str">
        <f>VLOOKUP(InputData[[#This Row],[PRODUCT ID]],MasterData[],2,0)</f>
        <v>Product44</v>
      </c>
      <c r="H169" s="6"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c r="Q169" s="8">
        <f>InputData[[#This Row],[TOTAL SELLING VALUE]]-InputData[[#This Row],[TOTAL BUYING VALUE]]</f>
        <v>60.799999999999955</v>
      </c>
    </row>
    <row r="170" spans="1:17" x14ac:dyDescent="0.35">
      <c r="A170" s="3">
        <v>44418</v>
      </c>
      <c r="B170" s="4" t="s">
        <v>18</v>
      </c>
      <c r="C170" s="5">
        <v>6</v>
      </c>
      <c r="D170" s="5" t="s">
        <v>108</v>
      </c>
      <c r="E170" s="5" t="s">
        <v>107</v>
      </c>
      <c r="F170" s="6">
        <v>0</v>
      </c>
      <c r="G170" s="6" t="str">
        <f>VLOOKUP(InputData[[#This Row],[PRODUCT ID]],MasterData[],2,0)</f>
        <v>Product06</v>
      </c>
      <c r="H170" s="6"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c r="Q170" s="8">
        <f>InputData[[#This Row],[TOTAL SELLING VALUE]]-InputData[[#This Row],[TOTAL BUYING VALUE]]</f>
        <v>63</v>
      </c>
    </row>
    <row r="171" spans="1:17" x14ac:dyDescent="0.35">
      <c r="A171" s="3">
        <v>44419</v>
      </c>
      <c r="B171" s="4" t="s">
        <v>54</v>
      </c>
      <c r="C171" s="5">
        <v>4</v>
      </c>
      <c r="D171" s="5" t="s">
        <v>108</v>
      </c>
      <c r="E171" s="5" t="s">
        <v>106</v>
      </c>
      <c r="F171" s="6">
        <v>0</v>
      </c>
      <c r="G171" s="6" t="str">
        <f>VLOOKUP(InputData[[#This Row],[PRODUCT ID]],MasterData[],2,0)</f>
        <v>Product23</v>
      </c>
      <c r="H171" s="6"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c r="Q171" s="8">
        <f>InputData[[#This Row],[TOTAL SELLING VALUE]]-InputData[[#This Row],[TOTAL BUYING VALUE]]</f>
        <v>33.840000000000032</v>
      </c>
    </row>
    <row r="172" spans="1:17" x14ac:dyDescent="0.35">
      <c r="A172" s="3">
        <v>44421</v>
      </c>
      <c r="B172" s="4" t="s">
        <v>29</v>
      </c>
      <c r="C172" s="5">
        <v>13</v>
      </c>
      <c r="D172" s="5" t="s">
        <v>108</v>
      </c>
      <c r="E172" s="5" t="s">
        <v>106</v>
      </c>
      <c r="F172" s="6">
        <v>0</v>
      </c>
      <c r="G172" s="6" t="str">
        <f>VLOOKUP(InputData[[#This Row],[PRODUCT ID]],MasterData[],2,0)</f>
        <v>Product11</v>
      </c>
      <c r="H172" s="6"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c r="Q172" s="8">
        <f>InputData[[#This Row],[TOTAL SELLING VALUE]]-InputData[[#This Row],[TOTAL BUYING VALUE]]</f>
        <v>57.199999999999932</v>
      </c>
    </row>
    <row r="173" spans="1:17" x14ac:dyDescent="0.35">
      <c r="A173" s="3">
        <v>44421</v>
      </c>
      <c r="B173" s="4" t="s">
        <v>63</v>
      </c>
      <c r="C173" s="5">
        <v>9</v>
      </c>
      <c r="D173" s="5" t="s">
        <v>108</v>
      </c>
      <c r="E173" s="5" t="s">
        <v>106</v>
      </c>
      <c r="F173" s="6">
        <v>0</v>
      </c>
      <c r="G173" s="6" t="str">
        <f>VLOOKUP(InputData[[#This Row],[PRODUCT ID]],MasterData[],2,0)</f>
        <v>Product27</v>
      </c>
      <c r="H173" s="6"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c r="Q173" s="8">
        <f>InputData[[#This Row],[TOTAL SELLING VALUE]]-InputData[[#This Row],[TOTAL BUYING VALUE]]</f>
        <v>82.080000000000041</v>
      </c>
    </row>
    <row r="174" spans="1:17" x14ac:dyDescent="0.35">
      <c r="A174" s="3">
        <v>44424</v>
      </c>
      <c r="B174" s="4" t="s">
        <v>12</v>
      </c>
      <c r="C174" s="5">
        <v>3</v>
      </c>
      <c r="D174" s="5" t="s">
        <v>106</v>
      </c>
      <c r="E174" s="5" t="s">
        <v>106</v>
      </c>
      <c r="F174" s="6">
        <v>0</v>
      </c>
      <c r="G174" s="6" t="str">
        <f>VLOOKUP(InputData[[#This Row],[PRODUCT ID]],MasterData[],2,0)</f>
        <v>Product03</v>
      </c>
      <c r="H174" s="6"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c r="Q174" s="8">
        <f>InputData[[#This Row],[TOTAL SELLING VALUE]]-InputData[[#This Row],[TOTAL BUYING VALUE]]</f>
        <v>29.819999999999993</v>
      </c>
    </row>
    <row r="175" spans="1:17" x14ac:dyDescent="0.35">
      <c r="A175" s="3">
        <v>44426</v>
      </c>
      <c r="B175" s="4" t="s">
        <v>58</v>
      </c>
      <c r="C175" s="5">
        <v>6</v>
      </c>
      <c r="D175" s="5" t="s">
        <v>108</v>
      </c>
      <c r="E175" s="5" t="s">
        <v>106</v>
      </c>
      <c r="F175" s="6">
        <v>0</v>
      </c>
      <c r="G175" s="6" t="str">
        <f>VLOOKUP(InputData[[#This Row],[PRODUCT ID]],MasterData[],2,0)</f>
        <v>Product25</v>
      </c>
      <c r="H175" s="6"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c r="Q175" s="8">
        <f>InputData[[#This Row],[TOTAL SELLING VALUE]]-InputData[[#This Row],[TOTAL BUYING VALUE]]</f>
        <v>7.980000000000004</v>
      </c>
    </row>
    <row r="176" spans="1:17" x14ac:dyDescent="0.35">
      <c r="A176" s="3">
        <v>44428</v>
      </c>
      <c r="B176" s="4" t="s">
        <v>47</v>
      </c>
      <c r="C176" s="5">
        <v>15</v>
      </c>
      <c r="D176" s="5" t="s">
        <v>108</v>
      </c>
      <c r="E176" s="5" t="s">
        <v>107</v>
      </c>
      <c r="F176" s="6">
        <v>0</v>
      </c>
      <c r="G176" s="6" t="str">
        <f>VLOOKUP(InputData[[#This Row],[PRODUCT ID]],MasterData[],2,0)</f>
        <v>Product20</v>
      </c>
      <c r="H176" s="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c r="Q176" s="8">
        <f>InputData[[#This Row],[TOTAL SELLING VALUE]]-InputData[[#This Row],[TOTAL BUYING VALUE]]</f>
        <v>228.75</v>
      </c>
    </row>
    <row r="177" spans="1:17" x14ac:dyDescent="0.35">
      <c r="A177" s="3">
        <v>44428</v>
      </c>
      <c r="B177" s="4" t="s">
        <v>71</v>
      </c>
      <c r="C177" s="5">
        <v>9</v>
      </c>
      <c r="D177" s="5" t="s">
        <v>108</v>
      </c>
      <c r="E177" s="5" t="s">
        <v>106</v>
      </c>
      <c r="F177" s="6">
        <v>0</v>
      </c>
      <c r="G177" s="6" t="str">
        <f>VLOOKUP(InputData[[#This Row],[PRODUCT ID]],MasterData[],2,0)</f>
        <v>Product31</v>
      </c>
      <c r="H177" s="6"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c r="Q177" s="8">
        <f>InputData[[#This Row],[TOTAL SELLING VALUE]]-InputData[[#This Row],[TOTAL BUYING VALUE]]</f>
        <v>100.43999999999994</v>
      </c>
    </row>
    <row r="178" spans="1:17" x14ac:dyDescent="0.35">
      <c r="A178" s="3">
        <v>44428</v>
      </c>
      <c r="B178" s="4" t="s">
        <v>65</v>
      </c>
      <c r="C178" s="5">
        <v>13</v>
      </c>
      <c r="D178" s="5" t="s">
        <v>108</v>
      </c>
      <c r="E178" s="5" t="s">
        <v>106</v>
      </c>
      <c r="F178" s="6">
        <v>0</v>
      </c>
      <c r="G178" s="6" t="str">
        <f>VLOOKUP(InputData[[#This Row],[PRODUCT ID]],MasterData[],2,0)</f>
        <v>Product28</v>
      </c>
      <c r="H178" s="6"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c r="Q178" s="8">
        <f>InputData[[#This Row],[TOTAL SELLING VALUE]]-InputData[[#This Row],[TOTAL BUYING VALUE]]</f>
        <v>62.529999999999973</v>
      </c>
    </row>
    <row r="179" spans="1:17" x14ac:dyDescent="0.35">
      <c r="A179" s="3">
        <v>44434</v>
      </c>
      <c r="B179" s="4" t="s">
        <v>88</v>
      </c>
      <c r="C179" s="5">
        <v>4</v>
      </c>
      <c r="D179" s="5" t="s">
        <v>108</v>
      </c>
      <c r="E179" s="5" t="s">
        <v>106</v>
      </c>
      <c r="F179" s="6">
        <v>0</v>
      </c>
      <c r="G179" s="6" t="str">
        <f>VLOOKUP(InputData[[#This Row],[PRODUCT ID]],MasterData[],2,0)</f>
        <v>Product39</v>
      </c>
      <c r="H179" s="6"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c r="Q179" s="8">
        <f>InputData[[#This Row],[TOTAL SELLING VALUE]]-InputData[[#This Row],[TOTAL BUYING VALUE]]</f>
        <v>22.199999999999989</v>
      </c>
    </row>
    <row r="180" spans="1:17" x14ac:dyDescent="0.35">
      <c r="A180" s="3">
        <v>44437</v>
      </c>
      <c r="B180" s="4" t="s">
        <v>77</v>
      </c>
      <c r="C180" s="5">
        <v>12</v>
      </c>
      <c r="D180" s="5" t="s">
        <v>105</v>
      </c>
      <c r="E180" s="5" t="s">
        <v>106</v>
      </c>
      <c r="F180" s="6">
        <v>0</v>
      </c>
      <c r="G180" s="6" t="str">
        <f>VLOOKUP(InputData[[#This Row],[PRODUCT ID]],MasterData[],2,0)</f>
        <v>Product34</v>
      </c>
      <c r="H180" s="6"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c r="Q180" s="8">
        <f>InputData[[#This Row],[TOTAL SELLING VALUE]]-InputData[[#This Row],[TOTAL BUYING VALUE]]</f>
        <v>39.599999999999909</v>
      </c>
    </row>
    <row r="181" spans="1:17" x14ac:dyDescent="0.35">
      <c r="A181" s="3">
        <v>44438</v>
      </c>
      <c r="B181" s="4" t="s">
        <v>33</v>
      </c>
      <c r="C181" s="5">
        <v>13</v>
      </c>
      <c r="D181" s="5" t="s">
        <v>108</v>
      </c>
      <c r="E181" s="5" t="s">
        <v>106</v>
      </c>
      <c r="F181" s="6">
        <v>0</v>
      </c>
      <c r="G181" s="6" t="str">
        <f>VLOOKUP(InputData[[#This Row],[PRODUCT ID]],MasterData[],2,0)</f>
        <v>Product13</v>
      </c>
      <c r="H181" s="6"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c r="Q181" s="8">
        <f>InputData[[#This Row],[TOTAL SELLING VALUE]]-InputData[[#This Row],[TOTAL BUYING VALUE]]</f>
        <v>131.03999999999996</v>
      </c>
    </row>
    <row r="182" spans="1:17" x14ac:dyDescent="0.35">
      <c r="A182" s="3">
        <v>44439</v>
      </c>
      <c r="B182" s="4" t="s">
        <v>6</v>
      </c>
      <c r="C182" s="5">
        <v>2</v>
      </c>
      <c r="D182" s="5" t="s">
        <v>108</v>
      </c>
      <c r="E182" s="5" t="s">
        <v>106</v>
      </c>
      <c r="F182" s="6">
        <v>0</v>
      </c>
      <c r="G182" s="6" t="str">
        <f>VLOOKUP(InputData[[#This Row],[PRODUCT ID]],MasterData[],2,0)</f>
        <v>Product01</v>
      </c>
      <c r="H182" s="6"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c r="Q182" s="8">
        <f>InputData[[#This Row],[TOTAL SELLING VALUE]]-InputData[[#This Row],[TOTAL BUYING VALUE]]</f>
        <v>11.759999999999991</v>
      </c>
    </row>
    <row r="183" spans="1:17" x14ac:dyDescent="0.35">
      <c r="A183" s="3">
        <v>44439</v>
      </c>
      <c r="B183" s="4" t="s">
        <v>79</v>
      </c>
      <c r="C183" s="5">
        <v>11</v>
      </c>
      <c r="D183" s="5" t="s">
        <v>108</v>
      </c>
      <c r="E183" s="5" t="s">
        <v>106</v>
      </c>
      <c r="F183" s="6">
        <v>0</v>
      </c>
      <c r="G183" s="6" t="str">
        <f>VLOOKUP(InputData[[#This Row],[PRODUCT ID]],MasterData[],2,0)</f>
        <v>Product35</v>
      </c>
      <c r="H183" s="6"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c r="Q183" s="8">
        <f>InputData[[#This Row],[TOTAL SELLING VALUE]]-InputData[[#This Row],[TOTAL BUYING VALUE]]</f>
        <v>18.700000000000003</v>
      </c>
    </row>
    <row r="184" spans="1:17" x14ac:dyDescent="0.35">
      <c r="A184" s="3">
        <v>44440</v>
      </c>
      <c r="B184" s="4" t="s">
        <v>56</v>
      </c>
      <c r="C184" s="5">
        <v>1</v>
      </c>
      <c r="D184" s="5" t="s">
        <v>105</v>
      </c>
      <c r="E184" s="5" t="s">
        <v>107</v>
      </c>
      <c r="F184" s="6">
        <v>0</v>
      </c>
      <c r="G184" s="6" t="str">
        <f>VLOOKUP(InputData[[#This Row],[PRODUCT ID]],MasterData[],2,0)</f>
        <v>Product24</v>
      </c>
      <c r="H184" s="6"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c r="Q184" s="8">
        <f>InputData[[#This Row],[TOTAL SELLING VALUE]]-InputData[[#This Row],[TOTAL BUYING VALUE]]</f>
        <v>12.960000000000008</v>
      </c>
    </row>
    <row r="185" spans="1:17" x14ac:dyDescent="0.35">
      <c r="A185" s="3">
        <v>44440</v>
      </c>
      <c r="B185" s="4" t="s">
        <v>12</v>
      </c>
      <c r="C185" s="5">
        <v>14</v>
      </c>
      <c r="D185" s="5" t="s">
        <v>106</v>
      </c>
      <c r="E185" s="5" t="s">
        <v>106</v>
      </c>
      <c r="F185" s="6">
        <v>0</v>
      </c>
      <c r="G185" s="6" t="str">
        <f>VLOOKUP(InputData[[#This Row],[PRODUCT ID]],MasterData[],2,0)</f>
        <v>Product03</v>
      </c>
      <c r="H185" s="6"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c r="Q185" s="8">
        <f>InputData[[#This Row],[TOTAL SELLING VALUE]]-InputData[[#This Row],[TOTAL BUYING VALUE]]</f>
        <v>139.15999999999985</v>
      </c>
    </row>
    <row r="186" spans="1:17" x14ac:dyDescent="0.35">
      <c r="A186" s="3">
        <v>44442</v>
      </c>
      <c r="B186" s="4" t="s">
        <v>92</v>
      </c>
      <c r="C186" s="5">
        <v>8</v>
      </c>
      <c r="D186" s="5" t="s">
        <v>108</v>
      </c>
      <c r="E186" s="5" t="s">
        <v>106</v>
      </c>
      <c r="F186" s="6">
        <v>0</v>
      </c>
      <c r="G186" s="6" t="str">
        <f>VLOOKUP(InputData[[#This Row],[PRODUCT ID]],MasterData[],2,0)</f>
        <v>Product41</v>
      </c>
      <c r="H186" s="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c r="Q186" s="8">
        <f>InputData[[#This Row],[TOTAL SELLING VALUE]]-InputData[[#This Row],[TOTAL BUYING VALUE]]</f>
        <v>287.03999999999996</v>
      </c>
    </row>
    <row r="187" spans="1:17" x14ac:dyDescent="0.35">
      <c r="A187" s="3">
        <v>44443</v>
      </c>
      <c r="B187" s="4" t="s">
        <v>65</v>
      </c>
      <c r="C187" s="5">
        <v>7</v>
      </c>
      <c r="D187" s="5" t="s">
        <v>108</v>
      </c>
      <c r="E187" s="5" t="s">
        <v>106</v>
      </c>
      <c r="F187" s="6">
        <v>0</v>
      </c>
      <c r="G187" s="6" t="str">
        <f>VLOOKUP(InputData[[#This Row],[PRODUCT ID]],MasterData[],2,0)</f>
        <v>Product28</v>
      </c>
      <c r="H187" s="6"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c r="Q187" s="8">
        <f>InputData[[#This Row],[TOTAL SELLING VALUE]]-InputData[[#This Row],[TOTAL BUYING VALUE]]</f>
        <v>33.670000000000016</v>
      </c>
    </row>
    <row r="188" spans="1:17" x14ac:dyDescent="0.35">
      <c r="A188" s="3">
        <v>44443</v>
      </c>
      <c r="B188" s="4" t="s">
        <v>54</v>
      </c>
      <c r="C188" s="5">
        <v>15</v>
      </c>
      <c r="D188" s="5" t="s">
        <v>108</v>
      </c>
      <c r="E188" s="5" t="s">
        <v>106</v>
      </c>
      <c r="F188" s="6">
        <v>0</v>
      </c>
      <c r="G188" s="6" t="str">
        <f>VLOOKUP(InputData[[#This Row],[PRODUCT ID]],MasterData[],2,0)</f>
        <v>Product23</v>
      </c>
      <c r="H188" s="6"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c r="Q188" s="8">
        <f>InputData[[#This Row],[TOTAL SELLING VALUE]]-InputData[[#This Row],[TOTAL BUYING VALUE]]</f>
        <v>126.90000000000009</v>
      </c>
    </row>
    <row r="189" spans="1:17" x14ac:dyDescent="0.35">
      <c r="A189" s="3">
        <v>44444</v>
      </c>
      <c r="B189" s="4" t="s">
        <v>73</v>
      </c>
      <c r="C189" s="5">
        <v>1</v>
      </c>
      <c r="D189" s="5" t="s">
        <v>108</v>
      </c>
      <c r="E189" s="5" t="s">
        <v>107</v>
      </c>
      <c r="F189" s="6">
        <v>0</v>
      </c>
      <c r="G189" s="6" t="str">
        <f>VLOOKUP(InputData[[#This Row],[PRODUCT ID]],MasterData[],2,0)</f>
        <v>Product32</v>
      </c>
      <c r="H189" s="6"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c r="Q189" s="8">
        <f>InputData[[#This Row],[TOTAL SELLING VALUE]]-InputData[[#This Row],[TOTAL BUYING VALUE]]</f>
        <v>28.480000000000004</v>
      </c>
    </row>
    <row r="190" spans="1:17" x14ac:dyDescent="0.35">
      <c r="A190" s="3">
        <v>44446</v>
      </c>
      <c r="B190" s="4" t="s">
        <v>45</v>
      </c>
      <c r="C190" s="5">
        <v>5</v>
      </c>
      <c r="D190" s="5" t="s">
        <v>108</v>
      </c>
      <c r="E190" s="5" t="s">
        <v>106</v>
      </c>
      <c r="F190" s="6">
        <v>0</v>
      </c>
      <c r="G190" s="6" t="str">
        <f>VLOOKUP(InputData[[#This Row],[PRODUCT ID]],MasterData[],2,0)</f>
        <v>Product19</v>
      </c>
      <c r="H190" s="6"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c r="Q190" s="8">
        <f>InputData[[#This Row],[TOTAL SELLING VALUE]]-InputData[[#This Row],[TOTAL BUYING VALUE]]</f>
        <v>300</v>
      </c>
    </row>
    <row r="191" spans="1:17" x14ac:dyDescent="0.35">
      <c r="A191" s="3">
        <v>44448</v>
      </c>
      <c r="B191" s="4" t="s">
        <v>98</v>
      </c>
      <c r="C191" s="5">
        <v>4</v>
      </c>
      <c r="D191" s="5" t="s">
        <v>108</v>
      </c>
      <c r="E191" s="5" t="s">
        <v>106</v>
      </c>
      <c r="F191" s="6">
        <v>0</v>
      </c>
      <c r="G191" s="6" t="str">
        <f>VLOOKUP(InputData[[#This Row],[PRODUCT ID]],MasterData[],2,0)</f>
        <v>Product44</v>
      </c>
      <c r="H191" s="6"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c r="Q191" s="8">
        <f>InputData[[#This Row],[TOTAL SELLING VALUE]]-InputData[[#This Row],[TOTAL BUYING VALUE]]</f>
        <v>24.319999999999993</v>
      </c>
    </row>
    <row r="192" spans="1:17" x14ac:dyDescent="0.35">
      <c r="A192" s="3">
        <v>44449</v>
      </c>
      <c r="B192" s="4" t="s">
        <v>69</v>
      </c>
      <c r="C192" s="5">
        <v>6</v>
      </c>
      <c r="D192" s="5" t="s">
        <v>108</v>
      </c>
      <c r="E192" s="5" t="s">
        <v>106</v>
      </c>
      <c r="F192" s="6">
        <v>0</v>
      </c>
      <c r="G192" s="6" t="str">
        <f>VLOOKUP(InputData[[#This Row],[PRODUCT ID]],MasterData[],2,0)</f>
        <v>Product30</v>
      </c>
      <c r="H192" s="6"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c r="Q192" s="8">
        <f>InputData[[#This Row],[TOTAL SELLING VALUE]]-InputData[[#This Row],[TOTAL BUYING VALUE]]</f>
        <v>319.68000000000006</v>
      </c>
    </row>
    <row r="193" spans="1:17" x14ac:dyDescent="0.35">
      <c r="A193" s="3">
        <v>44449</v>
      </c>
      <c r="B193" s="4" t="s">
        <v>6</v>
      </c>
      <c r="C193" s="5">
        <v>9</v>
      </c>
      <c r="D193" s="5" t="s">
        <v>105</v>
      </c>
      <c r="E193" s="5" t="s">
        <v>106</v>
      </c>
      <c r="F193" s="6">
        <v>0</v>
      </c>
      <c r="G193" s="6" t="str">
        <f>VLOOKUP(InputData[[#This Row],[PRODUCT ID]],MasterData[],2,0)</f>
        <v>Product01</v>
      </c>
      <c r="H193" s="6"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c r="Q193" s="8">
        <f>InputData[[#This Row],[TOTAL SELLING VALUE]]-InputData[[#This Row],[TOTAL BUYING VALUE]]</f>
        <v>52.919999999999959</v>
      </c>
    </row>
    <row r="194" spans="1:17" x14ac:dyDescent="0.35">
      <c r="A194" s="3">
        <v>44449</v>
      </c>
      <c r="B194" s="4" t="s">
        <v>60</v>
      </c>
      <c r="C194" s="5">
        <v>2</v>
      </c>
      <c r="D194" s="5" t="s">
        <v>108</v>
      </c>
      <c r="E194" s="5" t="s">
        <v>106</v>
      </c>
      <c r="F194" s="6">
        <v>0</v>
      </c>
      <c r="G194" s="6" t="str">
        <f>VLOOKUP(InputData[[#This Row],[PRODUCT ID]],MasterData[],2,0)</f>
        <v>Product26</v>
      </c>
      <c r="H194" s="6"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c r="Q194" s="8">
        <f>InputData[[#This Row],[TOTAL SELLING VALUE]]-InputData[[#This Row],[TOTAL BUYING VALUE]]</f>
        <v>13.32</v>
      </c>
    </row>
    <row r="195" spans="1:17" x14ac:dyDescent="0.35">
      <c r="A195" s="3">
        <v>44450</v>
      </c>
      <c r="B195" s="4" t="s">
        <v>6</v>
      </c>
      <c r="C195" s="5">
        <v>6</v>
      </c>
      <c r="D195" s="5" t="s">
        <v>105</v>
      </c>
      <c r="E195" s="5" t="s">
        <v>106</v>
      </c>
      <c r="F195" s="6">
        <v>0</v>
      </c>
      <c r="G195" s="6" t="str">
        <f>VLOOKUP(InputData[[#This Row],[PRODUCT ID]],MasterData[],2,0)</f>
        <v>Product01</v>
      </c>
      <c r="H195" s="6"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c r="Q195" s="8">
        <f>InputData[[#This Row],[TOTAL SELLING VALUE]]-InputData[[#This Row],[TOTAL BUYING VALUE]]</f>
        <v>35.279999999999973</v>
      </c>
    </row>
    <row r="196" spans="1:17" x14ac:dyDescent="0.35">
      <c r="A196" s="3">
        <v>44452</v>
      </c>
      <c r="B196" s="4" t="s">
        <v>92</v>
      </c>
      <c r="C196" s="5">
        <v>7</v>
      </c>
      <c r="D196" s="5" t="s">
        <v>108</v>
      </c>
      <c r="E196" s="5" t="s">
        <v>107</v>
      </c>
      <c r="F196" s="6">
        <v>0</v>
      </c>
      <c r="G196" s="6" t="str">
        <f>VLOOKUP(InputData[[#This Row],[PRODUCT ID]],MasterData[],2,0)</f>
        <v>Product41</v>
      </c>
      <c r="H196" s="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c r="Q196" s="8">
        <f>InputData[[#This Row],[TOTAL SELLING VALUE]]-InputData[[#This Row],[TOTAL BUYING VALUE]]</f>
        <v>251.15999999999985</v>
      </c>
    </row>
    <row r="197" spans="1:17" x14ac:dyDescent="0.35">
      <c r="A197" s="3">
        <v>44454</v>
      </c>
      <c r="B197" s="4" t="s">
        <v>94</v>
      </c>
      <c r="C197" s="5">
        <v>6</v>
      </c>
      <c r="D197" s="5" t="s">
        <v>108</v>
      </c>
      <c r="E197" s="5" t="s">
        <v>106</v>
      </c>
      <c r="F197" s="6">
        <v>0</v>
      </c>
      <c r="G197" s="6" t="str">
        <f>VLOOKUP(InputData[[#This Row],[PRODUCT ID]],MasterData[],2,0)</f>
        <v>Product42</v>
      </c>
      <c r="H197" s="6"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c r="Q197" s="8">
        <f>InputData[[#This Row],[TOTAL SELLING VALUE]]-InputData[[#This Row],[TOTAL BUYING VALUE]]</f>
        <v>252</v>
      </c>
    </row>
    <row r="198" spans="1:17" x14ac:dyDescent="0.35">
      <c r="A198" s="3">
        <v>44454</v>
      </c>
      <c r="B198" s="4" t="s">
        <v>94</v>
      </c>
      <c r="C198" s="5">
        <v>14</v>
      </c>
      <c r="D198" s="5" t="s">
        <v>108</v>
      </c>
      <c r="E198" s="5" t="s">
        <v>106</v>
      </c>
      <c r="F198" s="6">
        <v>0</v>
      </c>
      <c r="G198" s="6" t="str">
        <f>VLOOKUP(InputData[[#This Row],[PRODUCT ID]],MasterData[],2,0)</f>
        <v>Product42</v>
      </c>
      <c r="H198" s="6"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c r="Q198" s="8">
        <f>InputData[[#This Row],[TOTAL SELLING VALUE]]-InputData[[#This Row],[TOTAL BUYING VALUE]]</f>
        <v>588</v>
      </c>
    </row>
    <row r="199" spans="1:17" x14ac:dyDescent="0.35">
      <c r="A199" s="3">
        <v>44460</v>
      </c>
      <c r="B199" s="4" t="s">
        <v>47</v>
      </c>
      <c r="C199" s="5">
        <v>7</v>
      </c>
      <c r="D199" s="5" t="s">
        <v>105</v>
      </c>
      <c r="E199" s="5" t="s">
        <v>107</v>
      </c>
      <c r="F199" s="6">
        <v>0</v>
      </c>
      <c r="G199" s="6" t="str">
        <f>VLOOKUP(InputData[[#This Row],[PRODUCT ID]],MasterData[],2,0)</f>
        <v>Product20</v>
      </c>
      <c r="H199" s="6"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c r="Q199" s="8">
        <f>InputData[[#This Row],[TOTAL SELLING VALUE]]-InputData[[#This Row],[TOTAL BUYING VALUE]]</f>
        <v>106.75</v>
      </c>
    </row>
    <row r="200" spans="1:17" x14ac:dyDescent="0.35">
      <c r="A200" s="3">
        <v>44461</v>
      </c>
      <c r="B200" s="4" t="s">
        <v>90</v>
      </c>
      <c r="C200" s="5">
        <v>2</v>
      </c>
      <c r="D200" s="5" t="s">
        <v>106</v>
      </c>
      <c r="E200" s="5" t="s">
        <v>107</v>
      </c>
      <c r="F200" s="6">
        <v>0</v>
      </c>
      <c r="G200" s="6" t="str">
        <f>VLOOKUP(InputData[[#This Row],[PRODUCT ID]],MasterData[],2,0)</f>
        <v>Product40</v>
      </c>
      <c r="H200" s="6"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c r="Q200" s="8">
        <f>InputData[[#This Row],[TOTAL SELLING VALUE]]-InputData[[#This Row],[TOTAL BUYING VALUE]]</f>
        <v>50.400000000000006</v>
      </c>
    </row>
    <row r="201" spans="1:17" x14ac:dyDescent="0.35">
      <c r="A201" s="3">
        <v>44461</v>
      </c>
      <c r="B201" s="4" t="s">
        <v>10</v>
      </c>
      <c r="C201" s="5">
        <v>4</v>
      </c>
      <c r="D201" s="5" t="s">
        <v>108</v>
      </c>
      <c r="E201" s="5" t="s">
        <v>107</v>
      </c>
      <c r="F201" s="6">
        <v>0</v>
      </c>
      <c r="G201" s="6" t="str">
        <f>VLOOKUP(InputData[[#This Row],[PRODUCT ID]],MasterData[],2,0)</f>
        <v>Product02</v>
      </c>
      <c r="H201" s="6"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c r="Q201" s="8">
        <f>InputData[[#This Row],[TOTAL SELLING VALUE]]-InputData[[#This Row],[TOTAL BUYING VALUE]]</f>
        <v>151.20000000000005</v>
      </c>
    </row>
    <row r="202" spans="1:17" x14ac:dyDescent="0.35">
      <c r="A202" s="3">
        <v>44462</v>
      </c>
      <c r="B202" s="4" t="s">
        <v>43</v>
      </c>
      <c r="C202" s="5">
        <v>12</v>
      </c>
      <c r="D202" s="5" t="s">
        <v>108</v>
      </c>
      <c r="E202" s="5" t="s">
        <v>107</v>
      </c>
      <c r="F202" s="6">
        <v>0</v>
      </c>
      <c r="G202" s="6" t="str">
        <f>VLOOKUP(InputData[[#This Row],[PRODUCT ID]],MasterData[],2,0)</f>
        <v>Product18</v>
      </c>
      <c r="H202" s="6"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c r="Q202" s="8">
        <f>InputData[[#This Row],[TOTAL SELLING VALUE]]-InputData[[#This Row],[TOTAL BUYING VALUE]]</f>
        <v>146.51999999999998</v>
      </c>
    </row>
    <row r="203" spans="1:17" x14ac:dyDescent="0.35">
      <c r="A203" s="3">
        <v>44462</v>
      </c>
      <c r="B203" s="4" t="s">
        <v>50</v>
      </c>
      <c r="C203" s="5">
        <v>7</v>
      </c>
      <c r="D203" s="5" t="s">
        <v>106</v>
      </c>
      <c r="E203" s="5" t="s">
        <v>106</v>
      </c>
      <c r="F203" s="6">
        <v>0</v>
      </c>
      <c r="G203" s="6" t="str">
        <f>VLOOKUP(InputData[[#This Row],[PRODUCT ID]],MasterData[],2,0)</f>
        <v>Product21</v>
      </c>
      <c r="H203" s="6"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c r="Q203" s="8">
        <f>InputData[[#This Row],[TOTAL SELLING VALUE]]-InputData[[#This Row],[TOTAL BUYING VALUE]]</f>
        <v>255.77999999999997</v>
      </c>
    </row>
    <row r="204" spans="1:17" x14ac:dyDescent="0.35">
      <c r="A204" s="3">
        <v>44466</v>
      </c>
      <c r="B204" s="4" t="s">
        <v>77</v>
      </c>
      <c r="C204" s="5">
        <v>1</v>
      </c>
      <c r="D204" s="5" t="s">
        <v>108</v>
      </c>
      <c r="E204" s="5" t="s">
        <v>107</v>
      </c>
      <c r="F204" s="6">
        <v>0</v>
      </c>
      <c r="G204" s="6" t="str">
        <f>VLOOKUP(InputData[[#This Row],[PRODUCT ID]],MasterData[],2,0)</f>
        <v>Product34</v>
      </c>
      <c r="H204" s="6"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c r="Q204" s="8">
        <f>InputData[[#This Row],[TOTAL SELLING VALUE]]-InputData[[#This Row],[TOTAL BUYING VALUE]]</f>
        <v>3.2999999999999972</v>
      </c>
    </row>
    <row r="205" spans="1:17" x14ac:dyDescent="0.35">
      <c r="A205" s="3">
        <v>44469</v>
      </c>
      <c r="B205" s="4" t="s">
        <v>35</v>
      </c>
      <c r="C205" s="5">
        <v>9</v>
      </c>
      <c r="D205" s="5" t="s">
        <v>106</v>
      </c>
      <c r="E205" s="5" t="s">
        <v>106</v>
      </c>
      <c r="F205" s="6">
        <v>0</v>
      </c>
      <c r="G205" s="6" t="str">
        <f>VLOOKUP(InputData[[#This Row],[PRODUCT ID]],MasterData[],2,0)</f>
        <v>Product14</v>
      </c>
      <c r="H205" s="6"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c r="Q205" s="8">
        <f>InputData[[#This Row],[TOTAL SELLING VALUE]]-InputData[[#This Row],[TOTAL BUYING VALUE]]</f>
        <v>312.48</v>
      </c>
    </row>
    <row r="206" spans="1:17" x14ac:dyDescent="0.35">
      <c r="A206" s="3">
        <v>44469</v>
      </c>
      <c r="B206" s="4" t="s">
        <v>18</v>
      </c>
      <c r="C206" s="5">
        <v>5</v>
      </c>
      <c r="D206" s="5" t="s">
        <v>106</v>
      </c>
      <c r="E206" s="5" t="s">
        <v>106</v>
      </c>
      <c r="F206" s="6">
        <v>0</v>
      </c>
      <c r="G206" s="6" t="str">
        <f>VLOOKUP(InputData[[#This Row],[PRODUCT ID]],MasterData[],2,0)</f>
        <v>Product06</v>
      </c>
      <c r="H206" s="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c r="Q206" s="8">
        <f>InputData[[#This Row],[TOTAL SELLING VALUE]]-InputData[[#This Row],[TOTAL BUYING VALUE]]</f>
        <v>52.5</v>
      </c>
    </row>
    <row r="207" spans="1:17" x14ac:dyDescent="0.35">
      <c r="A207" s="3">
        <v>44470</v>
      </c>
      <c r="B207" s="4" t="s">
        <v>69</v>
      </c>
      <c r="C207" s="5">
        <v>14</v>
      </c>
      <c r="D207" s="5" t="s">
        <v>106</v>
      </c>
      <c r="E207" s="5" t="s">
        <v>107</v>
      </c>
      <c r="F207" s="6">
        <v>0</v>
      </c>
      <c r="G207" s="6" t="str">
        <f>VLOOKUP(InputData[[#This Row],[PRODUCT ID]],MasterData[],2,0)</f>
        <v>Product30</v>
      </c>
      <c r="H207" s="6"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c r="Q207" s="8">
        <f>InputData[[#This Row],[TOTAL SELLING VALUE]]-InputData[[#This Row],[TOTAL BUYING VALUE]]</f>
        <v>745.92000000000007</v>
      </c>
    </row>
    <row r="208" spans="1:17" x14ac:dyDescent="0.35">
      <c r="A208" s="3">
        <v>44471</v>
      </c>
      <c r="B208" s="4" t="s">
        <v>35</v>
      </c>
      <c r="C208" s="5">
        <v>15</v>
      </c>
      <c r="D208" s="5" t="s">
        <v>108</v>
      </c>
      <c r="E208" s="5" t="s">
        <v>106</v>
      </c>
      <c r="F208" s="6">
        <v>0</v>
      </c>
      <c r="G208" s="6" t="str">
        <f>VLOOKUP(InputData[[#This Row],[PRODUCT ID]],MasterData[],2,0)</f>
        <v>Product14</v>
      </c>
      <c r="H208" s="6"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c r="Q208" s="8">
        <f>InputData[[#This Row],[TOTAL SELLING VALUE]]-InputData[[#This Row],[TOTAL BUYING VALUE]]</f>
        <v>520.80000000000018</v>
      </c>
    </row>
    <row r="209" spans="1:17" x14ac:dyDescent="0.35">
      <c r="A209" s="3">
        <v>44472</v>
      </c>
      <c r="B209" s="4" t="s">
        <v>45</v>
      </c>
      <c r="C209" s="5">
        <v>9</v>
      </c>
      <c r="D209" s="5" t="s">
        <v>108</v>
      </c>
      <c r="E209" s="5" t="s">
        <v>106</v>
      </c>
      <c r="F209" s="6">
        <v>0</v>
      </c>
      <c r="G209" s="6" t="str">
        <f>VLOOKUP(InputData[[#This Row],[PRODUCT ID]],MasterData[],2,0)</f>
        <v>Product19</v>
      </c>
      <c r="H209" s="6"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c r="Q209" s="8">
        <f>InputData[[#This Row],[TOTAL SELLING VALUE]]-InputData[[#This Row],[TOTAL BUYING VALUE]]</f>
        <v>540</v>
      </c>
    </row>
    <row r="210" spans="1:17" x14ac:dyDescent="0.35">
      <c r="A210" s="3">
        <v>44475</v>
      </c>
      <c r="B210" s="4" t="s">
        <v>79</v>
      </c>
      <c r="C210" s="5">
        <v>1</v>
      </c>
      <c r="D210" s="5" t="s">
        <v>108</v>
      </c>
      <c r="E210" s="5" t="s">
        <v>106</v>
      </c>
      <c r="F210" s="6">
        <v>0</v>
      </c>
      <c r="G210" s="6" t="str">
        <f>VLOOKUP(InputData[[#This Row],[PRODUCT ID]],MasterData[],2,0)</f>
        <v>Product35</v>
      </c>
      <c r="H210" s="6"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c r="Q210" s="8">
        <f>InputData[[#This Row],[TOTAL SELLING VALUE]]-InputData[[#This Row],[TOTAL BUYING VALUE]]</f>
        <v>1.7000000000000002</v>
      </c>
    </row>
    <row r="211" spans="1:17" x14ac:dyDescent="0.35">
      <c r="A211" s="3">
        <v>44475</v>
      </c>
      <c r="B211" s="4" t="s">
        <v>81</v>
      </c>
      <c r="C211" s="5">
        <v>12</v>
      </c>
      <c r="D211" s="5" t="s">
        <v>106</v>
      </c>
      <c r="E211" s="5" t="s">
        <v>106</v>
      </c>
      <c r="F211" s="6">
        <v>0</v>
      </c>
      <c r="G211" s="6" t="str">
        <f>VLOOKUP(InputData[[#This Row],[PRODUCT ID]],MasterData[],2,0)</f>
        <v>Product36</v>
      </c>
      <c r="H211" s="6"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c r="Q211" s="8">
        <f>InputData[[#This Row],[TOTAL SELLING VALUE]]-InputData[[#This Row],[TOTAL BUYING VALUE]]</f>
        <v>75.599999999999909</v>
      </c>
    </row>
    <row r="212" spans="1:17" x14ac:dyDescent="0.35">
      <c r="A212" s="3">
        <v>44476</v>
      </c>
      <c r="B212" s="4" t="s">
        <v>60</v>
      </c>
      <c r="C212" s="5">
        <v>6</v>
      </c>
      <c r="D212" s="5" t="s">
        <v>108</v>
      </c>
      <c r="E212" s="5" t="s">
        <v>107</v>
      </c>
      <c r="F212" s="6">
        <v>0</v>
      </c>
      <c r="G212" s="6" t="str">
        <f>VLOOKUP(InputData[[#This Row],[PRODUCT ID]],MasterData[],2,0)</f>
        <v>Product26</v>
      </c>
      <c r="H212" s="6"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c r="Q212" s="8">
        <f>InputData[[#This Row],[TOTAL SELLING VALUE]]-InputData[[#This Row],[TOTAL BUYING VALUE]]</f>
        <v>39.960000000000008</v>
      </c>
    </row>
    <row r="213" spans="1:17" x14ac:dyDescent="0.35">
      <c r="A213" s="3">
        <v>44478</v>
      </c>
      <c r="B213" s="4" t="s">
        <v>86</v>
      </c>
      <c r="C213" s="5">
        <v>5</v>
      </c>
      <c r="D213" s="5" t="s">
        <v>108</v>
      </c>
      <c r="E213" s="5" t="s">
        <v>107</v>
      </c>
      <c r="F213" s="6">
        <v>0</v>
      </c>
      <c r="G213" s="6" t="str">
        <f>VLOOKUP(InputData[[#This Row],[PRODUCT ID]],MasterData[],2,0)</f>
        <v>Product38</v>
      </c>
      <c r="H213" s="6"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c r="Q213" s="8">
        <f>InputData[[#This Row],[TOTAL SELLING VALUE]]-InputData[[#This Row],[TOTAL BUYING VALUE]]</f>
        <v>39.600000000000023</v>
      </c>
    </row>
    <row r="214" spans="1:17" x14ac:dyDescent="0.35">
      <c r="A214" s="3">
        <v>44478</v>
      </c>
      <c r="B214" s="4" t="s">
        <v>73</v>
      </c>
      <c r="C214" s="5">
        <v>11</v>
      </c>
      <c r="D214" s="5" t="s">
        <v>106</v>
      </c>
      <c r="E214" s="5" t="s">
        <v>107</v>
      </c>
      <c r="F214" s="6">
        <v>0</v>
      </c>
      <c r="G214" s="6" t="str">
        <f>VLOOKUP(InputData[[#This Row],[PRODUCT ID]],MasterData[],2,0)</f>
        <v>Product32</v>
      </c>
      <c r="H214" s="6"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c r="Q214" s="8">
        <f>InputData[[#This Row],[TOTAL SELLING VALUE]]-InputData[[#This Row],[TOTAL BUYING VALUE]]</f>
        <v>313.27999999999997</v>
      </c>
    </row>
    <row r="215" spans="1:17" x14ac:dyDescent="0.35">
      <c r="A215" s="3">
        <v>44479</v>
      </c>
      <c r="B215" s="4" t="s">
        <v>79</v>
      </c>
      <c r="C215" s="5">
        <v>14</v>
      </c>
      <c r="D215" s="5" t="s">
        <v>108</v>
      </c>
      <c r="E215" s="5" t="s">
        <v>107</v>
      </c>
      <c r="F215" s="6">
        <v>0</v>
      </c>
      <c r="G215" s="6" t="str">
        <f>VLOOKUP(InputData[[#This Row],[PRODUCT ID]],MasterData[],2,0)</f>
        <v>Product35</v>
      </c>
      <c r="H215" s="6"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c r="Q215" s="8">
        <f>InputData[[#This Row],[TOTAL SELLING VALUE]]-InputData[[#This Row],[TOTAL BUYING VALUE]]</f>
        <v>23.799999999999997</v>
      </c>
    </row>
    <row r="216" spans="1:17" x14ac:dyDescent="0.35">
      <c r="A216" s="3">
        <v>44480</v>
      </c>
      <c r="B216" s="4" t="s">
        <v>29</v>
      </c>
      <c r="C216" s="5">
        <v>15</v>
      </c>
      <c r="D216" s="5" t="s">
        <v>108</v>
      </c>
      <c r="E216" s="5" t="s">
        <v>107</v>
      </c>
      <c r="F216" s="6">
        <v>0</v>
      </c>
      <c r="G216" s="6" t="str">
        <f>VLOOKUP(InputData[[#This Row],[PRODUCT ID]],MasterData[],2,0)</f>
        <v>Product11</v>
      </c>
      <c r="H216" s="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c r="Q216" s="8">
        <f>InputData[[#This Row],[TOTAL SELLING VALUE]]-InputData[[#This Row],[TOTAL BUYING VALUE]]</f>
        <v>66</v>
      </c>
    </row>
    <row r="217" spans="1:17" x14ac:dyDescent="0.35">
      <c r="A217" s="3">
        <v>44481</v>
      </c>
      <c r="B217" s="4" t="s">
        <v>63</v>
      </c>
      <c r="C217" s="5">
        <v>8</v>
      </c>
      <c r="D217" s="5" t="s">
        <v>106</v>
      </c>
      <c r="E217" s="5" t="s">
        <v>106</v>
      </c>
      <c r="F217" s="6">
        <v>0</v>
      </c>
      <c r="G217" s="6" t="str">
        <f>VLOOKUP(InputData[[#This Row],[PRODUCT ID]],MasterData[],2,0)</f>
        <v>Product27</v>
      </c>
      <c r="H217" s="6"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c r="Q217" s="8">
        <f>InputData[[#This Row],[TOTAL SELLING VALUE]]-InputData[[#This Row],[TOTAL BUYING VALUE]]</f>
        <v>72.960000000000036</v>
      </c>
    </row>
    <row r="218" spans="1:17" x14ac:dyDescent="0.35">
      <c r="A218" s="3">
        <v>44486</v>
      </c>
      <c r="B218" s="4" t="s">
        <v>6</v>
      </c>
      <c r="C218" s="5">
        <v>13</v>
      </c>
      <c r="D218" s="5" t="s">
        <v>108</v>
      </c>
      <c r="E218" s="5" t="s">
        <v>106</v>
      </c>
      <c r="F218" s="6">
        <v>0</v>
      </c>
      <c r="G218" s="6" t="str">
        <f>VLOOKUP(InputData[[#This Row],[PRODUCT ID]],MasterData[],2,0)</f>
        <v>Product01</v>
      </c>
      <c r="H218" s="6"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c r="Q218" s="8">
        <f>InputData[[#This Row],[TOTAL SELLING VALUE]]-InputData[[#This Row],[TOTAL BUYING VALUE]]</f>
        <v>76.440000000000055</v>
      </c>
    </row>
    <row r="219" spans="1:17" x14ac:dyDescent="0.35">
      <c r="A219" s="3">
        <v>44487</v>
      </c>
      <c r="B219" s="4" t="s">
        <v>58</v>
      </c>
      <c r="C219" s="5">
        <v>6</v>
      </c>
      <c r="D219" s="5" t="s">
        <v>106</v>
      </c>
      <c r="E219" s="5" t="s">
        <v>107</v>
      </c>
      <c r="F219" s="6">
        <v>0</v>
      </c>
      <c r="G219" s="6" t="str">
        <f>VLOOKUP(InputData[[#This Row],[PRODUCT ID]],MasterData[],2,0)</f>
        <v>Product25</v>
      </c>
      <c r="H219" s="6"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c r="Q219" s="8">
        <f>InputData[[#This Row],[TOTAL SELLING VALUE]]-InputData[[#This Row],[TOTAL BUYING VALUE]]</f>
        <v>7.980000000000004</v>
      </c>
    </row>
    <row r="220" spans="1:17" x14ac:dyDescent="0.35">
      <c r="A220" s="3">
        <v>44487</v>
      </c>
      <c r="B220" s="4" t="s">
        <v>50</v>
      </c>
      <c r="C220" s="5">
        <v>13</v>
      </c>
      <c r="D220" s="5" t="s">
        <v>106</v>
      </c>
      <c r="E220" s="5" t="s">
        <v>107</v>
      </c>
      <c r="F220" s="6">
        <v>0</v>
      </c>
      <c r="G220" s="6" t="str">
        <f>VLOOKUP(InputData[[#This Row],[PRODUCT ID]],MasterData[],2,0)</f>
        <v>Product21</v>
      </c>
      <c r="H220" s="6"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c r="Q220" s="8">
        <f>InputData[[#This Row],[TOTAL SELLING VALUE]]-InputData[[#This Row],[TOTAL BUYING VALUE]]</f>
        <v>475.02</v>
      </c>
    </row>
    <row r="221" spans="1:17" x14ac:dyDescent="0.35">
      <c r="A221" s="3">
        <v>44491</v>
      </c>
      <c r="B221" s="4" t="s">
        <v>29</v>
      </c>
      <c r="C221" s="5">
        <v>7</v>
      </c>
      <c r="D221" s="5" t="s">
        <v>108</v>
      </c>
      <c r="E221" s="5" t="s">
        <v>107</v>
      </c>
      <c r="F221" s="6">
        <v>0</v>
      </c>
      <c r="G221" s="6" t="str">
        <f>VLOOKUP(InputData[[#This Row],[PRODUCT ID]],MasterData[],2,0)</f>
        <v>Product11</v>
      </c>
      <c r="H221" s="6"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c r="Q221" s="8">
        <f>InputData[[#This Row],[TOTAL SELLING VALUE]]-InputData[[#This Row],[TOTAL BUYING VALUE]]</f>
        <v>30.800000000000011</v>
      </c>
    </row>
    <row r="222" spans="1:17" x14ac:dyDescent="0.35">
      <c r="A222" s="3">
        <v>44491</v>
      </c>
      <c r="B222" s="4" t="s">
        <v>56</v>
      </c>
      <c r="C222" s="5">
        <v>13</v>
      </c>
      <c r="D222" s="5" t="s">
        <v>106</v>
      </c>
      <c r="E222" s="5" t="s">
        <v>107</v>
      </c>
      <c r="F222" s="6">
        <v>0</v>
      </c>
      <c r="G222" s="6" t="str">
        <f>VLOOKUP(InputData[[#This Row],[PRODUCT ID]],MasterData[],2,0)</f>
        <v>Product24</v>
      </c>
      <c r="H222" s="6"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c r="Q222" s="8">
        <f>InputData[[#This Row],[TOTAL SELLING VALUE]]-InputData[[#This Row],[TOTAL BUYING VALUE]]</f>
        <v>168.48000000000002</v>
      </c>
    </row>
    <row r="223" spans="1:17" x14ac:dyDescent="0.35">
      <c r="A223" s="3">
        <v>44491</v>
      </c>
      <c r="B223" s="4" t="s">
        <v>24</v>
      </c>
      <c r="C223" s="5">
        <v>1</v>
      </c>
      <c r="D223" s="5" t="s">
        <v>108</v>
      </c>
      <c r="E223" s="5" t="s">
        <v>107</v>
      </c>
      <c r="F223" s="6">
        <v>0</v>
      </c>
      <c r="G223" s="6" t="str">
        <f>VLOOKUP(InputData[[#This Row],[PRODUCT ID]],MasterData[],2,0)</f>
        <v>Product09</v>
      </c>
      <c r="H223" s="6"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c r="Q223" s="8">
        <f>InputData[[#This Row],[TOTAL SELLING VALUE]]-InputData[[#This Row],[TOTAL BUYING VALUE]]</f>
        <v>1.8599999999999994</v>
      </c>
    </row>
    <row r="224" spans="1:17" x14ac:dyDescent="0.35">
      <c r="A224" s="3">
        <v>44493</v>
      </c>
      <c r="B224" s="4" t="s">
        <v>29</v>
      </c>
      <c r="C224" s="5">
        <v>3</v>
      </c>
      <c r="D224" s="5" t="s">
        <v>105</v>
      </c>
      <c r="E224" s="5" t="s">
        <v>107</v>
      </c>
      <c r="F224" s="6">
        <v>0</v>
      </c>
      <c r="G224" s="6" t="str">
        <f>VLOOKUP(InputData[[#This Row],[PRODUCT ID]],MasterData[],2,0)</f>
        <v>Product11</v>
      </c>
      <c r="H224" s="6"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c r="Q224" s="8">
        <f>InputData[[#This Row],[TOTAL SELLING VALUE]]-InputData[[#This Row],[TOTAL BUYING VALUE]]</f>
        <v>13.199999999999989</v>
      </c>
    </row>
    <row r="225" spans="1:17" x14ac:dyDescent="0.35">
      <c r="A225" s="3">
        <v>44494</v>
      </c>
      <c r="B225" s="4" t="s">
        <v>98</v>
      </c>
      <c r="C225" s="5">
        <v>9</v>
      </c>
      <c r="D225" s="5" t="s">
        <v>106</v>
      </c>
      <c r="E225" s="5" t="s">
        <v>107</v>
      </c>
      <c r="F225" s="6">
        <v>0</v>
      </c>
      <c r="G225" s="6" t="str">
        <f>VLOOKUP(InputData[[#This Row],[PRODUCT ID]],MasterData[],2,0)</f>
        <v>Product44</v>
      </c>
      <c r="H225" s="6"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c r="Q225" s="8">
        <f>InputData[[#This Row],[TOTAL SELLING VALUE]]-InputData[[#This Row],[TOTAL BUYING VALUE]]</f>
        <v>54.720000000000027</v>
      </c>
    </row>
    <row r="226" spans="1:17" x14ac:dyDescent="0.35">
      <c r="A226" s="3">
        <v>44495</v>
      </c>
      <c r="B226" s="4" t="s">
        <v>14</v>
      </c>
      <c r="C226" s="5">
        <v>6</v>
      </c>
      <c r="D226" s="5" t="s">
        <v>105</v>
      </c>
      <c r="E226" s="5" t="s">
        <v>107</v>
      </c>
      <c r="F226" s="6">
        <v>0</v>
      </c>
      <c r="G226" s="6" t="str">
        <f>VLOOKUP(InputData[[#This Row],[PRODUCT ID]],MasterData[],2,0)</f>
        <v>Product04</v>
      </c>
      <c r="H226" s="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c r="Q226" s="8">
        <f>InputData[[#This Row],[TOTAL SELLING VALUE]]-InputData[[#This Row],[TOTAL BUYING VALUE]]</f>
        <v>29.04000000000002</v>
      </c>
    </row>
    <row r="227" spans="1:17" x14ac:dyDescent="0.35">
      <c r="A227" s="3">
        <v>44497</v>
      </c>
      <c r="B227" s="4" t="s">
        <v>22</v>
      </c>
      <c r="C227" s="5">
        <v>1</v>
      </c>
      <c r="D227" s="5" t="s">
        <v>108</v>
      </c>
      <c r="E227" s="5" t="s">
        <v>107</v>
      </c>
      <c r="F227" s="6">
        <v>0</v>
      </c>
      <c r="G227" s="6" t="str">
        <f>VLOOKUP(InputData[[#This Row],[PRODUCT ID]],MasterData[],2,0)</f>
        <v>Product08</v>
      </c>
      <c r="H227" s="6"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c r="Q227" s="8">
        <f>InputData[[#This Row],[TOTAL SELLING VALUE]]-InputData[[#This Row],[TOTAL BUYING VALUE]]</f>
        <v>11.620000000000005</v>
      </c>
    </row>
    <row r="228" spans="1:17" x14ac:dyDescent="0.35">
      <c r="A228" s="3">
        <v>44498</v>
      </c>
      <c r="B228" s="4" t="s">
        <v>86</v>
      </c>
      <c r="C228" s="5">
        <v>14</v>
      </c>
      <c r="D228" s="5" t="s">
        <v>106</v>
      </c>
      <c r="E228" s="5" t="s">
        <v>106</v>
      </c>
      <c r="F228" s="6">
        <v>0</v>
      </c>
      <c r="G228" s="6" t="str">
        <f>VLOOKUP(InputData[[#This Row],[PRODUCT ID]],MasterData[],2,0)</f>
        <v>Product38</v>
      </c>
      <c r="H228" s="6"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c r="Q228" s="8">
        <f>InputData[[#This Row],[TOTAL SELLING VALUE]]-InputData[[#This Row],[TOTAL BUYING VALUE]]</f>
        <v>110.88000000000011</v>
      </c>
    </row>
    <row r="229" spans="1:17" x14ac:dyDescent="0.35">
      <c r="A229" s="3">
        <v>44500</v>
      </c>
      <c r="B229" s="4" t="s">
        <v>50</v>
      </c>
      <c r="C229" s="5">
        <v>6</v>
      </c>
      <c r="D229" s="5" t="s">
        <v>106</v>
      </c>
      <c r="E229" s="5" t="s">
        <v>107</v>
      </c>
      <c r="F229" s="6">
        <v>0</v>
      </c>
      <c r="G229" s="6" t="str">
        <f>VLOOKUP(InputData[[#This Row],[PRODUCT ID]],MasterData[],2,0)</f>
        <v>Product21</v>
      </c>
      <c r="H229" s="6"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c r="Q229" s="8">
        <f>InputData[[#This Row],[TOTAL SELLING VALUE]]-InputData[[#This Row],[TOTAL BUYING VALUE]]</f>
        <v>219.24</v>
      </c>
    </row>
    <row r="230" spans="1:17" x14ac:dyDescent="0.35">
      <c r="A230" s="3">
        <v>44503</v>
      </c>
      <c r="B230" s="4" t="s">
        <v>33</v>
      </c>
      <c r="C230" s="5">
        <v>12</v>
      </c>
      <c r="D230" s="5" t="s">
        <v>108</v>
      </c>
      <c r="E230" s="5" t="s">
        <v>107</v>
      </c>
      <c r="F230" s="6">
        <v>0</v>
      </c>
      <c r="G230" s="6" t="str">
        <f>VLOOKUP(InputData[[#This Row],[PRODUCT ID]],MasterData[],2,0)</f>
        <v>Product13</v>
      </c>
      <c r="H230" s="6"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c r="Q230" s="8">
        <f>InputData[[#This Row],[TOTAL SELLING VALUE]]-InputData[[#This Row],[TOTAL BUYING VALUE]]</f>
        <v>120.96000000000004</v>
      </c>
    </row>
    <row r="231" spans="1:17" x14ac:dyDescent="0.35">
      <c r="A231" s="3">
        <v>44506</v>
      </c>
      <c r="B231" s="4" t="s">
        <v>81</v>
      </c>
      <c r="C231" s="5">
        <v>10</v>
      </c>
      <c r="D231" s="5" t="s">
        <v>108</v>
      </c>
      <c r="E231" s="5" t="s">
        <v>106</v>
      </c>
      <c r="F231" s="6">
        <v>0</v>
      </c>
      <c r="G231" s="6" t="str">
        <f>VLOOKUP(InputData[[#This Row],[PRODUCT ID]],MasterData[],2,0)</f>
        <v>Product36</v>
      </c>
      <c r="H231" s="6"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c r="Q231" s="8">
        <f>InputData[[#This Row],[TOTAL SELLING VALUE]]-InputData[[#This Row],[TOTAL BUYING VALUE]]</f>
        <v>63</v>
      </c>
    </row>
    <row r="232" spans="1:17" x14ac:dyDescent="0.35">
      <c r="A232" s="3">
        <v>44508</v>
      </c>
      <c r="B232" s="4" t="s">
        <v>20</v>
      </c>
      <c r="C232" s="5">
        <v>15</v>
      </c>
      <c r="D232" s="5" t="s">
        <v>108</v>
      </c>
      <c r="E232" s="5" t="s">
        <v>106</v>
      </c>
      <c r="F232" s="6">
        <v>0</v>
      </c>
      <c r="G232" s="6" t="str">
        <f>VLOOKUP(InputData[[#This Row],[PRODUCT ID]],MasterData[],2,0)</f>
        <v>Product07</v>
      </c>
      <c r="H232" s="6"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c r="Q232" s="8">
        <f>InputData[[#This Row],[TOTAL SELLING VALUE]]-InputData[[#This Row],[TOTAL BUYING VALUE]]</f>
        <v>70.950000000000045</v>
      </c>
    </row>
    <row r="233" spans="1:17" x14ac:dyDescent="0.35">
      <c r="A233" s="3">
        <v>44510</v>
      </c>
      <c r="B233" s="4" t="s">
        <v>94</v>
      </c>
      <c r="C233" s="5">
        <v>6</v>
      </c>
      <c r="D233" s="5" t="s">
        <v>106</v>
      </c>
      <c r="E233" s="5" t="s">
        <v>107</v>
      </c>
      <c r="F233" s="6">
        <v>0</v>
      </c>
      <c r="G233" s="6" t="str">
        <f>VLOOKUP(InputData[[#This Row],[PRODUCT ID]],MasterData[],2,0)</f>
        <v>Product42</v>
      </c>
      <c r="H233" s="6"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c r="Q233" s="8">
        <f>InputData[[#This Row],[TOTAL SELLING VALUE]]-InputData[[#This Row],[TOTAL BUYING VALUE]]</f>
        <v>252</v>
      </c>
    </row>
    <row r="234" spans="1:17" x14ac:dyDescent="0.35">
      <c r="A234" s="3">
        <v>44511</v>
      </c>
      <c r="B234" s="4" t="s">
        <v>90</v>
      </c>
      <c r="C234" s="5">
        <v>12</v>
      </c>
      <c r="D234" s="5" t="s">
        <v>105</v>
      </c>
      <c r="E234" s="5" t="s">
        <v>106</v>
      </c>
      <c r="F234" s="6">
        <v>0</v>
      </c>
      <c r="G234" s="6" t="str">
        <f>VLOOKUP(InputData[[#This Row],[PRODUCT ID]],MasterData[],2,0)</f>
        <v>Product40</v>
      </c>
      <c r="H234" s="6"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c r="Q234" s="8">
        <f>InputData[[#This Row],[TOTAL SELLING VALUE]]-InputData[[#This Row],[TOTAL BUYING VALUE]]</f>
        <v>302.40000000000009</v>
      </c>
    </row>
    <row r="235" spans="1:17" x14ac:dyDescent="0.35">
      <c r="A235" s="3">
        <v>44512</v>
      </c>
      <c r="B235" s="4" t="s">
        <v>26</v>
      </c>
      <c r="C235" s="5">
        <v>3</v>
      </c>
      <c r="D235" s="5" t="s">
        <v>106</v>
      </c>
      <c r="E235" s="5" t="s">
        <v>107</v>
      </c>
      <c r="F235" s="6">
        <v>0</v>
      </c>
      <c r="G235" s="6" t="str">
        <f>VLOOKUP(InputData[[#This Row],[PRODUCT ID]],MasterData[],2,0)</f>
        <v>Product10</v>
      </c>
      <c r="H235" s="6"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c r="Q235" s="8">
        <f>InputData[[#This Row],[TOTAL SELLING VALUE]]-InputData[[#This Row],[TOTAL BUYING VALUE]]</f>
        <v>48.840000000000032</v>
      </c>
    </row>
    <row r="236" spans="1:17" x14ac:dyDescent="0.35">
      <c r="A236" s="3">
        <v>44520</v>
      </c>
      <c r="B236" s="4" t="s">
        <v>77</v>
      </c>
      <c r="C236" s="5">
        <v>14</v>
      </c>
      <c r="D236" s="5" t="s">
        <v>106</v>
      </c>
      <c r="E236" s="5" t="s">
        <v>106</v>
      </c>
      <c r="F236" s="6">
        <v>0</v>
      </c>
      <c r="G236" s="6" t="str">
        <f>VLOOKUP(InputData[[#This Row],[PRODUCT ID]],MasterData[],2,0)</f>
        <v>Product34</v>
      </c>
      <c r="H236" s="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c r="Q236" s="8">
        <f>InputData[[#This Row],[TOTAL SELLING VALUE]]-InputData[[#This Row],[TOTAL BUYING VALUE]]</f>
        <v>46.199999999999932</v>
      </c>
    </row>
    <row r="237" spans="1:17" x14ac:dyDescent="0.35">
      <c r="A237" s="3">
        <v>44520</v>
      </c>
      <c r="B237" s="4" t="s">
        <v>22</v>
      </c>
      <c r="C237" s="5">
        <v>11</v>
      </c>
      <c r="D237" s="5" t="s">
        <v>106</v>
      </c>
      <c r="E237" s="5" t="s">
        <v>107</v>
      </c>
      <c r="F237" s="6">
        <v>0</v>
      </c>
      <c r="G237" s="6" t="str">
        <f>VLOOKUP(InputData[[#This Row],[PRODUCT ID]],MasterData[],2,0)</f>
        <v>Product08</v>
      </c>
      <c r="H237" s="6"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c r="Q237" s="8">
        <f>InputData[[#This Row],[TOTAL SELLING VALUE]]-InputData[[#This Row],[TOTAL BUYING VALUE]]</f>
        <v>127.82000000000016</v>
      </c>
    </row>
    <row r="238" spans="1:17" x14ac:dyDescent="0.35">
      <c r="A238" s="3">
        <v>44521</v>
      </c>
      <c r="B238" s="4" t="s">
        <v>35</v>
      </c>
      <c r="C238" s="5">
        <v>1</v>
      </c>
      <c r="D238" s="5" t="s">
        <v>105</v>
      </c>
      <c r="E238" s="5" t="s">
        <v>106</v>
      </c>
      <c r="F238" s="6">
        <v>0</v>
      </c>
      <c r="G238" s="6" t="str">
        <f>VLOOKUP(InputData[[#This Row],[PRODUCT ID]],MasterData[],2,0)</f>
        <v>Product14</v>
      </c>
      <c r="H238" s="6"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c r="Q238" s="8">
        <f>InputData[[#This Row],[TOTAL SELLING VALUE]]-InputData[[#This Row],[TOTAL BUYING VALUE]]</f>
        <v>34.72</v>
      </c>
    </row>
    <row r="239" spans="1:17" x14ac:dyDescent="0.35">
      <c r="A239" s="3">
        <v>44521</v>
      </c>
      <c r="B239" s="4" t="s">
        <v>18</v>
      </c>
      <c r="C239" s="5">
        <v>1</v>
      </c>
      <c r="D239" s="5" t="s">
        <v>106</v>
      </c>
      <c r="E239" s="5" t="s">
        <v>107</v>
      </c>
      <c r="F239" s="6">
        <v>0</v>
      </c>
      <c r="G239" s="6" t="str">
        <f>VLOOKUP(InputData[[#This Row],[PRODUCT ID]],MasterData[],2,0)</f>
        <v>Product06</v>
      </c>
      <c r="H239" s="6"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c r="Q239" s="8">
        <f>InputData[[#This Row],[TOTAL SELLING VALUE]]-InputData[[#This Row],[TOTAL BUYING VALUE]]</f>
        <v>10.5</v>
      </c>
    </row>
    <row r="240" spans="1:17" x14ac:dyDescent="0.35">
      <c r="A240" s="3">
        <v>44527</v>
      </c>
      <c r="B240" s="4" t="s">
        <v>31</v>
      </c>
      <c r="C240" s="5">
        <v>8</v>
      </c>
      <c r="D240" s="5" t="s">
        <v>106</v>
      </c>
      <c r="E240" s="5" t="s">
        <v>106</v>
      </c>
      <c r="F240" s="6">
        <v>0</v>
      </c>
      <c r="G240" s="6" t="str">
        <f>VLOOKUP(InputData[[#This Row],[PRODUCT ID]],MasterData[],2,0)</f>
        <v>Product12</v>
      </c>
      <c r="H240" s="6"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c r="Q240" s="8">
        <f>InputData[[#This Row],[TOTAL SELLING VALUE]]-InputData[[#This Row],[TOTAL BUYING VALUE]]</f>
        <v>169.36</v>
      </c>
    </row>
    <row r="241" spans="1:17" x14ac:dyDescent="0.35">
      <c r="A241" s="3">
        <v>44528</v>
      </c>
      <c r="B241" s="4" t="s">
        <v>90</v>
      </c>
      <c r="C241" s="5">
        <v>2</v>
      </c>
      <c r="D241" s="5" t="s">
        <v>108</v>
      </c>
      <c r="E241" s="5" t="s">
        <v>107</v>
      </c>
      <c r="F241" s="6">
        <v>0</v>
      </c>
      <c r="G241" s="6" t="str">
        <f>VLOOKUP(InputData[[#This Row],[PRODUCT ID]],MasterData[],2,0)</f>
        <v>Product40</v>
      </c>
      <c r="H241" s="6"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c r="Q241" s="8">
        <f>InputData[[#This Row],[TOTAL SELLING VALUE]]-InputData[[#This Row],[TOTAL BUYING VALUE]]</f>
        <v>50.400000000000006</v>
      </c>
    </row>
    <row r="242" spans="1:17" x14ac:dyDescent="0.35">
      <c r="A242" s="3">
        <v>44530</v>
      </c>
      <c r="B242" s="4" t="s">
        <v>88</v>
      </c>
      <c r="C242" s="5">
        <v>15</v>
      </c>
      <c r="D242" s="5" t="s">
        <v>108</v>
      </c>
      <c r="E242" s="5" t="s">
        <v>106</v>
      </c>
      <c r="F242" s="6">
        <v>0</v>
      </c>
      <c r="G242" s="6" t="str">
        <f>VLOOKUP(InputData[[#This Row],[PRODUCT ID]],MasterData[],2,0)</f>
        <v>Product39</v>
      </c>
      <c r="H242" s="6"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c r="Q242" s="8">
        <f>InputData[[#This Row],[TOTAL SELLING VALUE]]-InputData[[#This Row],[TOTAL BUYING VALUE]]</f>
        <v>83.25</v>
      </c>
    </row>
    <row r="243" spans="1:17" x14ac:dyDescent="0.35">
      <c r="A243" s="3">
        <v>44532</v>
      </c>
      <c r="B243" s="4" t="s">
        <v>39</v>
      </c>
      <c r="C243" s="5">
        <v>10</v>
      </c>
      <c r="D243" s="5" t="s">
        <v>108</v>
      </c>
      <c r="E243" s="5" t="s">
        <v>107</v>
      </c>
      <c r="F243" s="6">
        <v>0</v>
      </c>
      <c r="G243" s="6" t="str">
        <f>VLOOKUP(InputData[[#This Row],[PRODUCT ID]],MasterData[],2,0)</f>
        <v>Product16</v>
      </c>
      <c r="H243" s="6"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c r="Q243" s="8">
        <f>InputData[[#This Row],[TOTAL SELLING VALUE]]-InputData[[#This Row],[TOTAL BUYING VALUE]]</f>
        <v>36.400000000000006</v>
      </c>
    </row>
    <row r="244" spans="1:17" x14ac:dyDescent="0.35">
      <c r="A244" s="3">
        <v>44533</v>
      </c>
      <c r="B244" s="4" t="s">
        <v>77</v>
      </c>
      <c r="C244" s="5">
        <v>2</v>
      </c>
      <c r="D244" s="5" t="s">
        <v>106</v>
      </c>
      <c r="E244" s="5" t="s">
        <v>107</v>
      </c>
      <c r="F244" s="6">
        <v>0</v>
      </c>
      <c r="G244" s="6" t="str">
        <f>VLOOKUP(InputData[[#This Row],[PRODUCT ID]],MasterData[],2,0)</f>
        <v>Product34</v>
      </c>
      <c r="H244" s="6"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c r="Q244" s="8">
        <f>InputData[[#This Row],[TOTAL SELLING VALUE]]-InputData[[#This Row],[TOTAL BUYING VALUE]]</f>
        <v>6.5999999999999943</v>
      </c>
    </row>
    <row r="245" spans="1:17" x14ac:dyDescent="0.35">
      <c r="A245" s="3">
        <v>44533</v>
      </c>
      <c r="B245" s="4" t="s">
        <v>45</v>
      </c>
      <c r="C245" s="5">
        <v>8</v>
      </c>
      <c r="D245" s="5" t="s">
        <v>106</v>
      </c>
      <c r="E245" s="5" t="s">
        <v>106</v>
      </c>
      <c r="F245" s="6">
        <v>0</v>
      </c>
      <c r="G245" s="6" t="str">
        <f>VLOOKUP(InputData[[#This Row],[PRODUCT ID]],MasterData[],2,0)</f>
        <v>Product19</v>
      </c>
      <c r="H245" s="6"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c r="Q245" s="8">
        <f>InputData[[#This Row],[TOTAL SELLING VALUE]]-InputData[[#This Row],[TOTAL BUYING VALUE]]</f>
        <v>480</v>
      </c>
    </row>
    <row r="246" spans="1:17" x14ac:dyDescent="0.35">
      <c r="A246" s="3">
        <v>44535</v>
      </c>
      <c r="B246" s="4" t="s">
        <v>14</v>
      </c>
      <c r="C246" s="5">
        <v>15</v>
      </c>
      <c r="D246" s="5" t="s">
        <v>108</v>
      </c>
      <c r="E246" s="5" t="s">
        <v>107</v>
      </c>
      <c r="F246" s="6">
        <v>0</v>
      </c>
      <c r="G246" s="6" t="str">
        <f>VLOOKUP(InputData[[#This Row],[PRODUCT ID]],MasterData[],2,0)</f>
        <v>Product04</v>
      </c>
      <c r="H246" s="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c r="Q246" s="8">
        <f>InputData[[#This Row],[TOTAL SELLING VALUE]]-InputData[[#This Row],[TOTAL BUYING VALUE]]</f>
        <v>72.600000000000023</v>
      </c>
    </row>
    <row r="247" spans="1:17" x14ac:dyDescent="0.35">
      <c r="A247" s="3">
        <v>44535</v>
      </c>
      <c r="B247" s="4" t="s">
        <v>26</v>
      </c>
      <c r="C247" s="5">
        <v>1</v>
      </c>
      <c r="D247" s="5" t="s">
        <v>108</v>
      </c>
      <c r="E247" s="5" t="s">
        <v>106</v>
      </c>
      <c r="F247" s="6">
        <v>0</v>
      </c>
      <c r="G247" s="6" t="str">
        <f>VLOOKUP(InputData[[#This Row],[PRODUCT ID]],MasterData[],2,0)</f>
        <v>Product10</v>
      </c>
      <c r="H247" s="6"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c r="Q247" s="8">
        <f>InputData[[#This Row],[TOTAL SELLING VALUE]]-InputData[[#This Row],[TOTAL BUYING VALUE]]</f>
        <v>16.28</v>
      </c>
    </row>
    <row r="248" spans="1:17" x14ac:dyDescent="0.35">
      <c r="A248" s="3">
        <v>44537</v>
      </c>
      <c r="B248" s="4" t="s">
        <v>33</v>
      </c>
      <c r="C248" s="5">
        <v>8</v>
      </c>
      <c r="D248" s="5" t="s">
        <v>108</v>
      </c>
      <c r="E248" s="5" t="s">
        <v>106</v>
      </c>
      <c r="F248" s="6">
        <v>0</v>
      </c>
      <c r="G248" s="6" t="str">
        <f>VLOOKUP(InputData[[#This Row],[PRODUCT ID]],MasterData[],2,0)</f>
        <v>Product13</v>
      </c>
      <c r="H248" s="6"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c r="Q248" s="8">
        <f>InputData[[#This Row],[TOTAL SELLING VALUE]]-InputData[[#This Row],[TOTAL BUYING VALUE]]</f>
        <v>80.639999999999986</v>
      </c>
    </row>
    <row r="249" spans="1:17" x14ac:dyDescent="0.35">
      <c r="A249" s="3">
        <v>44538</v>
      </c>
      <c r="B249" s="4" t="s">
        <v>98</v>
      </c>
      <c r="C249" s="5">
        <v>14</v>
      </c>
      <c r="D249" s="5" t="s">
        <v>108</v>
      </c>
      <c r="E249" s="5" t="s">
        <v>106</v>
      </c>
      <c r="F249" s="6">
        <v>0</v>
      </c>
      <c r="G249" s="6" t="str">
        <f>VLOOKUP(InputData[[#This Row],[PRODUCT ID]],MasterData[],2,0)</f>
        <v>Product44</v>
      </c>
      <c r="H249" s="6"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c r="Q249" s="8">
        <f>InputData[[#This Row],[TOTAL SELLING VALUE]]-InputData[[#This Row],[TOTAL BUYING VALUE]]</f>
        <v>85.119999999999891</v>
      </c>
    </row>
    <row r="250" spans="1:17" x14ac:dyDescent="0.35">
      <c r="A250" s="3">
        <v>44544</v>
      </c>
      <c r="B250" s="4" t="s">
        <v>94</v>
      </c>
      <c r="C250" s="5">
        <v>4</v>
      </c>
      <c r="D250" s="5" t="s">
        <v>108</v>
      </c>
      <c r="E250" s="5" t="s">
        <v>106</v>
      </c>
      <c r="F250" s="6">
        <v>0</v>
      </c>
      <c r="G250" s="6" t="str">
        <f>VLOOKUP(InputData[[#This Row],[PRODUCT ID]],MasterData[],2,0)</f>
        <v>Product42</v>
      </c>
      <c r="H250" s="6"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c r="Q250" s="8">
        <f>InputData[[#This Row],[TOTAL SELLING VALUE]]-InputData[[#This Row],[TOTAL BUYING VALUE]]</f>
        <v>168</v>
      </c>
    </row>
    <row r="251" spans="1:17" x14ac:dyDescent="0.35">
      <c r="A251" s="3">
        <v>44548</v>
      </c>
      <c r="B251" s="4" t="s">
        <v>12</v>
      </c>
      <c r="C251" s="5">
        <v>2</v>
      </c>
      <c r="D251" s="5" t="s">
        <v>108</v>
      </c>
      <c r="E251" s="5" t="s">
        <v>107</v>
      </c>
      <c r="F251" s="6">
        <v>0</v>
      </c>
      <c r="G251" s="6" t="str">
        <f>VLOOKUP(InputData[[#This Row],[PRODUCT ID]],MasterData[],2,0)</f>
        <v>Product03</v>
      </c>
      <c r="H251" s="6"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c r="Q251" s="8">
        <f>InputData[[#This Row],[TOTAL SELLING VALUE]]-InputData[[#This Row],[TOTAL BUYING VALUE]]</f>
        <v>19.879999999999995</v>
      </c>
    </row>
    <row r="252" spans="1:17" x14ac:dyDescent="0.35">
      <c r="A252" s="3">
        <v>44548</v>
      </c>
      <c r="B252" s="4" t="s">
        <v>52</v>
      </c>
      <c r="C252" s="5">
        <v>8</v>
      </c>
      <c r="D252" s="5" t="s">
        <v>106</v>
      </c>
      <c r="E252" s="5" t="s">
        <v>107</v>
      </c>
      <c r="F252" s="6">
        <v>0</v>
      </c>
      <c r="G252" s="6" t="str">
        <f>VLOOKUP(InputData[[#This Row],[PRODUCT ID]],MasterData[],2,0)</f>
        <v>Product22</v>
      </c>
      <c r="H252" s="6"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c r="Q252" s="8">
        <f>InputData[[#This Row],[TOTAL SELLING VALUE]]-InputData[[#This Row],[TOTAL BUYING VALUE]]</f>
        <v>164.55999999999995</v>
      </c>
    </row>
    <row r="253" spans="1:17" x14ac:dyDescent="0.35">
      <c r="A253" s="3">
        <v>44549</v>
      </c>
      <c r="B253" s="4" t="s">
        <v>54</v>
      </c>
      <c r="C253" s="5">
        <v>12</v>
      </c>
      <c r="D253" s="5" t="s">
        <v>108</v>
      </c>
      <c r="E253" s="5" t="s">
        <v>106</v>
      </c>
      <c r="F253" s="6">
        <v>0</v>
      </c>
      <c r="G253" s="6" t="str">
        <f>VLOOKUP(InputData[[#This Row],[PRODUCT ID]],MasterData[],2,0)</f>
        <v>Product23</v>
      </c>
      <c r="H253" s="6"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c r="Q253" s="8">
        <f>InputData[[#This Row],[TOTAL SELLING VALUE]]-InputData[[#This Row],[TOTAL BUYING VALUE]]</f>
        <v>101.51999999999998</v>
      </c>
    </row>
    <row r="254" spans="1:17" x14ac:dyDescent="0.35">
      <c r="A254" s="3">
        <v>44549</v>
      </c>
      <c r="B254" s="4" t="s">
        <v>67</v>
      </c>
      <c r="C254" s="5">
        <v>3</v>
      </c>
      <c r="D254" s="5" t="s">
        <v>105</v>
      </c>
      <c r="E254" s="5" t="s">
        <v>106</v>
      </c>
      <c r="F254" s="6">
        <v>0</v>
      </c>
      <c r="G254" s="6" t="str">
        <f>VLOOKUP(InputData[[#This Row],[PRODUCT ID]],MasterData[],2,0)</f>
        <v>Product29</v>
      </c>
      <c r="H254" s="6"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c r="Q254" s="8">
        <f>InputData[[#This Row],[TOTAL SELLING VALUE]]-InputData[[#This Row],[TOTAL BUYING VALUE]]</f>
        <v>18.329999999999984</v>
      </c>
    </row>
    <row r="255" spans="1:17" x14ac:dyDescent="0.35">
      <c r="A255" s="3">
        <v>44549</v>
      </c>
      <c r="B255" s="4" t="s">
        <v>29</v>
      </c>
      <c r="C255" s="5">
        <v>10</v>
      </c>
      <c r="D255" s="5" t="s">
        <v>106</v>
      </c>
      <c r="E255" s="5" t="s">
        <v>106</v>
      </c>
      <c r="F255" s="6">
        <v>0</v>
      </c>
      <c r="G255" s="6" t="str">
        <f>VLOOKUP(InputData[[#This Row],[PRODUCT ID]],MasterData[],2,0)</f>
        <v>Product11</v>
      </c>
      <c r="H255" s="6"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c r="Q255" s="8">
        <f>InputData[[#This Row],[TOTAL SELLING VALUE]]-InputData[[#This Row],[TOTAL BUYING VALUE]]</f>
        <v>44</v>
      </c>
    </row>
    <row r="256" spans="1:17" x14ac:dyDescent="0.35">
      <c r="A256" s="3">
        <v>44550</v>
      </c>
      <c r="B256" s="4" t="s">
        <v>31</v>
      </c>
      <c r="C256" s="5">
        <v>14</v>
      </c>
      <c r="D256" s="5" t="s">
        <v>108</v>
      </c>
      <c r="E256" s="5" t="s">
        <v>106</v>
      </c>
      <c r="F256" s="6">
        <v>0</v>
      </c>
      <c r="G256" s="6" t="str">
        <f>VLOOKUP(InputData[[#This Row],[PRODUCT ID]],MasterData[],2,0)</f>
        <v>Product12</v>
      </c>
      <c r="H256" s="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c r="Q256" s="8">
        <f>InputData[[#This Row],[TOTAL SELLING VALUE]]-InputData[[#This Row],[TOTAL BUYING VALUE]]</f>
        <v>296.38000000000011</v>
      </c>
    </row>
    <row r="257" spans="1:17" x14ac:dyDescent="0.35">
      <c r="A257" s="3">
        <v>44551</v>
      </c>
      <c r="B257" s="4" t="s">
        <v>60</v>
      </c>
      <c r="C257" s="5">
        <v>10</v>
      </c>
      <c r="D257" s="5" t="s">
        <v>106</v>
      </c>
      <c r="E257" s="5" t="s">
        <v>107</v>
      </c>
      <c r="F257" s="6">
        <v>0</v>
      </c>
      <c r="G257" s="6" t="str">
        <f>VLOOKUP(InputData[[#This Row],[PRODUCT ID]],MasterData[],2,0)</f>
        <v>Product26</v>
      </c>
      <c r="H257" s="6"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c r="Q257" s="8">
        <f>InputData[[#This Row],[TOTAL SELLING VALUE]]-InputData[[#This Row],[TOTAL BUYING VALUE]]</f>
        <v>66.599999999999994</v>
      </c>
    </row>
    <row r="258" spans="1:17" x14ac:dyDescent="0.35">
      <c r="A258" s="3">
        <v>44554</v>
      </c>
      <c r="B258" s="4" t="s">
        <v>94</v>
      </c>
      <c r="C258" s="5">
        <v>8</v>
      </c>
      <c r="D258" s="5" t="s">
        <v>105</v>
      </c>
      <c r="E258" s="5" t="s">
        <v>107</v>
      </c>
      <c r="F258" s="6">
        <v>0</v>
      </c>
      <c r="G258" s="6" t="str">
        <f>VLOOKUP(InputData[[#This Row],[PRODUCT ID]],MasterData[],2,0)</f>
        <v>Product42</v>
      </c>
      <c r="H258" s="6"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c r="Q258" s="8">
        <f>InputData[[#This Row],[TOTAL SELLING VALUE]]-InputData[[#This Row],[TOTAL BUYING VALUE]]</f>
        <v>336</v>
      </c>
    </row>
    <row r="259" spans="1:17" x14ac:dyDescent="0.35">
      <c r="A259" s="3">
        <v>44554</v>
      </c>
      <c r="B259" s="4" t="s">
        <v>81</v>
      </c>
      <c r="C259" s="5">
        <v>8</v>
      </c>
      <c r="D259" s="5" t="s">
        <v>105</v>
      </c>
      <c r="E259" s="5" t="s">
        <v>106</v>
      </c>
      <c r="F259" s="6">
        <v>0</v>
      </c>
      <c r="G259" s="6" t="str">
        <f>VLOOKUP(InputData[[#This Row],[PRODUCT ID]],MasterData[],2,0)</f>
        <v>Product36</v>
      </c>
      <c r="H259" s="6"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c r="Q259" s="8">
        <f>InputData[[#This Row],[TOTAL SELLING VALUE]]-InputData[[#This Row],[TOTAL BUYING VALUE]]</f>
        <v>50.399999999999977</v>
      </c>
    </row>
    <row r="260" spans="1:17" x14ac:dyDescent="0.35">
      <c r="A260" s="3">
        <v>44556</v>
      </c>
      <c r="B260" s="4" t="s">
        <v>92</v>
      </c>
      <c r="C260" s="5">
        <v>14</v>
      </c>
      <c r="D260" s="5" t="s">
        <v>106</v>
      </c>
      <c r="E260" s="5" t="s">
        <v>107</v>
      </c>
      <c r="F260" s="6">
        <v>0</v>
      </c>
      <c r="G260" s="6" t="str">
        <f>VLOOKUP(InputData[[#This Row],[PRODUCT ID]],MasterData[],2,0)</f>
        <v>Product41</v>
      </c>
      <c r="H260" s="6"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c r="Q260" s="8">
        <f>InputData[[#This Row],[TOTAL SELLING VALUE]]-InputData[[#This Row],[TOTAL BUYING VALUE]]</f>
        <v>502.31999999999971</v>
      </c>
    </row>
    <row r="261" spans="1:17" x14ac:dyDescent="0.35">
      <c r="A261" s="3">
        <v>44557</v>
      </c>
      <c r="B261" s="4" t="s">
        <v>67</v>
      </c>
      <c r="C261" s="5">
        <v>14</v>
      </c>
      <c r="D261" s="5" t="s">
        <v>108</v>
      </c>
      <c r="E261" s="5" t="s">
        <v>107</v>
      </c>
      <c r="F261" s="6">
        <v>0</v>
      </c>
      <c r="G261" s="6" t="str">
        <f>VLOOKUP(InputData[[#This Row],[PRODUCT ID]],MasterData[],2,0)</f>
        <v>Product29</v>
      </c>
      <c r="H261" s="6"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c r="Q261" s="8">
        <f>InputData[[#This Row],[TOTAL SELLING VALUE]]-InputData[[#This Row],[TOTAL BUYING VALUE]]</f>
        <v>85.539999999999964</v>
      </c>
    </row>
    <row r="262" spans="1:17" x14ac:dyDescent="0.35">
      <c r="A262" s="3">
        <v>44558</v>
      </c>
      <c r="B262" s="4" t="s">
        <v>67</v>
      </c>
      <c r="C262" s="5">
        <v>6</v>
      </c>
      <c r="D262" s="5" t="s">
        <v>108</v>
      </c>
      <c r="E262" s="5" t="s">
        <v>107</v>
      </c>
      <c r="F262" s="6">
        <v>0</v>
      </c>
      <c r="G262" s="6" t="str">
        <f>VLOOKUP(InputData[[#This Row],[PRODUCT ID]],MasterData[],2,0)</f>
        <v>Product29</v>
      </c>
      <c r="H262" s="6"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c r="Q262" s="8">
        <f>InputData[[#This Row],[TOTAL SELLING VALUE]]-InputData[[#This Row],[TOTAL BUYING VALUE]]</f>
        <v>36.659999999999968</v>
      </c>
    </row>
    <row r="263" spans="1:17" x14ac:dyDescent="0.35">
      <c r="A263" s="3">
        <v>44560</v>
      </c>
      <c r="B263" s="4" t="s">
        <v>26</v>
      </c>
      <c r="C263" s="5">
        <v>13</v>
      </c>
      <c r="D263" s="5" t="s">
        <v>106</v>
      </c>
      <c r="E263" s="5" t="s">
        <v>106</v>
      </c>
      <c r="F263" s="6">
        <v>0</v>
      </c>
      <c r="G263" s="6" t="str">
        <f>VLOOKUP(InputData[[#This Row],[PRODUCT ID]],MasterData[],2,0)</f>
        <v>Product10</v>
      </c>
      <c r="H263" s="6"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c r="Q263" s="8">
        <f>InputData[[#This Row],[TOTAL SELLING VALUE]]-InputData[[#This Row],[TOTAL BUYING VALUE]]</f>
        <v>211.63999999999987</v>
      </c>
    </row>
    <row r="264" spans="1:17" x14ac:dyDescent="0.35">
      <c r="A264" s="3">
        <v>44562</v>
      </c>
      <c r="B264" s="4" t="s">
        <v>52</v>
      </c>
      <c r="C264" s="5">
        <v>1</v>
      </c>
      <c r="D264" s="5" t="s">
        <v>105</v>
      </c>
      <c r="E264" s="5" t="s">
        <v>107</v>
      </c>
      <c r="F264" s="6">
        <v>0</v>
      </c>
      <c r="G264" s="6" t="str">
        <f>VLOOKUP(InputData[[#This Row],[PRODUCT ID]],MasterData[],2,0)</f>
        <v>Product22</v>
      </c>
      <c r="H264" s="6"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c r="Q264" s="8">
        <f>InputData[[#This Row],[TOTAL SELLING VALUE]]-InputData[[#This Row],[TOTAL BUYING VALUE]]</f>
        <v>20.569999999999993</v>
      </c>
    </row>
    <row r="265" spans="1:17" x14ac:dyDescent="0.35">
      <c r="A265" s="3">
        <v>44563</v>
      </c>
      <c r="B265" s="4" t="s">
        <v>26</v>
      </c>
      <c r="C265" s="5">
        <v>7</v>
      </c>
      <c r="D265" s="5" t="s">
        <v>108</v>
      </c>
      <c r="E265" s="5" t="s">
        <v>107</v>
      </c>
      <c r="F265" s="6">
        <v>0</v>
      </c>
      <c r="G265" s="6" t="str">
        <f>VLOOKUP(InputData[[#This Row],[PRODUCT ID]],MasterData[],2,0)</f>
        <v>Product10</v>
      </c>
      <c r="H265" s="6"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c r="Q265" s="8">
        <f>InputData[[#This Row],[TOTAL SELLING VALUE]]-InputData[[#This Row],[TOTAL BUYING VALUE]]</f>
        <v>113.96000000000004</v>
      </c>
    </row>
    <row r="266" spans="1:17" x14ac:dyDescent="0.35">
      <c r="A266" s="3">
        <v>44563</v>
      </c>
      <c r="B266" s="4" t="s">
        <v>37</v>
      </c>
      <c r="C266" s="5">
        <v>2</v>
      </c>
      <c r="D266" s="5" t="s">
        <v>106</v>
      </c>
      <c r="E266" s="5" t="s">
        <v>107</v>
      </c>
      <c r="F266" s="6">
        <v>0</v>
      </c>
      <c r="G266" s="6" t="str">
        <f>VLOOKUP(InputData[[#This Row],[PRODUCT ID]],MasterData[],2,0)</f>
        <v>Product15</v>
      </c>
      <c r="H266" s="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c r="Q266" s="8">
        <f>InputData[[#This Row],[TOTAL SELLING VALUE]]-InputData[[#This Row],[TOTAL BUYING VALUE]]</f>
        <v>7.4399999999999977</v>
      </c>
    </row>
    <row r="267" spans="1:17" x14ac:dyDescent="0.35">
      <c r="A267" s="3">
        <v>44563</v>
      </c>
      <c r="B267" s="4" t="s">
        <v>75</v>
      </c>
      <c r="C267" s="5">
        <v>1</v>
      </c>
      <c r="D267" s="5" t="s">
        <v>108</v>
      </c>
      <c r="E267" s="5" t="s">
        <v>107</v>
      </c>
      <c r="F267" s="6">
        <v>0</v>
      </c>
      <c r="G267" s="6" t="str">
        <f>VLOOKUP(InputData[[#This Row],[PRODUCT ID]],MasterData[],2,0)</f>
        <v>Product33</v>
      </c>
      <c r="H267" s="6"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c r="Q267" s="8">
        <f>InputData[[#This Row],[TOTAL SELLING VALUE]]-InputData[[#This Row],[TOTAL BUYING VALUE]]</f>
        <v>24.700000000000003</v>
      </c>
    </row>
    <row r="268" spans="1:17" x14ac:dyDescent="0.35">
      <c r="A268" s="3">
        <v>44564</v>
      </c>
      <c r="B268" s="4" t="s">
        <v>96</v>
      </c>
      <c r="C268" s="5">
        <v>9</v>
      </c>
      <c r="D268" s="5" t="s">
        <v>108</v>
      </c>
      <c r="E268" s="5" t="s">
        <v>107</v>
      </c>
      <c r="F268" s="6">
        <v>0</v>
      </c>
      <c r="G268" s="6" t="str">
        <f>VLOOKUP(InputData[[#This Row],[PRODUCT ID]],MasterData[],2,0)</f>
        <v>Product43</v>
      </c>
      <c r="H268" s="6"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c r="Q268" s="8">
        <f>InputData[[#This Row],[TOTAL SELLING VALUE]]-InputData[[#This Row],[TOTAL BUYING VALUE]]</f>
        <v>144.72000000000003</v>
      </c>
    </row>
    <row r="269" spans="1:17" x14ac:dyDescent="0.35">
      <c r="A269" s="3">
        <v>44565</v>
      </c>
      <c r="B269" s="4" t="s">
        <v>31</v>
      </c>
      <c r="C269" s="5">
        <v>8</v>
      </c>
      <c r="D269" s="5" t="s">
        <v>108</v>
      </c>
      <c r="E269" s="5" t="s">
        <v>106</v>
      </c>
      <c r="F269" s="6">
        <v>0</v>
      </c>
      <c r="G269" s="6" t="str">
        <f>VLOOKUP(InputData[[#This Row],[PRODUCT ID]],MasterData[],2,0)</f>
        <v>Product12</v>
      </c>
      <c r="H269" s="6"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c r="Q269" s="8">
        <f>InputData[[#This Row],[TOTAL SELLING VALUE]]-InputData[[#This Row],[TOTAL BUYING VALUE]]</f>
        <v>169.36</v>
      </c>
    </row>
    <row r="270" spans="1:17" x14ac:dyDescent="0.35">
      <c r="A270" s="3">
        <v>44565</v>
      </c>
      <c r="B270" s="4" t="s">
        <v>67</v>
      </c>
      <c r="C270" s="5">
        <v>1</v>
      </c>
      <c r="D270" s="5" t="s">
        <v>106</v>
      </c>
      <c r="E270" s="5" t="s">
        <v>106</v>
      </c>
      <c r="F270" s="6">
        <v>0</v>
      </c>
      <c r="G270" s="6" t="str">
        <f>VLOOKUP(InputData[[#This Row],[PRODUCT ID]],MasterData[],2,0)</f>
        <v>Product29</v>
      </c>
      <c r="H270" s="6"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c r="Q270" s="8">
        <f>InputData[[#This Row],[TOTAL SELLING VALUE]]-InputData[[#This Row],[TOTAL BUYING VALUE]]</f>
        <v>6.1099999999999994</v>
      </c>
    </row>
    <row r="271" spans="1:17" x14ac:dyDescent="0.35">
      <c r="A271" s="3">
        <v>44570</v>
      </c>
      <c r="B271" s="4" t="s">
        <v>73</v>
      </c>
      <c r="C271" s="5">
        <v>12</v>
      </c>
      <c r="D271" s="5" t="s">
        <v>108</v>
      </c>
      <c r="E271" s="5" t="s">
        <v>106</v>
      </c>
      <c r="F271" s="6">
        <v>0</v>
      </c>
      <c r="G271" s="6" t="str">
        <f>VLOOKUP(InputData[[#This Row],[PRODUCT ID]],MasterData[],2,0)</f>
        <v>Product32</v>
      </c>
      <c r="H271" s="6"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c r="Q271" s="8">
        <f>InputData[[#This Row],[TOTAL SELLING VALUE]]-InputData[[#This Row],[TOTAL BUYING VALUE]]</f>
        <v>341.76</v>
      </c>
    </row>
    <row r="272" spans="1:17" x14ac:dyDescent="0.35">
      <c r="A272" s="3">
        <v>44571</v>
      </c>
      <c r="B272" s="4" t="s">
        <v>77</v>
      </c>
      <c r="C272" s="5">
        <v>14</v>
      </c>
      <c r="D272" s="5" t="s">
        <v>106</v>
      </c>
      <c r="E272" s="5" t="s">
        <v>106</v>
      </c>
      <c r="F272" s="6">
        <v>0</v>
      </c>
      <c r="G272" s="6" t="str">
        <f>VLOOKUP(InputData[[#This Row],[PRODUCT ID]],MasterData[],2,0)</f>
        <v>Product34</v>
      </c>
      <c r="H272" s="6"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c r="Q272" s="8">
        <f>InputData[[#This Row],[TOTAL SELLING VALUE]]-InputData[[#This Row],[TOTAL BUYING VALUE]]</f>
        <v>46.199999999999932</v>
      </c>
    </row>
    <row r="273" spans="1:17" x14ac:dyDescent="0.35">
      <c r="A273" s="3">
        <v>44572</v>
      </c>
      <c r="B273" s="4" t="s">
        <v>73</v>
      </c>
      <c r="C273" s="5">
        <v>2</v>
      </c>
      <c r="D273" s="5" t="s">
        <v>108</v>
      </c>
      <c r="E273" s="5" t="s">
        <v>106</v>
      </c>
      <c r="F273" s="6">
        <v>0</v>
      </c>
      <c r="G273" s="6" t="str">
        <f>VLOOKUP(InputData[[#This Row],[PRODUCT ID]],MasterData[],2,0)</f>
        <v>Product32</v>
      </c>
      <c r="H273" s="6"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c r="Q273" s="8">
        <f>InputData[[#This Row],[TOTAL SELLING VALUE]]-InputData[[#This Row],[TOTAL BUYING VALUE]]</f>
        <v>56.960000000000008</v>
      </c>
    </row>
    <row r="274" spans="1:17" x14ac:dyDescent="0.35">
      <c r="A274" s="3">
        <v>44574</v>
      </c>
      <c r="B274" s="4" t="s">
        <v>45</v>
      </c>
      <c r="C274" s="5">
        <v>6</v>
      </c>
      <c r="D274" s="5" t="s">
        <v>106</v>
      </c>
      <c r="E274" s="5" t="s">
        <v>106</v>
      </c>
      <c r="F274" s="6">
        <v>0</v>
      </c>
      <c r="G274" s="6" t="str">
        <f>VLOOKUP(InputData[[#This Row],[PRODUCT ID]],MasterData[],2,0)</f>
        <v>Product19</v>
      </c>
      <c r="H274" s="6"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c r="Q274" s="8">
        <f>InputData[[#This Row],[TOTAL SELLING VALUE]]-InputData[[#This Row],[TOTAL BUYING VALUE]]</f>
        <v>360</v>
      </c>
    </row>
    <row r="275" spans="1:17" x14ac:dyDescent="0.35">
      <c r="A275" s="3">
        <v>44575</v>
      </c>
      <c r="B275" s="4" t="s">
        <v>29</v>
      </c>
      <c r="C275" s="5">
        <v>14</v>
      </c>
      <c r="D275" s="5" t="s">
        <v>108</v>
      </c>
      <c r="E275" s="5" t="s">
        <v>106</v>
      </c>
      <c r="F275" s="6">
        <v>0</v>
      </c>
      <c r="G275" s="6" t="str">
        <f>VLOOKUP(InputData[[#This Row],[PRODUCT ID]],MasterData[],2,0)</f>
        <v>Product11</v>
      </c>
      <c r="H275" s="6"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c r="Q275" s="8">
        <f>InputData[[#This Row],[TOTAL SELLING VALUE]]-InputData[[#This Row],[TOTAL BUYING VALUE]]</f>
        <v>61.600000000000023</v>
      </c>
    </row>
    <row r="276" spans="1:17" x14ac:dyDescent="0.35">
      <c r="A276" s="3">
        <v>44576</v>
      </c>
      <c r="B276" s="4" t="s">
        <v>52</v>
      </c>
      <c r="C276" s="5">
        <v>10</v>
      </c>
      <c r="D276" s="5" t="s">
        <v>108</v>
      </c>
      <c r="E276" s="5" t="s">
        <v>107</v>
      </c>
      <c r="F276" s="6">
        <v>0</v>
      </c>
      <c r="G276" s="6" t="str">
        <f>VLOOKUP(InputData[[#This Row],[PRODUCT ID]],MasterData[],2,0)</f>
        <v>Product22</v>
      </c>
      <c r="H276" s="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c r="Q276" s="8">
        <f>InputData[[#This Row],[TOTAL SELLING VALUE]]-InputData[[#This Row],[TOTAL BUYING VALUE]]</f>
        <v>205.69999999999982</v>
      </c>
    </row>
    <row r="277" spans="1:17" x14ac:dyDescent="0.35">
      <c r="A277" s="3">
        <v>44577</v>
      </c>
      <c r="B277" s="4" t="s">
        <v>35</v>
      </c>
      <c r="C277" s="5">
        <v>11</v>
      </c>
      <c r="D277" s="5" t="s">
        <v>106</v>
      </c>
      <c r="E277" s="5" t="s">
        <v>107</v>
      </c>
      <c r="F277" s="6">
        <v>0</v>
      </c>
      <c r="G277" s="6" t="str">
        <f>VLOOKUP(InputData[[#This Row],[PRODUCT ID]],MasterData[],2,0)</f>
        <v>Product14</v>
      </c>
      <c r="H277" s="6"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c r="Q277" s="8">
        <f>InputData[[#This Row],[TOTAL SELLING VALUE]]-InputData[[#This Row],[TOTAL BUYING VALUE]]</f>
        <v>381.92000000000007</v>
      </c>
    </row>
    <row r="278" spans="1:17" x14ac:dyDescent="0.35">
      <c r="A278" s="3">
        <v>44578</v>
      </c>
      <c r="B278" s="4" t="s">
        <v>90</v>
      </c>
      <c r="C278" s="5">
        <v>4</v>
      </c>
      <c r="D278" s="5" t="s">
        <v>106</v>
      </c>
      <c r="E278" s="5" t="s">
        <v>106</v>
      </c>
      <c r="F278" s="6">
        <v>0</v>
      </c>
      <c r="G278" s="6" t="str">
        <f>VLOOKUP(InputData[[#This Row],[PRODUCT ID]],MasterData[],2,0)</f>
        <v>Product40</v>
      </c>
      <c r="H278" s="6"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c r="Q278" s="8">
        <f>InputData[[#This Row],[TOTAL SELLING VALUE]]-InputData[[#This Row],[TOTAL BUYING VALUE]]</f>
        <v>100.80000000000001</v>
      </c>
    </row>
    <row r="279" spans="1:17" x14ac:dyDescent="0.35">
      <c r="A279" s="3">
        <v>44579</v>
      </c>
      <c r="B279" s="4" t="s">
        <v>22</v>
      </c>
      <c r="C279" s="5">
        <v>9</v>
      </c>
      <c r="D279" s="5" t="s">
        <v>105</v>
      </c>
      <c r="E279" s="5" t="s">
        <v>107</v>
      </c>
      <c r="F279" s="6">
        <v>0</v>
      </c>
      <c r="G279" s="6" t="str">
        <f>VLOOKUP(InputData[[#This Row],[PRODUCT ID]],MasterData[],2,0)</f>
        <v>Product08</v>
      </c>
      <c r="H279" s="6"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c r="Q279" s="8">
        <f>InputData[[#This Row],[TOTAL SELLING VALUE]]-InputData[[#This Row],[TOTAL BUYING VALUE]]</f>
        <v>104.58000000000004</v>
      </c>
    </row>
    <row r="280" spans="1:17" x14ac:dyDescent="0.35">
      <c r="A280" s="3">
        <v>44581</v>
      </c>
      <c r="B280" s="4" t="s">
        <v>50</v>
      </c>
      <c r="C280" s="5">
        <v>2</v>
      </c>
      <c r="D280" s="5" t="s">
        <v>108</v>
      </c>
      <c r="E280" s="5" t="s">
        <v>107</v>
      </c>
      <c r="F280" s="6">
        <v>0</v>
      </c>
      <c r="G280" s="6" t="str">
        <f>VLOOKUP(InputData[[#This Row],[PRODUCT ID]],MasterData[],2,0)</f>
        <v>Product21</v>
      </c>
      <c r="H280" s="6"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c r="Q280" s="8">
        <f>InputData[[#This Row],[TOTAL SELLING VALUE]]-InputData[[#This Row],[TOTAL BUYING VALUE]]</f>
        <v>73.079999999999984</v>
      </c>
    </row>
    <row r="281" spans="1:17" x14ac:dyDescent="0.35">
      <c r="A281" s="3">
        <v>44581</v>
      </c>
      <c r="B281" s="4" t="s">
        <v>35</v>
      </c>
      <c r="C281" s="5">
        <v>7</v>
      </c>
      <c r="D281" s="5" t="s">
        <v>106</v>
      </c>
      <c r="E281" s="5" t="s">
        <v>106</v>
      </c>
      <c r="F281" s="6">
        <v>0</v>
      </c>
      <c r="G281" s="6" t="str">
        <f>VLOOKUP(InputData[[#This Row],[PRODUCT ID]],MasterData[],2,0)</f>
        <v>Product14</v>
      </c>
      <c r="H281" s="6"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c r="Q281" s="8">
        <f>InputData[[#This Row],[TOTAL SELLING VALUE]]-InputData[[#This Row],[TOTAL BUYING VALUE]]</f>
        <v>243.03999999999996</v>
      </c>
    </row>
    <row r="282" spans="1:17" x14ac:dyDescent="0.35">
      <c r="A282" s="3">
        <v>44583</v>
      </c>
      <c r="B282" s="4" t="s">
        <v>6</v>
      </c>
      <c r="C282" s="5">
        <v>6</v>
      </c>
      <c r="D282" s="5" t="s">
        <v>106</v>
      </c>
      <c r="E282" s="5" t="s">
        <v>107</v>
      </c>
      <c r="F282" s="6">
        <v>0</v>
      </c>
      <c r="G282" s="6" t="str">
        <f>VLOOKUP(InputData[[#This Row],[PRODUCT ID]],MasterData[],2,0)</f>
        <v>Product01</v>
      </c>
      <c r="H282" s="6"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c r="Q282" s="8">
        <f>InputData[[#This Row],[TOTAL SELLING VALUE]]-InputData[[#This Row],[TOTAL BUYING VALUE]]</f>
        <v>35.279999999999973</v>
      </c>
    </row>
    <row r="283" spans="1:17" x14ac:dyDescent="0.35">
      <c r="A283" s="3">
        <v>44584</v>
      </c>
      <c r="B283" s="4" t="s">
        <v>10</v>
      </c>
      <c r="C283" s="5">
        <v>5</v>
      </c>
      <c r="D283" s="5" t="s">
        <v>105</v>
      </c>
      <c r="E283" s="5" t="s">
        <v>107</v>
      </c>
      <c r="F283" s="6">
        <v>0</v>
      </c>
      <c r="G283" s="6" t="str">
        <f>VLOOKUP(InputData[[#This Row],[PRODUCT ID]],MasterData[],2,0)</f>
        <v>Product02</v>
      </c>
      <c r="H283" s="6"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c r="Q283" s="8">
        <f>InputData[[#This Row],[TOTAL SELLING VALUE]]-InputData[[#This Row],[TOTAL BUYING VALUE]]</f>
        <v>189</v>
      </c>
    </row>
    <row r="284" spans="1:17" x14ac:dyDescent="0.35">
      <c r="A284" s="3">
        <v>44584</v>
      </c>
      <c r="B284" s="4" t="s">
        <v>94</v>
      </c>
      <c r="C284" s="5">
        <v>8</v>
      </c>
      <c r="D284" s="5" t="s">
        <v>108</v>
      </c>
      <c r="E284" s="5" t="s">
        <v>106</v>
      </c>
      <c r="F284" s="6">
        <v>0</v>
      </c>
      <c r="G284" s="6" t="str">
        <f>VLOOKUP(InputData[[#This Row],[PRODUCT ID]],MasterData[],2,0)</f>
        <v>Product42</v>
      </c>
      <c r="H284" s="6"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c r="Q284" s="8">
        <f>InputData[[#This Row],[TOTAL SELLING VALUE]]-InputData[[#This Row],[TOTAL BUYING VALUE]]</f>
        <v>336</v>
      </c>
    </row>
    <row r="285" spans="1:17" x14ac:dyDescent="0.35">
      <c r="A285" s="3">
        <v>44585</v>
      </c>
      <c r="B285" s="4" t="s">
        <v>69</v>
      </c>
      <c r="C285" s="5">
        <v>15</v>
      </c>
      <c r="D285" s="5" t="s">
        <v>106</v>
      </c>
      <c r="E285" s="5" t="s">
        <v>106</v>
      </c>
      <c r="F285" s="6">
        <v>0</v>
      </c>
      <c r="G285" s="6" t="str">
        <f>VLOOKUP(InputData[[#This Row],[PRODUCT ID]],MasterData[],2,0)</f>
        <v>Product30</v>
      </c>
      <c r="H285" s="6"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c r="Q285" s="8">
        <f>InputData[[#This Row],[TOTAL SELLING VALUE]]-InputData[[#This Row],[TOTAL BUYING VALUE]]</f>
        <v>799.19999999999982</v>
      </c>
    </row>
    <row r="286" spans="1:17" x14ac:dyDescent="0.35">
      <c r="A286" s="3">
        <v>44586</v>
      </c>
      <c r="B286" s="4" t="s">
        <v>41</v>
      </c>
      <c r="C286" s="5">
        <v>14</v>
      </c>
      <c r="D286" s="5" t="s">
        <v>108</v>
      </c>
      <c r="E286" s="5" t="s">
        <v>107</v>
      </c>
      <c r="F286" s="6">
        <v>0</v>
      </c>
      <c r="G286" s="6" t="str">
        <f>VLOOKUP(InputData[[#This Row],[PRODUCT ID]],MasterData[],2,0)</f>
        <v>Product17</v>
      </c>
      <c r="H286" s="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c r="Q286" s="8">
        <f>InputData[[#This Row],[TOTAL SELLING VALUE]]-InputData[[#This Row],[TOTAL BUYING VALUE]]</f>
        <v>318.92000000000007</v>
      </c>
    </row>
    <row r="287" spans="1:17" x14ac:dyDescent="0.35">
      <c r="A287" s="3">
        <v>44589</v>
      </c>
      <c r="B287" s="4" t="s">
        <v>39</v>
      </c>
      <c r="C287" s="5">
        <v>11</v>
      </c>
      <c r="D287" s="5" t="s">
        <v>108</v>
      </c>
      <c r="E287" s="5" t="s">
        <v>106</v>
      </c>
      <c r="F287" s="6">
        <v>0</v>
      </c>
      <c r="G287" s="6" t="str">
        <f>VLOOKUP(InputData[[#This Row],[PRODUCT ID]],MasterData[],2,0)</f>
        <v>Product16</v>
      </c>
      <c r="H287" s="6"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c r="Q287" s="8">
        <f>InputData[[#This Row],[TOTAL SELLING VALUE]]-InputData[[#This Row],[TOTAL BUYING VALUE]]</f>
        <v>40.04000000000002</v>
      </c>
    </row>
    <row r="288" spans="1:17" x14ac:dyDescent="0.35">
      <c r="A288" s="3">
        <v>44592</v>
      </c>
      <c r="B288" s="4" t="s">
        <v>54</v>
      </c>
      <c r="C288" s="5">
        <v>6</v>
      </c>
      <c r="D288" s="5" t="s">
        <v>106</v>
      </c>
      <c r="E288" s="5" t="s">
        <v>107</v>
      </c>
      <c r="F288" s="6">
        <v>0</v>
      </c>
      <c r="G288" s="6" t="str">
        <f>VLOOKUP(InputData[[#This Row],[PRODUCT ID]],MasterData[],2,0)</f>
        <v>Product23</v>
      </c>
      <c r="H288" s="6"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c r="Q288" s="8">
        <f>InputData[[#This Row],[TOTAL SELLING VALUE]]-InputData[[#This Row],[TOTAL BUYING VALUE]]</f>
        <v>50.759999999999991</v>
      </c>
    </row>
    <row r="289" spans="1:17" x14ac:dyDescent="0.35">
      <c r="A289" s="3">
        <v>44592</v>
      </c>
      <c r="B289" s="4" t="s">
        <v>92</v>
      </c>
      <c r="C289" s="5">
        <v>9</v>
      </c>
      <c r="D289" s="5" t="s">
        <v>108</v>
      </c>
      <c r="E289" s="5" t="s">
        <v>107</v>
      </c>
      <c r="F289" s="6">
        <v>0</v>
      </c>
      <c r="G289" s="6" t="str">
        <f>VLOOKUP(InputData[[#This Row],[PRODUCT ID]],MasterData[],2,0)</f>
        <v>Product41</v>
      </c>
      <c r="H289" s="6"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c r="Q289" s="8">
        <f>InputData[[#This Row],[TOTAL SELLING VALUE]]-InputData[[#This Row],[TOTAL BUYING VALUE]]</f>
        <v>322.92000000000007</v>
      </c>
    </row>
    <row r="290" spans="1:17" x14ac:dyDescent="0.35">
      <c r="A290" s="3">
        <v>44593</v>
      </c>
      <c r="B290" s="4" t="s">
        <v>16</v>
      </c>
      <c r="C290" s="5">
        <v>9</v>
      </c>
      <c r="D290" s="5" t="s">
        <v>108</v>
      </c>
      <c r="E290" s="5" t="s">
        <v>107</v>
      </c>
      <c r="F290" s="6">
        <v>0</v>
      </c>
      <c r="G290" s="6" t="str">
        <f>VLOOKUP(InputData[[#This Row],[PRODUCT ID]],MasterData[],2,0)</f>
        <v>Product05</v>
      </c>
      <c r="H290" s="6"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c r="Q290" s="8">
        <f>InputData[[#This Row],[TOTAL SELLING VALUE]]-InputData[[#This Row],[TOTAL BUYING VALUE]]</f>
        <v>203.49000000000024</v>
      </c>
    </row>
    <row r="291" spans="1:17" x14ac:dyDescent="0.35">
      <c r="A291" s="3">
        <v>44595</v>
      </c>
      <c r="B291" s="4" t="s">
        <v>35</v>
      </c>
      <c r="C291" s="5">
        <v>8</v>
      </c>
      <c r="D291" s="5" t="s">
        <v>108</v>
      </c>
      <c r="E291" s="5" t="s">
        <v>106</v>
      </c>
      <c r="F291" s="6">
        <v>0</v>
      </c>
      <c r="G291" s="6" t="str">
        <f>VLOOKUP(InputData[[#This Row],[PRODUCT ID]],MasterData[],2,0)</f>
        <v>Product14</v>
      </c>
      <c r="H291" s="6"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c r="Q291" s="8">
        <f>InputData[[#This Row],[TOTAL SELLING VALUE]]-InputData[[#This Row],[TOTAL BUYING VALUE]]</f>
        <v>277.76</v>
      </c>
    </row>
    <row r="292" spans="1:17" x14ac:dyDescent="0.35">
      <c r="A292" s="3">
        <v>44597</v>
      </c>
      <c r="B292" s="4" t="s">
        <v>43</v>
      </c>
      <c r="C292" s="5">
        <v>6</v>
      </c>
      <c r="D292" s="5" t="s">
        <v>108</v>
      </c>
      <c r="E292" s="5" t="s">
        <v>107</v>
      </c>
      <c r="F292" s="6">
        <v>0</v>
      </c>
      <c r="G292" s="6" t="str">
        <f>VLOOKUP(InputData[[#This Row],[PRODUCT ID]],MasterData[],2,0)</f>
        <v>Product18</v>
      </c>
      <c r="H292" s="6"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c r="Q292" s="8">
        <f>InputData[[#This Row],[TOTAL SELLING VALUE]]-InputData[[#This Row],[TOTAL BUYING VALUE]]</f>
        <v>73.259999999999991</v>
      </c>
    </row>
    <row r="293" spans="1:17" x14ac:dyDescent="0.35">
      <c r="A293" s="3">
        <v>44598</v>
      </c>
      <c r="B293" s="4" t="s">
        <v>10</v>
      </c>
      <c r="C293" s="5">
        <v>6</v>
      </c>
      <c r="D293" s="5" t="s">
        <v>108</v>
      </c>
      <c r="E293" s="5" t="s">
        <v>107</v>
      </c>
      <c r="F293" s="6">
        <v>0</v>
      </c>
      <c r="G293" s="6" t="str">
        <f>VLOOKUP(InputData[[#This Row],[PRODUCT ID]],MasterData[],2,0)</f>
        <v>Product02</v>
      </c>
      <c r="H293" s="6"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c r="Q293" s="8">
        <f>InputData[[#This Row],[TOTAL SELLING VALUE]]-InputData[[#This Row],[TOTAL BUYING VALUE]]</f>
        <v>226.80000000000007</v>
      </c>
    </row>
    <row r="294" spans="1:17" x14ac:dyDescent="0.35">
      <c r="A294" s="3">
        <v>44600</v>
      </c>
      <c r="B294" s="4" t="s">
        <v>16</v>
      </c>
      <c r="C294" s="5">
        <v>11</v>
      </c>
      <c r="D294" s="5" t="s">
        <v>106</v>
      </c>
      <c r="E294" s="5" t="s">
        <v>107</v>
      </c>
      <c r="F294" s="6">
        <v>0</v>
      </c>
      <c r="G294" s="6" t="str">
        <f>VLOOKUP(InputData[[#This Row],[PRODUCT ID]],MasterData[],2,0)</f>
        <v>Product05</v>
      </c>
      <c r="H294" s="6"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c r="Q294" s="8">
        <f>InputData[[#This Row],[TOTAL SELLING VALUE]]-InputData[[#This Row],[TOTAL BUYING VALUE]]</f>
        <v>248.71000000000004</v>
      </c>
    </row>
    <row r="295" spans="1:17" x14ac:dyDescent="0.35">
      <c r="A295" s="3">
        <v>44600</v>
      </c>
      <c r="B295" s="4" t="s">
        <v>14</v>
      </c>
      <c r="C295" s="5">
        <v>3</v>
      </c>
      <c r="D295" s="5" t="s">
        <v>106</v>
      </c>
      <c r="E295" s="5" t="s">
        <v>107</v>
      </c>
      <c r="F295" s="6">
        <v>0</v>
      </c>
      <c r="G295" s="6" t="str">
        <f>VLOOKUP(InputData[[#This Row],[PRODUCT ID]],MasterData[],2,0)</f>
        <v>Product04</v>
      </c>
      <c r="H295" s="6"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c r="Q295" s="8">
        <f>InputData[[#This Row],[TOTAL SELLING VALUE]]-InputData[[#This Row],[TOTAL BUYING VALUE]]</f>
        <v>14.52000000000001</v>
      </c>
    </row>
    <row r="296" spans="1:17" x14ac:dyDescent="0.35">
      <c r="A296" s="3">
        <v>44601</v>
      </c>
      <c r="B296" s="4" t="s">
        <v>73</v>
      </c>
      <c r="C296" s="5">
        <v>14</v>
      </c>
      <c r="D296" s="5" t="s">
        <v>106</v>
      </c>
      <c r="E296" s="5" t="s">
        <v>106</v>
      </c>
      <c r="F296" s="6">
        <v>0</v>
      </c>
      <c r="G296" s="6" t="str">
        <f>VLOOKUP(InputData[[#This Row],[PRODUCT ID]],MasterData[],2,0)</f>
        <v>Product32</v>
      </c>
      <c r="H296" s="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c r="Q296" s="8">
        <f>InputData[[#This Row],[TOTAL SELLING VALUE]]-InputData[[#This Row],[TOTAL BUYING VALUE]]</f>
        <v>398.72</v>
      </c>
    </row>
    <row r="297" spans="1:17" x14ac:dyDescent="0.35">
      <c r="A297" s="3">
        <v>44604</v>
      </c>
      <c r="B297" s="4" t="s">
        <v>26</v>
      </c>
      <c r="C297" s="5">
        <v>13</v>
      </c>
      <c r="D297" s="5" t="s">
        <v>108</v>
      </c>
      <c r="E297" s="5" t="s">
        <v>107</v>
      </c>
      <c r="F297" s="6">
        <v>0</v>
      </c>
      <c r="G297" s="6" t="str">
        <f>VLOOKUP(InputData[[#This Row],[PRODUCT ID]],MasterData[],2,0)</f>
        <v>Product10</v>
      </c>
      <c r="H297" s="6"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c r="Q297" s="8">
        <f>InputData[[#This Row],[TOTAL SELLING VALUE]]-InputData[[#This Row],[TOTAL BUYING VALUE]]</f>
        <v>211.63999999999987</v>
      </c>
    </row>
    <row r="298" spans="1:17" x14ac:dyDescent="0.35">
      <c r="A298" s="3">
        <v>44606</v>
      </c>
      <c r="B298" s="4" t="s">
        <v>60</v>
      </c>
      <c r="C298" s="5">
        <v>8</v>
      </c>
      <c r="D298" s="5" t="s">
        <v>106</v>
      </c>
      <c r="E298" s="5" t="s">
        <v>107</v>
      </c>
      <c r="F298" s="6">
        <v>0</v>
      </c>
      <c r="G298" s="6" t="str">
        <f>VLOOKUP(InputData[[#This Row],[PRODUCT ID]],MasterData[],2,0)</f>
        <v>Product26</v>
      </c>
      <c r="H298" s="6"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c r="Q298" s="8">
        <f>InputData[[#This Row],[TOTAL SELLING VALUE]]-InputData[[#This Row],[TOTAL BUYING VALUE]]</f>
        <v>53.28</v>
      </c>
    </row>
    <row r="299" spans="1:17" x14ac:dyDescent="0.35">
      <c r="A299" s="3">
        <v>44606</v>
      </c>
      <c r="B299" s="4" t="s">
        <v>65</v>
      </c>
      <c r="C299" s="5">
        <v>3</v>
      </c>
      <c r="D299" s="5" t="s">
        <v>108</v>
      </c>
      <c r="E299" s="5" t="s">
        <v>107</v>
      </c>
      <c r="F299" s="6">
        <v>0</v>
      </c>
      <c r="G299" s="6" t="str">
        <f>VLOOKUP(InputData[[#This Row],[PRODUCT ID]],MasterData[],2,0)</f>
        <v>Product28</v>
      </c>
      <c r="H299" s="6"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c r="Q299" s="8">
        <f>InputData[[#This Row],[TOTAL SELLING VALUE]]-InputData[[#This Row],[TOTAL BUYING VALUE]]</f>
        <v>14.430000000000007</v>
      </c>
    </row>
    <row r="300" spans="1:17" x14ac:dyDescent="0.35">
      <c r="A300" s="3">
        <v>44608</v>
      </c>
      <c r="B300" s="4" t="s">
        <v>73</v>
      </c>
      <c r="C300" s="5">
        <v>1</v>
      </c>
      <c r="D300" s="5" t="s">
        <v>106</v>
      </c>
      <c r="E300" s="5" t="s">
        <v>107</v>
      </c>
      <c r="F300" s="6">
        <v>0</v>
      </c>
      <c r="G300" s="6" t="str">
        <f>VLOOKUP(InputData[[#This Row],[PRODUCT ID]],MasterData[],2,0)</f>
        <v>Product32</v>
      </c>
      <c r="H300" s="6"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c r="Q300" s="8">
        <f>InputData[[#This Row],[TOTAL SELLING VALUE]]-InputData[[#This Row],[TOTAL BUYING VALUE]]</f>
        <v>28.480000000000004</v>
      </c>
    </row>
    <row r="301" spans="1:17" x14ac:dyDescent="0.35">
      <c r="A301" s="3">
        <v>44611</v>
      </c>
      <c r="B301" s="4" t="s">
        <v>10</v>
      </c>
      <c r="C301" s="5">
        <v>13</v>
      </c>
      <c r="D301" s="5" t="s">
        <v>106</v>
      </c>
      <c r="E301" s="5" t="s">
        <v>107</v>
      </c>
      <c r="F301" s="6">
        <v>0</v>
      </c>
      <c r="G301" s="6" t="str">
        <f>VLOOKUP(InputData[[#This Row],[PRODUCT ID]],MasterData[],2,0)</f>
        <v>Product02</v>
      </c>
      <c r="H301" s="6"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c r="Q301" s="8">
        <f>InputData[[#This Row],[TOTAL SELLING VALUE]]-InputData[[#This Row],[TOTAL BUYING VALUE]]</f>
        <v>491.40000000000009</v>
      </c>
    </row>
    <row r="302" spans="1:17" x14ac:dyDescent="0.35">
      <c r="A302" s="3">
        <v>44612</v>
      </c>
      <c r="B302" s="4" t="s">
        <v>31</v>
      </c>
      <c r="C302" s="5">
        <v>6</v>
      </c>
      <c r="D302" s="5" t="s">
        <v>108</v>
      </c>
      <c r="E302" s="5" t="s">
        <v>107</v>
      </c>
      <c r="F302" s="6">
        <v>0</v>
      </c>
      <c r="G302" s="6" t="str">
        <f>VLOOKUP(InputData[[#This Row],[PRODUCT ID]],MasterData[],2,0)</f>
        <v>Product12</v>
      </c>
      <c r="H302" s="6"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c r="Q302" s="8">
        <f>InputData[[#This Row],[TOTAL SELLING VALUE]]-InputData[[#This Row],[TOTAL BUYING VALUE]]</f>
        <v>127.01999999999998</v>
      </c>
    </row>
    <row r="303" spans="1:17" x14ac:dyDescent="0.35">
      <c r="A303" s="3">
        <v>44615</v>
      </c>
      <c r="B303" s="4" t="s">
        <v>33</v>
      </c>
      <c r="C303" s="5">
        <v>6</v>
      </c>
      <c r="D303" s="5" t="s">
        <v>106</v>
      </c>
      <c r="E303" s="5" t="s">
        <v>106</v>
      </c>
      <c r="F303" s="6">
        <v>0</v>
      </c>
      <c r="G303" s="6" t="str">
        <f>VLOOKUP(InputData[[#This Row],[PRODUCT ID]],MasterData[],2,0)</f>
        <v>Product13</v>
      </c>
      <c r="H303" s="6"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c r="Q303" s="8">
        <f>InputData[[#This Row],[TOTAL SELLING VALUE]]-InputData[[#This Row],[TOTAL BUYING VALUE]]</f>
        <v>60.480000000000018</v>
      </c>
    </row>
    <row r="304" spans="1:17" x14ac:dyDescent="0.35">
      <c r="A304" s="3">
        <v>44615</v>
      </c>
      <c r="B304" s="4" t="s">
        <v>39</v>
      </c>
      <c r="C304" s="5">
        <v>15</v>
      </c>
      <c r="D304" s="5" t="s">
        <v>106</v>
      </c>
      <c r="E304" s="5" t="s">
        <v>107</v>
      </c>
      <c r="F304" s="6">
        <v>0</v>
      </c>
      <c r="G304" s="6" t="str">
        <f>VLOOKUP(InputData[[#This Row],[PRODUCT ID]],MasterData[],2,0)</f>
        <v>Product16</v>
      </c>
      <c r="H304" s="6"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c r="Q304" s="8">
        <f>InputData[[#This Row],[TOTAL SELLING VALUE]]-InputData[[#This Row],[TOTAL BUYING VALUE]]</f>
        <v>54.600000000000023</v>
      </c>
    </row>
    <row r="305" spans="1:17" x14ac:dyDescent="0.35">
      <c r="A305" s="3">
        <v>44615</v>
      </c>
      <c r="B305" s="4" t="s">
        <v>81</v>
      </c>
      <c r="C305" s="5">
        <v>8</v>
      </c>
      <c r="D305" s="5" t="s">
        <v>108</v>
      </c>
      <c r="E305" s="5" t="s">
        <v>106</v>
      </c>
      <c r="F305" s="6">
        <v>0</v>
      </c>
      <c r="G305" s="6" t="str">
        <f>VLOOKUP(InputData[[#This Row],[PRODUCT ID]],MasterData[],2,0)</f>
        <v>Product36</v>
      </c>
      <c r="H305" s="6"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c r="Q305" s="8">
        <f>InputData[[#This Row],[TOTAL SELLING VALUE]]-InputData[[#This Row],[TOTAL BUYING VALUE]]</f>
        <v>50.399999999999977</v>
      </c>
    </row>
    <row r="306" spans="1:17" x14ac:dyDescent="0.35">
      <c r="A306" s="3">
        <v>44619</v>
      </c>
      <c r="B306" s="4" t="s">
        <v>31</v>
      </c>
      <c r="C306" s="5">
        <v>7</v>
      </c>
      <c r="D306" s="5" t="s">
        <v>108</v>
      </c>
      <c r="E306" s="5" t="s">
        <v>107</v>
      </c>
      <c r="F306" s="6">
        <v>0</v>
      </c>
      <c r="G306" s="6" t="str">
        <f>VLOOKUP(InputData[[#This Row],[PRODUCT ID]],MasterData[],2,0)</f>
        <v>Product12</v>
      </c>
      <c r="H306" s="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c r="Q306" s="8">
        <f>InputData[[#This Row],[TOTAL SELLING VALUE]]-InputData[[#This Row],[TOTAL BUYING VALUE]]</f>
        <v>148.19000000000005</v>
      </c>
    </row>
    <row r="307" spans="1:17" x14ac:dyDescent="0.35">
      <c r="A307" s="3">
        <v>44619</v>
      </c>
      <c r="B307" s="4" t="s">
        <v>16</v>
      </c>
      <c r="C307" s="5">
        <v>15</v>
      </c>
      <c r="D307" s="5" t="s">
        <v>108</v>
      </c>
      <c r="E307" s="5" t="s">
        <v>106</v>
      </c>
      <c r="F307" s="6">
        <v>0</v>
      </c>
      <c r="G307" s="6" t="str">
        <f>VLOOKUP(InputData[[#This Row],[PRODUCT ID]],MasterData[],2,0)</f>
        <v>Product05</v>
      </c>
      <c r="H307" s="6"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c r="Q307" s="8">
        <f>InputData[[#This Row],[TOTAL SELLING VALUE]]-InputData[[#This Row],[TOTAL BUYING VALUE]]</f>
        <v>339.15000000000009</v>
      </c>
    </row>
    <row r="308" spans="1:17" x14ac:dyDescent="0.35">
      <c r="A308" s="3">
        <v>44620</v>
      </c>
      <c r="B308" s="4" t="s">
        <v>83</v>
      </c>
      <c r="C308" s="5">
        <v>15</v>
      </c>
      <c r="D308" s="5" t="s">
        <v>108</v>
      </c>
      <c r="E308" s="5" t="s">
        <v>107</v>
      </c>
      <c r="F308" s="6">
        <v>0</v>
      </c>
      <c r="G308" s="6" t="str">
        <f>VLOOKUP(InputData[[#This Row],[PRODUCT ID]],MasterData[],2,0)</f>
        <v>Product37</v>
      </c>
      <c r="H308" s="6"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c r="Q308" s="8">
        <f>InputData[[#This Row],[TOTAL SELLING VALUE]]-InputData[[#This Row],[TOTAL BUYING VALUE]]</f>
        <v>281.40000000000009</v>
      </c>
    </row>
    <row r="309" spans="1:17" x14ac:dyDescent="0.35">
      <c r="A309" s="3">
        <v>44624</v>
      </c>
      <c r="B309" s="4" t="s">
        <v>60</v>
      </c>
      <c r="C309" s="5">
        <v>13</v>
      </c>
      <c r="D309" s="5" t="s">
        <v>105</v>
      </c>
      <c r="E309" s="5" t="s">
        <v>106</v>
      </c>
      <c r="F309" s="6">
        <v>0</v>
      </c>
      <c r="G309" s="6" t="str">
        <f>VLOOKUP(InputData[[#This Row],[PRODUCT ID]],MasterData[],2,0)</f>
        <v>Product26</v>
      </c>
      <c r="H309" s="6"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c r="Q309" s="8">
        <f>InputData[[#This Row],[TOTAL SELLING VALUE]]-InputData[[#This Row],[TOTAL BUYING VALUE]]</f>
        <v>86.579999999999984</v>
      </c>
    </row>
    <row r="310" spans="1:17" x14ac:dyDescent="0.35">
      <c r="A310" s="3">
        <v>44626</v>
      </c>
      <c r="B310" s="4" t="s">
        <v>14</v>
      </c>
      <c r="C310" s="5">
        <v>2</v>
      </c>
      <c r="D310" s="5" t="s">
        <v>108</v>
      </c>
      <c r="E310" s="5" t="s">
        <v>107</v>
      </c>
      <c r="F310" s="6">
        <v>0</v>
      </c>
      <c r="G310" s="6" t="str">
        <f>VLOOKUP(InputData[[#This Row],[PRODUCT ID]],MasterData[],2,0)</f>
        <v>Product04</v>
      </c>
      <c r="H310" s="6"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c r="Q310" s="8">
        <f>InputData[[#This Row],[TOTAL SELLING VALUE]]-InputData[[#This Row],[TOTAL BUYING VALUE]]</f>
        <v>9.6800000000000068</v>
      </c>
    </row>
    <row r="311" spans="1:17" x14ac:dyDescent="0.35">
      <c r="A311" s="3">
        <v>44627</v>
      </c>
      <c r="B311" s="4" t="s">
        <v>12</v>
      </c>
      <c r="C311" s="5">
        <v>1</v>
      </c>
      <c r="D311" s="5" t="s">
        <v>108</v>
      </c>
      <c r="E311" s="5" t="s">
        <v>107</v>
      </c>
      <c r="F311" s="6">
        <v>0</v>
      </c>
      <c r="G311" s="6" t="str">
        <f>VLOOKUP(InputData[[#This Row],[PRODUCT ID]],MasterData[],2,0)</f>
        <v>Product03</v>
      </c>
      <c r="H311" s="6"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c r="Q311" s="8">
        <f>InputData[[#This Row],[TOTAL SELLING VALUE]]-InputData[[#This Row],[TOTAL BUYING VALUE]]</f>
        <v>9.9399999999999977</v>
      </c>
    </row>
    <row r="312" spans="1:17" x14ac:dyDescent="0.35">
      <c r="A312" s="3">
        <v>44628</v>
      </c>
      <c r="B312" s="4" t="s">
        <v>98</v>
      </c>
      <c r="C312" s="5">
        <v>6</v>
      </c>
      <c r="D312" s="5" t="s">
        <v>108</v>
      </c>
      <c r="E312" s="5" t="s">
        <v>106</v>
      </c>
      <c r="F312" s="6">
        <v>0</v>
      </c>
      <c r="G312" s="6" t="str">
        <f>VLOOKUP(InputData[[#This Row],[PRODUCT ID]],MasterData[],2,0)</f>
        <v>Product44</v>
      </c>
      <c r="H312" s="6"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c r="Q312" s="8">
        <f>InputData[[#This Row],[TOTAL SELLING VALUE]]-InputData[[#This Row],[TOTAL BUYING VALUE]]</f>
        <v>36.480000000000018</v>
      </c>
    </row>
    <row r="313" spans="1:17" x14ac:dyDescent="0.35">
      <c r="A313" s="3">
        <v>44629</v>
      </c>
      <c r="B313" s="4" t="s">
        <v>69</v>
      </c>
      <c r="C313" s="5">
        <v>3</v>
      </c>
      <c r="D313" s="5" t="s">
        <v>108</v>
      </c>
      <c r="E313" s="5" t="s">
        <v>106</v>
      </c>
      <c r="F313" s="6">
        <v>0</v>
      </c>
      <c r="G313" s="6" t="str">
        <f>VLOOKUP(InputData[[#This Row],[PRODUCT ID]],MasterData[],2,0)</f>
        <v>Product30</v>
      </c>
      <c r="H313" s="6"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c r="Q313" s="8">
        <f>InputData[[#This Row],[TOTAL SELLING VALUE]]-InputData[[#This Row],[TOTAL BUYING VALUE]]</f>
        <v>159.84000000000003</v>
      </c>
    </row>
    <row r="314" spans="1:17" x14ac:dyDescent="0.35">
      <c r="A314" s="3">
        <v>44629</v>
      </c>
      <c r="B314" s="4" t="s">
        <v>14</v>
      </c>
      <c r="C314" s="5">
        <v>11</v>
      </c>
      <c r="D314" s="5" t="s">
        <v>106</v>
      </c>
      <c r="E314" s="5" t="s">
        <v>107</v>
      </c>
      <c r="F314" s="6">
        <v>0</v>
      </c>
      <c r="G314" s="6" t="str">
        <f>VLOOKUP(InputData[[#This Row],[PRODUCT ID]],MasterData[],2,0)</f>
        <v>Product04</v>
      </c>
      <c r="H314" s="6"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c r="Q314" s="8">
        <f>InputData[[#This Row],[TOTAL SELLING VALUE]]-InputData[[#This Row],[TOTAL BUYING VALUE]]</f>
        <v>53.240000000000009</v>
      </c>
    </row>
    <row r="315" spans="1:17" x14ac:dyDescent="0.35">
      <c r="A315" s="3">
        <v>44630</v>
      </c>
      <c r="B315" s="4" t="s">
        <v>75</v>
      </c>
      <c r="C315" s="5">
        <v>12</v>
      </c>
      <c r="D315" s="5" t="s">
        <v>105</v>
      </c>
      <c r="E315" s="5" t="s">
        <v>106</v>
      </c>
      <c r="F315" s="6">
        <v>0</v>
      </c>
      <c r="G315" s="6" t="str">
        <f>VLOOKUP(InputData[[#This Row],[PRODUCT ID]],MasterData[],2,0)</f>
        <v>Product33</v>
      </c>
      <c r="H315" s="6"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c r="Q315" s="8">
        <f>InputData[[#This Row],[TOTAL SELLING VALUE]]-InputData[[#This Row],[TOTAL BUYING VALUE]]</f>
        <v>296.40000000000009</v>
      </c>
    </row>
    <row r="316" spans="1:17" x14ac:dyDescent="0.35">
      <c r="A316" s="3">
        <v>44634</v>
      </c>
      <c r="B316" s="4" t="s">
        <v>39</v>
      </c>
      <c r="C316" s="5">
        <v>2</v>
      </c>
      <c r="D316" s="5" t="s">
        <v>108</v>
      </c>
      <c r="E316" s="5" t="s">
        <v>107</v>
      </c>
      <c r="F316" s="6">
        <v>0</v>
      </c>
      <c r="G316" s="6" t="str">
        <f>VLOOKUP(InputData[[#This Row],[PRODUCT ID]],MasterData[],2,0)</f>
        <v>Product16</v>
      </c>
      <c r="H316" s="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c r="Q316" s="8">
        <f>InputData[[#This Row],[TOTAL SELLING VALUE]]-InputData[[#This Row],[TOTAL BUYING VALUE]]</f>
        <v>7.2800000000000011</v>
      </c>
    </row>
    <row r="317" spans="1:17" x14ac:dyDescent="0.35">
      <c r="A317" s="3">
        <v>44634</v>
      </c>
      <c r="B317" s="4" t="s">
        <v>60</v>
      </c>
      <c r="C317" s="5">
        <v>13</v>
      </c>
      <c r="D317" s="5" t="s">
        <v>108</v>
      </c>
      <c r="E317" s="5" t="s">
        <v>106</v>
      </c>
      <c r="F317" s="6">
        <v>0</v>
      </c>
      <c r="G317" s="6" t="str">
        <f>VLOOKUP(InputData[[#This Row],[PRODUCT ID]],MasterData[],2,0)</f>
        <v>Product26</v>
      </c>
      <c r="H317" s="6"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c r="Q317" s="8">
        <f>InputData[[#This Row],[TOTAL SELLING VALUE]]-InputData[[#This Row],[TOTAL BUYING VALUE]]</f>
        <v>86.579999999999984</v>
      </c>
    </row>
    <row r="318" spans="1:17" x14ac:dyDescent="0.35">
      <c r="A318" s="3">
        <v>44638</v>
      </c>
      <c r="B318" s="4" t="s">
        <v>45</v>
      </c>
      <c r="C318" s="5">
        <v>2</v>
      </c>
      <c r="D318" s="5" t="s">
        <v>106</v>
      </c>
      <c r="E318" s="5" t="s">
        <v>107</v>
      </c>
      <c r="F318" s="6">
        <v>0</v>
      </c>
      <c r="G318" s="6" t="str">
        <f>VLOOKUP(InputData[[#This Row],[PRODUCT ID]],MasterData[],2,0)</f>
        <v>Product19</v>
      </c>
      <c r="H318" s="6"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c r="Q318" s="8">
        <f>InputData[[#This Row],[TOTAL SELLING VALUE]]-InputData[[#This Row],[TOTAL BUYING VALUE]]</f>
        <v>120</v>
      </c>
    </row>
    <row r="319" spans="1:17" x14ac:dyDescent="0.35">
      <c r="A319" s="3">
        <v>44638</v>
      </c>
      <c r="B319" s="4" t="s">
        <v>63</v>
      </c>
      <c r="C319" s="5">
        <v>10</v>
      </c>
      <c r="D319" s="5" t="s">
        <v>108</v>
      </c>
      <c r="E319" s="5" t="s">
        <v>107</v>
      </c>
      <c r="F319" s="6">
        <v>0</v>
      </c>
      <c r="G319" s="6" t="str">
        <f>VLOOKUP(InputData[[#This Row],[PRODUCT ID]],MasterData[],2,0)</f>
        <v>Product27</v>
      </c>
      <c r="H319" s="6"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c r="Q319" s="8">
        <f>InputData[[#This Row],[TOTAL SELLING VALUE]]-InputData[[#This Row],[TOTAL BUYING VALUE]]</f>
        <v>91.200000000000045</v>
      </c>
    </row>
    <row r="320" spans="1:17" x14ac:dyDescent="0.35">
      <c r="A320" s="3">
        <v>44639</v>
      </c>
      <c r="B320" s="4" t="s">
        <v>92</v>
      </c>
      <c r="C320" s="5">
        <v>6</v>
      </c>
      <c r="D320" s="5" t="s">
        <v>105</v>
      </c>
      <c r="E320" s="5" t="s">
        <v>107</v>
      </c>
      <c r="F320" s="6">
        <v>0</v>
      </c>
      <c r="G320" s="6" t="str">
        <f>VLOOKUP(InputData[[#This Row],[PRODUCT ID]],MasterData[],2,0)</f>
        <v>Product41</v>
      </c>
      <c r="H320" s="6"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c r="Q320" s="8">
        <f>InputData[[#This Row],[TOTAL SELLING VALUE]]-InputData[[#This Row],[TOTAL BUYING VALUE]]</f>
        <v>215.27999999999997</v>
      </c>
    </row>
    <row r="321" spans="1:17" x14ac:dyDescent="0.35">
      <c r="A321" s="3">
        <v>44643</v>
      </c>
      <c r="B321" s="4" t="s">
        <v>73</v>
      </c>
      <c r="C321" s="5">
        <v>9</v>
      </c>
      <c r="D321" s="5" t="s">
        <v>108</v>
      </c>
      <c r="E321" s="5" t="s">
        <v>107</v>
      </c>
      <c r="F321" s="6">
        <v>0</v>
      </c>
      <c r="G321" s="6" t="str">
        <f>VLOOKUP(InputData[[#This Row],[PRODUCT ID]],MasterData[],2,0)</f>
        <v>Product32</v>
      </c>
      <c r="H321" s="6"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c r="Q321" s="8">
        <f>InputData[[#This Row],[TOTAL SELLING VALUE]]-InputData[[#This Row],[TOTAL BUYING VALUE]]</f>
        <v>256.31999999999994</v>
      </c>
    </row>
    <row r="322" spans="1:17" x14ac:dyDescent="0.35">
      <c r="A322" s="3">
        <v>44645</v>
      </c>
      <c r="B322" s="4" t="s">
        <v>6</v>
      </c>
      <c r="C322" s="5">
        <v>2</v>
      </c>
      <c r="D322" s="5" t="s">
        <v>105</v>
      </c>
      <c r="E322" s="5" t="s">
        <v>106</v>
      </c>
      <c r="F322" s="6">
        <v>0</v>
      </c>
      <c r="G322" s="6" t="str">
        <f>VLOOKUP(InputData[[#This Row],[PRODUCT ID]],MasterData[],2,0)</f>
        <v>Product01</v>
      </c>
      <c r="H322" s="6"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c r="Q322" s="8">
        <f>InputData[[#This Row],[TOTAL SELLING VALUE]]-InputData[[#This Row],[TOTAL BUYING VALUE]]</f>
        <v>11.759999999999991</v>
      </c>
    </row>
    <row r="323" spans="1:17" x14ac:dyDescent="0.35">
      <c r="A323" s="3">
        <v>44645</v>
      </c>
      <c r="B323" s="4" t="s">
        <v>69</v>
      </c>
      <c r="C323" s="5">
        <v>11</v>
      </c>
      <c r="D323" s="5" t="s">
        <v>108</v>
      </c>
      <c r="E323" s="5" t="s">
        <v>106</v>
      </c>
      <c r="F323" s="6">
        <v>0</v>
      </c>
      <c r="G323" s="6" t="str">
        <f>VLOOKUP(InputData[[#This Row],[PRODUCT ID]],MasterData[],2,0)</f>
        <v>Product30</v>
      </c>
      <c r="H323" s="6"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c r="Q323" s="8">
        <f>InputData[[#This Row],[TOTAL SELLING VALUE]]-InputData[[#This Row],[TOTAL BUYING VALUE]]</f>
        <v>586.07999999999993</v>
      </c>
    </row>
    <row r="324" spans="1:17" x14ac:dyDescent="0.35">
      <c r="A324" s="3">
        <v>44649</v>
      </c>
      <c r="B324" s="4" t="s">
        <v>73</v>
      </c>
      <c r="C324" s="5">
        <v>12</v>
      </c>
      <c r="D324" s="5" t="s">
        <v>106</v>
      </c>
      <c r="E324" s="5" t="s">
        <v>106</v>
      </c>
      <c r="F324" s="6">
        <v>0</v>
      </c>
      <c r="G324" s="6" t="str">
        <f>VLOOKUP(InputData[[#This Row],[PRODUCT ID]],MasterData[],2,0)</f>
        <v>Product32</v>
      </c>
      <c r="H324" s="6"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c r="Q324" s="8">
        <f>InputData[[#This Row],[TOTAL SELLING VALUE]]-InputData[[#This Row],[TOTAL BUYING VALUE]]</f>
        <v>341.76</v>
      </c>
    </row>
    <row r="325" spans="1:17" x14ac:dyDescent="0.35">
      <c r="A325" s="3">
        <v>44650</v>
      </c>
      <c r="B325" s="4" t="s">
        <v>6</v>
      </c>
      <c r="C325" s="5">
        <v>13</v>
      </c>
      <c r="D325" s="5" t="s">
        <v>106</v>
      </c>
      <c r="E325" s="5" t="s">
        <v>107</v>
      </c>
      <c r="F325" s="6">
        <v>0</v>
      </c>
      <c r="G325" s="6" t="str">
        <f>VLOOKUP(InputData[[#This Row],[PRODUCT ID]],MasterData[],2,0)</f>
        <v>Product01</v>
      </c>
      <c r="H325" s="6"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c r="Q325" s="8">
        <f>InputData[[#This Row],[TOTAL SELLING VALUE]]-InputData[[#This Row],[TOTAL BUYING VALUE]]</f>
        <v>76.440000000000055</v>
      </c>
    </row>
    <row r="326" spans="1:17" x14ac:dyDescent="0.35">
      <c r="A326" s="3">
        <v>44652</v>
      </c>
      <c r="B326" s="4" t="s">
        <v>10</v>
      </c>
      <c r="C326" s="5">
        <v>2</v>
      </c>
      <c r="D326" s="5" t="s">
        <v>106</v>
      </c>
      <c r="E326" s="5" t="s">
        <v>107</v>
      </c>
      <c r="F326" s="6">
        <v>0</v>
      </c>
      <c r="G326" s="6" t="str">
        <f>VLOOKUP(InputData[[#This Row],[PRODUCT ID]],MasterData[],2,0)</f>
        <v>Product02</v>
      </c>
      <c r="H326" s="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c r="Q326" s="8">
        <f>InputData[[#This Row],[TOTAL SELLING VALUE]]-InputData[[#This Row],[TOTAL BUYING VALUE]]</f>
        <v>75.600000000000023</v>
      </c>
    </row>
    <row r="327" spans="1:17" x14ac:dyDescent="0.35">
      <c r="A327" s="3">
        <v>44653</v>
      </c>
      <c r="B327" s="4" t="s">
        <v>10</v>
      </c>
      <c r="C327" s="5">
        <v>3</v>
      </c>
      <c r="D327" s="5" t="s">
        <v>108</v>
      </c>
      <c r="E327" s="5" t="s">
        <v>107</v>
      </c>
      <c r="F327" s="6">
        <v>0</v>
      </c>
      <c r="G327" s="6" t="str">
        <f>VLOOKUP(InputData[[#This Row],[PRODUCT ID]],MasterData[],2,0)</f>
        <v>Product02</v>
      </c>
      <c r="H327" s="6"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c r="Q327" s="8">
        <f>InputData[[#This Row],[TOTAL SELLING VALUE]]-InputData[[#This Row],[TOTAL BUYING VALUE]]</f>
        <v>113.40000000000003</v>
      </c>
    </row>
    <row r="328" spans="1:17" x14ac:dyDescent="0.35">
      <c r="A328" s="3">
        <v>44657</v>
      </c>
      <c r="B328" s="4" t="s">
        <v>90</v>
      </c>
      <c r="C328" s="5">
        <v>2</v>
      </c>
      <c r="D328" s="5" t="s">
        <v>105</v>
      </c>
      <c r="E328" s="5" t="s">
        <v>107</v>
      </c>
      <c r="F328" s="6">
        <v>0</v>
      </c>
      <c r="G328" s="6" t="str">
        <f>VLOOKUP(InputData[[#This Row],[PRODUCT ID]],MasterData[],2,0)</f>
        <v>Product40</v>
      </c>
      <c r="H328" s="6"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c r="Q328" s="8">
        <f>InputData[[#This Row],[TOTAL SELLING VALUE]]-InputData[[#This Row],[TOTAL BUYING VALUE]]</f>
        <v>50.400000000000006</v>
      </c>
    </row>
    <row r="329" spans="1:17" x14ac:dyDescent="0.35">
      <c r="A329" s="3">
        <v>44658</v>
      </c>
      <c r="B329" s="4" t="s">
        <v>60</v>
      </c>
      <c r="C329" s="5">
        <v>7</v>
      </c>
      <c r="D329" s="5" t="s">
        <v>108</v>
      </c>
      <c r="E329" s="5" t="s">
        <v>106</v>
      </c>
      <c r="F329" s="6">
        <v>0</v>
      </c>
      <c r="G329" s="6" t="str">
        <f>VLOOKUP(InputData[[#This Row],[PRODUCT ID]],MasterData[],2,0)</f>
        <v>Product26</v>
      </c>
      <c r="H329" s="6"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c r="Q329" s="8">
        <f>InputData[[#This Row],[TOTAL SELLING VALUE]]-InputData[[#This Row],[TOTAL BUYING VALUE]]</f>
        <v>46.620000000000005</v>
      </c>
    </row>
    <row r="330" spans="1:17" x14ac:dyDescent="0.35">
      <c r="A330" s="3">
        <v>44660</v>
      </c>
      <c r="B330" s="4" t="s">
        <v>88</v>
      </c>
      <c r="C330" s="5">
        <v>12</v>
      </c>
      <c r="D330" s="5" t="s">
        <v>105</v>
      </c>
      <c r="E330" s="5" t="s">
        <v>107</v>
      </c>
      <c r="F330" s="6">
        <v>0</v>
      </c>
      <c r="G330" s="6" t="str">
        <f>VLOOKUP(InputData[[#This Row],[PRODUCT ID]],MasterData[],2,0)</f>
        <v>Product39</v>
      </c>
      <c r="H330" s="6"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c r="Q330" s="8">
        <f>InputData[[#This Row],[TOTAL SELLING VALUE]]-InputData[[#This Row],[TOTAL BUYING VALUE]]</f>
        <v>66.599999999999966</v>
      </c>
    </row>
    <row r="331" spans="1:17" x14ac:dyDescent="0.35">
      <c r="A331" s="3">
        <v>44660</v>
      </c>
      <c r="B331" s="4" t="s">
        <v>10</v>
      </c>
      <c r="C331" s="5">
        <v>9</v>
      </c>
      <c r="D331" s="5" t="s">
        <v>106</v>
      </c>
      <c r="E331" s="5" t="s">
        <v>106</v>
      </c>
      <c r="F331" s="6">
        <v>0</v>
      </c>
      <c r="G331" s="6" t="str">
        <f>VLOOKUP(InputData[[#This Row],[PRODUCT ID]],MasterData[],2,0)</f>
        <v>Product02</v>
      </c>
      <c r="H331" s="6"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c r="Q331" s="8">
        <f>InputData[[#This Row],[TOTAL SELLING VALUE]]-InputData[[#This Row],[TOTAL BUYING VALUE]]</f>
        <v>340.20000000000005</v>
      </c>
    </row>
    <row r="332" spans="1:17" x14ac:dyDescent="0.35">
      <c r="A332" s="3">
        <v>44664</v>
      </c>
      <c r="B332" s="4" t="s">
        <v>39</v>
      </c>
      <c r="C332" s="5">
        <v>14</v>
      </c>
      <c r="D332" s="5" t="s">
        <v>105</v>
      </c>
      <c r="E332" s="5" t="s">
        <v>106</v>
      </c>
      <c r="F332" s="6">
        <v>0</v>
      </c>
      <c r="G332" s="6" t="str">
        <f>VLOOKUP(InputData[[#This Row],[PRODUCT ID]],MasterData[],2,0)</f>
        <v>Product16</v>
      </c>
      <c r="H332" s="6"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c r="Q332" s="8">
        <f>InputData[[#This Row],[TOTAL SELLING VALUE]]-InputData[[#This Row],[TOTAL BUYING VALUE]]</f>
        <v>50.960000000000008</v>
      </c>
    </row>
    <row r="333" spans="1:17" x14ac:dyDescent="0.35">
      <c r="A333" s="3">
        <v>44669</v>
      </c>
      <c r="B333" s="4" t="s">
        <v>92</v>
      </c>
      <c r="C333" s="5">
        <v>9</v>
      </c>
      <c r="D333" s="5" t="s">
        <v>108</v>
      </c>
      <c r="E333" s="5" t="s">
        <v>107</v>
      </c>
      <c r="F333" s="6">
        <v>0</v>
      </c>
      <c r="G333" s="6" t="str">
        <f>VLOOKUP(InputData[[#This Row],[PRODUCT ID]],MasterData[],2,0)</f>
        <v>Product41</v>
      </c>
      <c r="H333" s="6"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c r="Q333" s="8">
        <f>InputData[[#This Row],[TOTAL SELLING VALUE]]-InputData[[#This Row],[TOTAL BUYING VALUE]]</f>
        <v>322.92000000000007</v>
      </c>
    </row>
    <row r="334" spans="1:17" x14ac:dyDescent="0.35">
      <c r="A334" s="3">
        <v>44671</v>
      </c>
      <c r="B334" s="4" t="s">
        <v>43</v>
      </c>
      <c r="C334" s="5">
        <v>2</v>
      </c>
      <c r="D334" s="5" t="s">
        <v>105</v>
      </c>
      <c r="E334" s="5" t="s">
        <v>106</v>
      </c>
      <c r="F334" s="6">
        <v>0</v>
      </c>
      <c r="G334" s="6" t="str">
        <f>VLOOKUP(InputData[[#This Row],[PRODUCT ID]],MasterData[],2,0)</f>
        <v>Product18</v>
      </c>
      <c r="H334" s="6"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c r="Q334" s="8">
        <f>InputData[[#This Row],[TOTAL SELLING VALUE]]-InputData[[#This Row],[TOTAL BUYING VALUE]]</f>
        <v>24.42</v>
      </c>
    </row>
    <row r="335" spans="1:17" x14ac:dyDescent="0.35">
      <c r="A335" s="3">
        <v>44671</v>
      </c>
      <c r="B335" s="4" t="s">
        <v>31</v>
      </c>
      <c r="C335" s="5">
        <v>4</v>
      </c>
      <c r="D335" s="5" t="s">
        <v>108</v>
      </c>
      <c r="E335" s="5" t="s">
        <v>106</v>
      </c>
      <c r="F335" s="6">
        <v>0</v>
      </c>
      <c r="G335" s="6" t="str">
        <f>VLOOKUP(InputData[[#This Row],[PRODUCT ID]],MasterData[],2,0)</f>
        <v>Product12</v>
      </c>
      <c r="H335" s="6"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c r="Q335" s="8">
        <f>InputData[[#This Row],[TOTAL SELLING VALUE]]-InputData[[#This Row],[TOTAL BUYING VALUE]]</f>
        <v>84.68</v>
      </c>
    </row>
    <row r="336" spans="1:17" x14ac:dyDescent="0.35">
      <c r="A336" s="3">
        <v>44672</v>
      </c>
      <c r="B336" s="4" t="s">
        <v>69</v>
      </c>
      <c r="C336" s="5">
        <v>2</v>
      </c>
      <c r="D336" s="5" t="s">
        <v>108</v>
      </c>
      <c r="E336" s="5" t="s">
        <v>107</v>
      </c>
      <c r="F336" s="6">
        <v>0</v>
      </c>
      <c r="G336" s="6" t="str">
        <f>VLOOKUP(InputData[[#This Row],[PRODUCT ID]],MasterData[],2,0)</f>
        <v>Product30</v>
      </c>
      <c r="H336" s="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c r="Q336" s="8">
        <f>InputData[[#This Row],[TOTAL SELLING VALUE]]-InputData[[#This Row],[TOTAL BUYING VALUE]]</f>
        <v>106.56</v>
      </c>
    </row>
    <row r="337" spans="1:17" x14ac:dyDescent="0.35">
      <c r="A337" s="3">
        <v>44672</v>
      </c>
      <c r="B337" s="4" t="s">
        <v>60</v>
      </c>
      <c r="C337" s="5">
        <v>14</v>
      </c>
      <c r="D337" s="5" t="s">
        <v>106</v>
      </c>
      <c r="E337" s="5" t="s">
        <v>106</v>
      </c>
      <c r="F337" s="6">
        <v>0</v>
      </c>
      <c r="G337" s="6" t="str">
        <f>VLOOKUP(InputData[[#This Row],[PRODUCT ID]],MasterData[],2,0)</f>
        <v>Product26</v>
      </c>
      <c r="H337" s="6"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c r="Q337" s="8">
        <f>InputData[[#This Row],[TOTAL SELLING VALUE]]-InputData[[#This Row],[TOTAL BUYING VALUE]]</f>
        <v>93.240000000000009</v>
      </c>
    </row>
    <row r="338" spans="1:17" x14ac:dyDescent="0.35">
      <c r="A338" s="3">
        <v>44674</v>
      </c>
      <c r="B338" s="4" t="s">
        <v>98</v>
      </c>
      <c r="C338" s="5">
        <v>15</v>
      </c>
      <c r="D338" s="5" t="s">
        <v>106</v>
      </c>
      <c r="E338" s="5" t="s">
        <v>106</v>
      </c>
      <c r="F338" s="6">
        <v>0</v>
      </c>
      <c r="G338" s="6" t="str">
        <f>VLOOKUP(InputData[[#This Row],[PRODUCT ID]],MasterData[],2,0)</f>
        <v>Product44</v>
      </c>
      <c r="H338" s="6"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c r="Q338" s="8">
        <f>InputData[[#This Row],[TOTAL SELLING VALUE]]-InputData[[#This Row],[TOTAL BUYING VALUE]]</f>
        <v>91.200000000000045</v>
      </c>
    </row>
    <row r="339" spans="1:17" x14ac:dyDescent="0.35">
      <c r="A339" s="3">
        <v>44675</v>
      </c>
      <c r="B339" s="4" t="s">
        <v>77</v>
      </c>
      <c r="C339" s="5">
        <v>4</v>
      </c>
      <c r="D339" s="5" t="s">
        <v>108</v>
      </c>
      <c r="E339" s="5" t="s">
        <v>106</v>
      </c>
      <c r="F339" s="6">
        <v>0</v>
      </c>
      <c r="G339" s="6" t="str">
        <f>VLOOKUP(InputData[[#This Row],[PRODUCT ID]],MasterData[],2,0)</f>
        <v>Product34</v>
      </c>
      <c r="H339" s="6"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c r="Q339" s="8">
        <f>InputData[[#This Row],[TOTAL SELLING VALUE]]-InputData[[#This Row],[TOTAL BUYING VALUE]]</f>
        <v>13.199999999999989</v>
      </c>
    </row>
    <row r="340" spans="1:17" x14ac:dyDescent="0.35">
      <c r="A340" s="3">
        <v>44676</v>
      </c>
      <c r="B340" s="4" t="s">
        <v>14</v>
      </c>
      <c r="C340" s="5">
        <v>9</v>
      </c>
      <c r="D340" s="5" t="s">
        <v>108</v>
      </c>
      <c r="E340" s="5" t="s">
        <v>107</v>
      </c>
      <c r="F340" s="6">
        <v>0</v>
      </c>
      <c r="G340" s="6" t="str">
        <f>VLOOKUP(InputData[[#This Row],[PRODUCT ID]],MasterData[],2,0)</f>
        <v>Product04</v>
      </c>
      <c r="H340" s="6"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c r="Q340" s="8">
        <f>InputData[[#This Row],[TOTAL SELLING VALUE]]-InputData[[#This Row],[TOTAL BUYING VALUE]]</f>
        <v>43.560000000000059</v>
      </c>
    </row>
    <row r="341" spans="1:17" x14ac:dyDescent="0.35">
      <c r="A341" s="3">
        <v>44676</v>
      </c>
      <c r="B341" s="4" t="s">
        <v>12</v>
      </c>
      <c r="C341" s="5">
        <v>8</v>
      </c>
      <c r="D341" s="5" t="s">
        <v>106</v>
      </c>
      <c r="E341" s="5" t="s">
        <v>106</v>
      </c>
      <c r="F341" s="6">
        <v>0</v>
      </c>
      <c r="G341" s="6" t="str">
        <f>VLOOKUP(InputData[[#This Row],[PRODUCT ID]],MasterData[],2,0)</f>
        <v>Product03</v>
      </c>
      <c r="H341" s="6"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c r="Q341" s="8">
        <f>InputData[[#This Row],[TOTAL SELLING VALUE]]-InputData[[#This Row],[TOTAL BUYING VALUE]]</f>
        <v>79.519999999999982</v>
      </c>
    </row>
    <row r="342" spans="1:17" x14ac:dyDescent="0.35">
      <c r="A342" s="3">
        <v>44677</v>
      </c>
      <c r="B342" s="4" t="s">
        <v>63</v>
      </c>
      <c r="C342" s="5">
        <v>2</v>
      </c>
      <c r="D342" s="5" t="s">
        <v>108</v>
      </c>
      <c r="E342" s="5" t="s">
        <v>107</v>
      </c>
      <c r="F342" s="6">
        <v>0</v>
      </c>
      <c r="G342" s="6" t="str">
        <f>VLOOKUP(InputData[[#This Row],[PRODUCT ID]],MasterData[],2,0)</f>
        <v>Product27</v>
      </c>
      <c r="H342" s="6"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c r="Q342" s="8">
        <f>InputData[[#This Row],[TOTAL SELLING VALUE]]-InputData[[#This Row],[TOTAL BUYING VALUE]]</f>
        <v>18.240000000000009</v>
      </c>
    </row>
    <row r="343" spans="1:17" x14ac:dyDescent="0.35">
      <c r="A343" s="3">
        <v>44679</v>
      </c>
      <c r="B343" s="4" t="s">
        <v>35</v>
      </c>
      <c r="C343" s="5">
        <v>14</v>
      </c>
      <c r="D343" s="5" t="s">
        <v>108</v>
      </c>
      <c r="E343" s="5" t="s">
        <v>107</v>
      </c>
      <c r="F343" s="6">
        <v>0</v>
      </c>
      <c r="G343" s="6" t="str">
        <f>VLOOKUP(InputData[[#This Row],[PRODUCT ID]],MasterData[],2,0)</f>
        <v>Product14</v>
      </c>
      <c r="H343" s="6"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c r="Q343" s="8">
        <f>InputData[[#This Row],[TOTAL SELLING VALUE]]-InputData[[#This Row],[TOTAL BUYING VALUE]]</f>
        <v>486.07999999999993</v>
      </c>
    </row>
    <row r="344" spans="1:17" x14ac:dyDescent="0.35">
      <c r="A344" s="3">
        <v>44681</v>
      </c>
      <c r="B344" s="4" t="s">
        <v>39</v>
      </c>
      <c r="C344" s="5">
        <v>13</v>
      </c>
      <c r="D344" s="5" t="s">
        <v>106</v>
      </c>
      <c r="E344" s="5" t="s">
        <v>106</v>
      </c>
      <c r="F344" s="6">
        <v>0</v>
      </c>
      <c r="G344" s="6" t="str">
        <f>VLOOKUP(InputData[[#This Row],[PRODUCT ID]],MasterData[],2,0)</f>
        <v>Product16</v>
      </c>
      <c r="H344" s="6"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c r="Q344" s="8">
        <f>InputData[[#This Row],[TOTAL SELLING VALUE]]-InputData[[#This Row],[TOTAL BUYING VALUE]]</f>
        <v>47.319999999999993</v>
      </c>
    </row>
    <row r="345" spans="1:17" x14ac:dyDescent="0.35">
      <c r="A345" s="3">
        <v>44681</v>
      </c>
      <c r="B345" s="4" t="s">
        <v>63</v>
      </c>
      <c r="C345" s="5">
        <v>8</v>
      </c>
      <c r="D345" s="5" t="s">
        <v>108</v>
      </c>
      <c r="E345" s="5" t="s">
        <v>106</v>
      </c>
      <c r="F345" s="6">
        <v>0</v>
      </c>
      <c r="G345" s="6" t="str">
        <f>VLOOKUP(InputData[[#This Row],[PRODUCT ID]],MasterData[],2,0)</f>
        <v>Product27</v>
      </c>
      <c r="H345" s="6"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c r="Q345" s="8">
        <f>InputData[[#This Row],[TOTAL SELLING VALUE]]-InputData[[#This Row],[TOTAL BUYING VALUE]]</f>
        <v>72.960000000000036</v>
      </c>
    </row>
    <row r="346" spans="1:17" x14ac:dyDescent="0.35">
      <c r="A346" s="3">
        <v>44682</v>
      </c>
      <c r="B346" s="4" t="s">
        <v>77</v>
      </c>
      <c r="C346" s="5">
        <v>9</v>
      </c>
      <c r="D346" s="5" t="s">
        <v>105</v>
      </c>
      <c r="E346" s="5" t="s">
        <v>106</v>
      </c>
      <c r="F346" s="6">
        <v>0</v>
      </c>
      <c r="G346" s="6" t="str">
        <f>VLOOKUP(InputData[[#This Row],[PRODUCT ID]],MasterData[],2,0)</f>
        <v>Product34</v>
      </c>
      <c r="H346" s="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c r="Q346" s="8">
        <f>InputData[[#This Row],[TOTAL SELLING VALUE]]-InputData[[#This Row],[TOTAL BUYING VALUE]]</f>
        <v>29.699999999999932</v>
      </c>
    </row>
    <row r="347" spans="1:17" x14ac:dyDescent="0.35">
      <c r="A347" s="3">
        <v>44682</v>
      </c>
      <c r="B347" s="4" t="s">
        <v>75</v>
      </c>
      <c r="C347" s="5">
        <v>6</v>
      </c>
      <c r="D347" s="5" t="s">
        <v>106</v>
      </c>
      <c r="E347" s="5" t="s">
        <v>106</v>
      </c>
      <c r="F347" s="6">
        <v>0</v>
      </c>
      <c r="G347" s="6" t="str">
        <f>VLOOKUP(InputData[[#This Row],[PRODUCT ID]],MasterData[],2,0)</f>
        <v>Product33</v>
      </c>
      <c r="H347" s="6"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c r="Q347" s="8">
        <f>InputData[[#This Row],[TOTAL SELLING VALUE]]-InputData[[#This Row],[TOTAL BUYING VALUE]]</f>
        <v>148.20000000000005</v>
      </c>
    </row>
    <row r="348" spans="1:17" x14ac:dyDescent="0.35">
      <c r="A348" s="3">
        <v>44683</v>
      </c>
      <c r="B348" s="4" t="s">
        <v>33</v>
      </c>
      <c r="C348" s="5">
        <v>4</v>
      </c>
      <c r="D348" s="5" t="s">
        <v>106</v>
      </c>
      <c r="E348" s="5" t="s">
        <v>107</v>
      </c>
      <c r="F348" s="6">
        <v>0</v>
      </c>
      <c r="G348" s="6" t="str">
        <f>VLOOKUP(InputData[[#This Row],[PRODUCT ID]],MasterData[],2,0)</f>
        <v>Product13</v>
      </c>
      <c r="H348" s="6"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c r="Q348" s="8">
        <f>InputData[[#This Row],[TOTAL SELLING VALUE]]-InputData[[#This Row],[TOTAL BUYING VALUE]]</f>
        <v>40.319999999999993</v>
      </c>
    </row>
    <row r="349" spans="1:17" x14ac:dyDescent="0.35">
      <c r="A349" s="3">
        <v>44685</v>
      </c>
      <c r="B349" s="4" t="s">
        <v>47</v>
      </c>
      <c r="C349" s="5">
        <v>10</v>
      </c>
      <c r="D349" s="5" t="s">
        <v>108</v>
      </c>
      <c r="E349" s="5" t="s">
        <v>106</v>
      </c>
      <c r="F349" s="6">
        <v>0</v>
      </c>
      <c r="G349" s="6" t="str">
        <f>VLOOKUP(InputData[[#This Row],[PRODUCT ID]],MasterData[],2,0)</f>
        <v>Product20</v>
      </c>
      <c r="H349" s="6"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c r="Q349" s="8">
        <f>InputData[[#This Row],[TOTAL SELLING VALUE]]-InputData[[#This Row],[TOTAL BUYING VALUE]]</f>
        <v>152.5</v>
      </c>
    </row>
    <row r="350" spans="1:17" x14ac:dyDescent="0.35">
      <c r="A350" s="3">
        <v>44687</v>
      </c>
      <c r="B350" s="4" t="s">
        <v>77</v>
      </c>
      <c r="C350" s="5">
        <v>7</v>
      </c>
      <c r="D350" s="5" t="s">
        <v>108</v>
      </c>
      <c r="E350" s="5" t="s">
        <v>106</v>
      </c>
      <c r="F350" s="6">
        <v>0</v>
      </c>
      <c r="G350" s="6" t="str">
        <f>VLOOKUP(InputData[[#This Row],[PRODUCT ID]],MasterData[],2,0)</f>
        <v>Product34</v>
      </c>
      <c r="H350" s="6"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c r="Q350" s="8">
        <f>InputData[[#This Row],[TOTAL SELLING VALUE]]-InputData[[#This Row],[TOTAL BUYING VALUE]]</f>
        <v>23.099999999999966</v>
      </c>
    </row>
    <row r="351" spans="1:17" x14ac:dyDescent="0.35">
      <c r="A351" s="3">
        <v>44688</v>
      </c>
      <c r="B351" s="4" t="s">
        <v>37</v>
      </c>
      <c r="C351" s="5">
        <v>4</v>
      </c>
      <c r="D351" s="5" t="s">
        <v>106</v>
      </c>
      <c r="E351" s="5" t="s">
        <v>107</v>
      </c>
      <c r="F351" s="6">
        <v>0</v>
      </c>
      <c r="G351" s="6" t="str">
        <f>VLOOKUP(InputData[[#This Row],[PRODUCT ID]],MasterData[],2,0)</f>
        <v>Product15</v>
      </c>
      <c r="H351" s="6"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c r="Q351" s="8">
        <f>InputData[[#This Row],[TOTAL SELLING VALUE]]-InputData[[#This Row],[TOTAL BUYING VALUE]]</f>
        <v>14.879999999999995</v>
      </c>
    </row>
    <row r="352" spans="1:17" x14ac:dyDescent="0.35">
      <c r="A352" s="3">
        <v>44688</v>
      </c>
      <c r="B352" s="4" t="s">
        <v>63</v>
      </c>
      <c r="C352" s="5">
        <v>1</v>
      </c>
      <c r="D352" s="5" t="s">
        <v>106</v>
      </c>
      <c r="E352" s="5" t="s">
        <v>106</v>
      </c>
      <c r="F352" s="6">
        <v>0</v>
      </c>
      <c r="G352" s="6" t="str">
        <f>VLOOKUP(InputData[[#This Row],[PRODUCT ID]],MasterData[],2,0)</f>
        <v>Product27</v>
      </c>
      <c r="H352" s="6"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c r="Q352" s="8">
        <f>InputData[[#This Row],[TOTAL SELLING VALUE]]-InputData[[#This Row],[TOTAL BUYING VALUE]]</f>
        <v>9.1200000000000045</v>
      </c>
    </row>
    <row r="353" spans="1:17" x14ac:dyDescent="0.35">
      <c r="A353" s="3">
        <v>44689</v>
      </c>
      <c r="B353" s="4" t="s">
        <v>52</v>
      </c>
      <c r="C353" s="5">
        <v>7</v>
      </c>
      <c r="D353" s="5" t="s">
        <v>106</v>
      </c>
      <c r="E353" s="5" t="s">
        <v>106</v>
      </c>
      <c r="F353" s="6">
        <v>0</v>
      </c>
      <c r="G353" s="6" t="str">
        <f>VLOOKUP(InputData[[#This Row],[PRODUCT ID]],MasterData[],2,0)</f>
        <v>Product22</v>
      </c>
      <c r="H353" s="6"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c r="Q353" s="8">
        <f>InputData[[#This Row],[TOTAL SELLING VALUE]]-InputData[[#This Row],[TOTAL BUYING VALUE]]</f>
        <v>143.99</v>
      </c>
    </row>
    <row r="354" spans="1:17" x14ac:dyDescent="0.35">
      <c r="A354" s="3">
        <v>44690</v>
      </c>
      <c r="B354" s="4" t="s">
        <v>41</v>
      </c>
      <c r="C354" s="5">
        <v>12</v>
      </c>
      <c r="D354" s="5" t="s">
        <v>105</v>
      </c>
      <c r="E354" s="5" t="s">
        <v>107</v>
      </c>
      <c r="F354" s="6">
        <v>0</v>
      </c>
      <c r="G354" s="6" t="str">
        <f>VLOOKUP(InputData[[#This Row],[PRODUCT ID]],MasterData[],2,0)</f>
        <v>Product17</v>
      </c>
      <c r="H354" s="6"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c r="Q354" s="8">
        <f>InputData[[#This Row],[TOTAL SELLING VALUE]]-InputData[[#This Row],[TOTAL BUYING VALUE]]</f>
        <v>273.36000000000013</v>
      </c>
    </row>
    <row r="355" spans="1:17" x14ac:dyDescent="0.35">
      <c r="A355" s="3">
        <v>44691</v>
      </c>
      <c r="B355" s="4" t="s">
        <v>24</v>
      </c>
      <c r="C355" s="5">
        <v>6</v>
      </c>
      <c r="D355" s="5" t="s">
        <v>108</v>
      </c>
      <c r="E355" s="5" t="s">
        <v>106</v>
      </c>
      <c r="F355" s="6">
        <v>0</v>
      </c>
      <c r="G355" s="6" t="str">
        <f>VLOOKUP(InputData[[#This Row],[PRODUCT ID]],MasterData[],2,0)</f>
        <v>Product09</v>
      </c>
      <c r="H355" s="6"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c r="Q355" s="8">
        <f>InputData[[#This Row],[TOTAL SELLING VALUE]]-InputData[[#This Row],[TOTAL BUYING VALUE]]</f>
        <v>11.159999999999997</v>
      </c>
    </row>
    <row r="356" spans="1:17" x14ac:dyDescent="0.35">
      <c r="A356" s="3">
        <v>44693</v>
      </c>
      <c r="B356" s="4" t="s">
        <v>29</v>
      </c>
      <c r="C356" s="5">
        <v>7</v>
      </c>
      <c r="D356" s="5" t="s">
        <v>106</v>
      </c>
      <c r="E356" s="5" t="s">
        <v>107</v>
      </c>
      <c r="F356" s="6">
        <v>0</v>
      </c>
      <c r="G356" s="6" t="str">
        <f>VLOOKUP(InputData[[#This Row],[PRODUCT ID]],MasterData[],2,0)</f>
        <v>Product11</v>
      </c>
      <c r="H356" s="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c r="Q356" s="8">
        <f>InputData[[#This Row],[TOTAL SELLING VALUE]]-InputData[[#This Row],[TOTAL BUYING VALUE]]</f>
        <v>30.800000000000011</v>
      </c>
    </row>
    <row r="357" spans="1:17" x14ac:dyDescent="0.35">
      <c r="A357" s="3">
        <v>44694</v>
      </c>
      <c r="B357" s="4" t="s">
        <v>31</v>
      </c>
      <c r="C357" s="5">
        <v>5</v>
      </c>
      <c r="D357" s="5" t="s">
        <v>108</v>
      </c>
      <c r="E357" s="5" t="s">
        <v>106</v>
      </c>
      <c r="F357" s="6">
        <v>0</v>
      </c>
      <c r="G357" s="6" t="str">
        <f>VLOOKUP(InputData[[#This Row],[PRODUCT ID]],MasterData[],2,0)</f>
        <v>Product12</v>
      </c>
      <c r="H357" s="6"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c r="Q357" s="8">
        <f>InputData[[#This Row],[TOTAL SELLING VALUE]]-InputData[[#This Row],[TOTAL BUYING VALUE]]</f>
        <v>105.85000000000002</v>
      </c>
    </row>
    <row r="358" spans="1:17" x14ac:dyDescent="0.35">
      <c r="A358" s="3">
        <v>44695</v>
      </c>
      <c r="B358" s="4" t="s">
        <v>22</v>
      </c>
      <c r="C358" s="5">
        <v>14</v>
      </c>
      <c r="D358" s="5" t="s">
        <v>108</v>
      </c>
      <c r="E358" s="5" t="s">
        <v>107</v>
      </c>
      <c r="F358" s="6">
        <v>0</v>
      </c>
      <c r="G358" s="6" t="str">
        <f>VLOOKUP(InputData[[#This Row],[PRODUCT ID]],MasterData[],2,0)</f>
        <v>Product08</v>
      </c>
      <c r="H358" s="6"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c r="Q358" s="8">
        <f>InputData[[#This Row],[TOTAL SELLING VALUE]]-InputData[[#This Row],[TOTAL BUYING VALUE]]</f>
        <v>162.68000000000006</v>
      </c>
    </row>
    <row r="359" spans="1:17" x14ac:dyDescent="0.35">
      <c r="A359" s="3">
        <v>44696</v>
      </c>
      <c r="B359" s="4" t="s">
        <v>47</v>
      </c>
      <c r="C359" s="5">
        <v>5</v>
      </c>
      <c r="D359" s="5" t="s">
        <v>106</v>
      </c>
      <c r="E359" s="5" t="s">
        <v>106</v>
      </c>
      <c r="F359" s="6">
        <v>0</v>
      </c>
      <c r="G359" s="6" t="str">
        <f>VLOOKUP(InputData[[#This Row],[PRODUCT ID]],MasterData[],2,0)</f>
        <v>Product20</v>
      </c>
      <c r="H359" s="6"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c r="Q359" s="8">
        <f>InputData[[#This Row],[TOTAL SELLING VALUE]]-InputData[[#This Row],[TOTAL BUYING VALUE]]</f>
        <v>76.25</v>
      </c>
    </row>
    <row r="360" spans="1:17" x14ac:dyDescent="0.35">
      <c r="A360" s="3">
        <v>44697</v>
      </c>
      <c r="B360" s="4" t="s">
        <v>26</v>
      </c>
      <c r="C360" s="5">
        <v>13</v>
      </c>
      <c r="D360" s="5" t="s">
        <v>108</v>
      </c>
      <c r="E360" s="5" t="s">
        <v>107</v>
      </c>
      <c r="F360" s="6">
        <v>0</v>
      </c>
      <c r="G360" s="6" t="str">
        <f>VLOOKUP(InputData[[#This Row],[PRODUCT ID]],MasterData[],2,0)</f>
        <v>Product10</v>
      </c>
      <c r="H360" s="6"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c r="Q360" s="8">
        <f>InputData[[#This Row],[TOTAL SELLING VALUE]]-InputData[[#This Row],[TOTAL BUYING VALUE]]</f>
        <v>211.63999999999987</v>
      </c>
    </row>
    <row r="361" spans="1:17" x14ac:dyDescent="0.35">
      <c r="A361" s="3">
        <v>44697</v>
      </c>
      <c r="B361" s="4" t="s">
        <v>71</v>
      </c>
      <c r="C361" s="5">
        <v>13</v>
      </c>
      <c r="D361" s="5" t="s">
        <v>106</v>
      </c>
      <c r="E361" s="5" t="s">
        <v>106</v>
      </c>
      <c r="F361" s="6">
        <v>0</v>
      </c>
      <c r="G361" s="6" t="str">
        <f>VLOOKUP(InputData[[#This Row],[PRODUCT ID]],MasterData[],2,0)</f>
        <v>Product31</v>
      </c>
      <c r="H361" s="6"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c r="Q361" s="8">
        <f>InputData[[#This Row],[TOTAL SELLING VALUE]]-InputData[[#This Row],[TOTAL BUYING VALUE]]</f>
        <v>145.07999999999993</v>
      </c>
    </row>
    <row r="362" spans="1:17" x14ac:dyDescent="0.35">
      <c r="A362" s="3">
        <v>44698</v>
      </c>
      <c r="B362" s="4" t="s">
        <v>63</v>
      </c>
      <c r="C362" s="5">
        <v>8</v>
      </c>
      <c r="D362" s="5" t="s">
        <v>108</v>
      </c>
      <c r="E362" s="5" t="s">
        <v>107</v>
      </c>
      <c r="F362" s="6">
        <v>0</v>
      </c>
      <c r="G362" s="6" t="str">
        <f>VLOOKUP(InputData[[#This Row],[PRODUCT ID]],MasterData[],2,0)</f>
        <v>Product27</v>
      </c>
      <c r="H362" s="6"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c r="Q362" s="8">
        <f>InputData[[#This Row],[TOTAL SELLING VALUE]]-InputData[[#This Row],[TOTAL BUYING VALUE]]</f>
        <v>72.960000000000036</v>
      </c>
    </row>
    <row r="363" spans="1:17" x14ac:dyDescent="0.35">
      <c r="A363" s="3">
        <v>44699</v>
      </c>
      <c r="B363" s="4" t="s">
        <v>63</v>
      </c>
      <c r="C363" s="5">
        <v>4</v>
      </c>
      <c r="D363" s="5" t="s">
        <v>105</v>
      </c>
      <c r="E363" s="5" t="s">
        <v>106</v>
      </c>
      <c r="F363" s="6">
        <v>0</v>
      </c>
      <c r="G363" s="6" t="str">
        <f>VLOOKUP(InputData[[#This Row],[PRODUCT ID]],MasterData[],2,0)</f>
        <v>Product27</v>
      </c>
      <c r="H363" s="6"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c r="Q363" s="8">
        <f>InputData[[#This Row],[TOTAL SELLING VALUE]]-InputData[[#This Row],[TOTAL BUYING VALUE]]</f>
        <v>36.480000000000018</v>
      </c>
    </row>
    <row r="364" spans="1:17" x14ac:dyDescent="0.35">
      <c r="A364" s="3">
        <v>44699</v>
      </c>
      <c r="B364" s="4" t="s">
        <v>86</v>
      </c>
      <c r="C364" s="5">
        <v>8</v>
      </c>
      <c r="D364" s="5" t="s">
        <v>105</v>
      </c>
      <c r="E364" s="5" t="s">
        <v>106</v>
      </c>
      <c r="F364" s="6">
        <v>0</v>
      </c>
      <c r="G364" s="6" t="str">
        <f>VLOOKUP(InputData[[#This Row],[PRODUCT ID]],MasterData[],2,0)</f>
        <v>Product38</v>
      </c>
      <c r="H364" s="6"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c r="Q364" s="8">
        <f>InputData[[#This Row],[TOTAL SELLING VALUE]]-InputData[[#This Row],[TOTAL BUYING VALUE]]</f>
        <v>63.360000000000014</v>
      </c>
    </row>
    <row r="365" spans="1:17" x14ac:dyDescent="0.35">
      <c r="A365" s="3">
        <v>44701</v>
      </c>
      <c r="B365" s="4" t="s">
        <v>98</v>
      </c>
      <c r="C365" s="5">
        <v>15</v>
      </c>
      <c r="D365" s="5" t="s">
        <v>106</v>
      </c>
      <c r="E365" s="5" t="s">
        <v>107</v>
      </c>
      <c r="F365" s="6">
        <v>0</v>
      </c>
      <c r="G365" s="6" t="str">
        <f>VLOOKUP(InputData[[#This Row],[PRODUCT ID]],MasterData[],2,0)</f>
        <v>Product44</v>
      </c>
      <c r="H365" s="6"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c r="Q365" s="8">
        <f>InputData[[#This Row],[TOTAL SELLING VALUE]]-InputData[[#This Row],[TOTAL BUYING VALUE]]</f>
        <v>91.200000000000045</v>
      </c>
    </row>
    <row r="366" spans="1:17" x14ac:dyDescent="0.35">
      <c r="A366" s="3">
        <v>44703</v>
      </c>
      <c r="B366" s="4" t="s">
        <v>37</v>
      </c>
      <c r="C366" s="5">
        <v>12</v>
      </c>
      <c r="D366" s="5" t="s">
        <v>108</v>
      </c>
      <c r="E366" s="5" t="s">
        <v>106</v>
      </c>
      <c r="F366" s="6">
        <v>0</v>
      </c>
      <c r="G366" s="6" t="str">
        <f>VLOOKUP(InputData[[#This Row],[PRODUCT ID]],MasterData[],2,0)</f>
        <v>Product15</v>
      </c>
      <c r="H366" s="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c r="Q366" s="8">
        <f>InputData[[#This Row],[TOTAL SELLING VALUE]]-InputData[[#This Row],[TOTAL BUYING VALUE]]</f>
        <v>44.639999999999986</v>
      </c>
    </row>
    <row r="367" spans="1:17" x14ac:dyDescent="0.35">
      <c r="A367" s="3">
        <v>44706</v>
      </c>
      <c r="B367" s="4" t="s">
        <v>10</v>
      </c>
      <c r="C367" s="5">
        <v>7</v>
      </c>
      <c r="D367" s="5" t="s">
        <v>106</v>
      </c>
      <c r="E367" s="5" t="s">
        <v>106</v>
      </c>
      <c r="F367" s="6">
        <v>0</v>
      </c>
      <c r="G367" s="6" t="str">
        <f>VLOOKUP(InputData[[#This Row],[PRODUCT ID]],MasterData[],2,0)</f>
        <v>Product02</v>
      </c>
      <c r="H367" s="6"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c r="Q367" s="8">
        <f>InputData[[#This Row],[TOTAL SELLING VALUE]]-InputData[[#This Row],[TOTAL BUYING VALUE]]</f>
        <v>264.60000000000014</v>
      </c>
    </row>
    <row r="368" spans="1:17" x14ac:dyDescent="0.35">
      <c r="A368" s="3">
        <v>44707</v>
      </c>
      <c r="B368" s="4" t="s">
        <v>65</v>
      </c>
      <c r="C368" s="5">
        <v>2</v>
      </c>
      <c r="D368" s="5" t="s">
        <v>108</v>
      </c>
      <c r="E368" s="5" t="s">
        <v>106</v>
      </c>
      <c r="F368" s="6">
        <v>0</v>
      </c>
      <c r="G368" s="6" t="str">
        <f>VLOOKUP(InputData[[#This Row],[PRODUCT ID]],MasterData[],2,0)</f>
        <v>Product28</v>
      </c>
      <c r="H368" s="6"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c r="Q368" s="8">
        <f>InputData[[#This Row],[TOTAL SELLING VALUE]]-InputData[[#This Row],[TOTAL BUYING VALUE]]</f>
        <v>9.6200000000000045</v>
      </c>
    </row>
    <row r="369" spans="1:17" x14ac:dyDescent="0.35">
      <c r="A369" s="3">
        <v>44707</v>
      </c>
      <c r="B369" s="4" t="s">
        <v>63</v>
      </c>
      <c r="C369" s="5">
        <v>2</v>
      </c>
      <c r="D369" s="5" t="s">
        <v>106</v>
      </c>
      <c r="E369" s="5" t="s">
        <v>106</v>
      </c>
      <c r="F369" s="6">
        <v>0</v>
      </c>
      <c r="G369" s="6" t="str">
        <f>VLOOKUP(InputData[[#This Row],[PRODUCT ID]],MasterData[],2,0)</f>
        <v>Product27</v>
      </c>
      <c r="H369" s="6"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c r="Q369" s="8">
        <f>InputData[[#This Row],[TOTAL SELLING VALUE]]-InputData[[#This Row],[TOTAL BUYING VALUE]]</f>
        <v>18.240000000000009</v>
      </c>
    </row>
    <row r="370" spans="1:17" x14ac:dyDescent="0.35">
      <c r="A370" s="3">
        <v>44709</v>
      </c>
      <c r="B370" s="4" t="s">
        <v>92</v>
      </c>
      <c r="C370" s="5">
        <v>10</v>
      </c>
      <c r="D370" s="5" t="s">
        <v>105</v>
      </c>
      <c r="E370" s="5" t="s">
        <v>107</v>
      </c>
      <c r="F370" s="6">
        <v>0</v>
      </c>
      <c r="G370" s="6" t="str">
        <f>VLOOKUP(InputData[[#This Row],[PRODUCT ID]],MasterData[],2,0)</f>
        <v>Product41</v>
      </c>
      <c r="H370" s="6"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c r="Q370" s="8">
        <f>InputData[[#This Row],[TOTAL SELLING VALUE]]-InputData[[#This Row],[TOTAL BUYING VALUE]]</f>
        <v>358.79999999999995</v>
      </c>
    </row>
    <row r="371" spans="1:17" x14ac:dyDescent="0.35">
      <c r="A371" s="3">
        <v>44709</v>
      </c>
      <c r="B371" s="4" t="s">
        <v>22</v>
      </c>
      <c r="C371" s="5">
        <v>5</v>
      </c>
      <c r="D371" s="5" t="s">
        <v>105</v>
      </c>
      <c r="E371" s="5" t="s">
        <v>106</v>
      </c>
      <c r="F371" s="6">
        <v>0</v>
      </c>
      <c r="G371" s="6" t="str">
        <f>VLOOKUP(InputData[[#This Row],[PRODUCT ID]],MasterData[],2,0)</f>
        <v>Product08</v>
      </c>
      <c r="H371" s="6"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c r="Q371" s="8">
        <f>InputData[[#This Row],[TOTAL SELLING VALUE]]-InputData[[#This Row],[TOTAL BUYING VALUE]]</f>
        <v>58.100000000000023</v>
      </c>
    </row>
    <row r="372" spans="1:17" x14ac:dyDescent="0.35">
      <c r="A372" s="3">
        <v>44709</v>
      </c>
      <c r="B372" s="4" t="s">
        <v>26</v>
      </c>
      <c r="C372" s="5">
        <v>9</v>
      </c>
      <c r="D372" s="5" t="s">
        <v>106</v>
      </c>
      <c r="E372" s="5" t="s">
        <v>107</v>
      </c>
      <c r="F372" s="6">
        <v>0</v>
      </c>
      <c r="G372" s="6" t="str">
        <f>VLOOKUP(InputData[[#This Row],[PRODUCT ID]],MasterData[],2,0)</f>
        <v>Product10</v>
      </c>
      <c r="H372" s="6"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c r="Q372" s="8">
        <f>InputData[[#This Row],[TOTAL SELLING VALUE]]-InputData[[#This Row],[TOTAL BUYING VALUE]]</f>
        <v>146.51999999999998</v>
      </c>
    </row>
    <row r="373" spans="1:17" x14ac:dyDescent="0.35">
      <c r="A373" s="3">
        <v>44709</v>
      </c>
      <c r="B373" s="4" t="s">
        <v>14</v>
      </c>
      <c r="C373" s="5">
        <v>12</v>
      </c>
      <c r="D373" s="5" t="s">
        <v>106</v>
      </c>
      <c r="E373" s="5" t="s">
        <v>106</v>
      </c>
      <c r="F373" s="6">
        <v>0</v>
      </c>
      <c r="G373" s="6" t="str">
        <f>VLOOKUP(InputData[[#This Row],[PRODUCT ID]],MasterData[],2,0)</f>
        <v>Product04</v>
      </c>
      <c r="H373" s="6"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c r="Q373" s="8">
        <f>InputData[[#This Row],[TOTAL SELLING VALUE]]-InputData[[#This Row],[TOTAL BUYING VALUE]]</f>
        <v>58.080000000000041</v>
      </c>
    </row>
    <row r="374" spans="1:17" x14ac:dyDescent="0.35">
      <c r="A374" s="3">
        <v>44709</v>
      </c>
      <c r="B374" s="4" t="s">
        <v>47</v>
      </c>
      <c r="C374" s="5">
        <v>14</v>
      </c>
      <c r="D374" s="5" t="s">
        <v>108</v>
      </c>
      <c r="E374" s="5" t="s">
        <v>107</v>
      </c>
      <c r="F374" s="6">
        <v>0</v>
      </c>
      <c r="G374" s="6" t="str">
        <f>VLOOKUP(InputData[[#This Row],[PRODUCT ID]],MasterData[],2,0)</f>
        <v>Product20</v>
      </c>
      <c r="H374" s="6"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c r="Q374" s="8">
        <f>InputData[[#This Row],[TOTAL SELLING VALUE]]-InputData[[#This Row],[TOTAL BUYING VALUE]]</f>
        <v>213.5</v>
      </c>
    </row>
    <row r="375" spans="1:17" x14ac:dyDescent="0.35">
      <c r="A375" s="3">
        <v>44711</v>
      </c>
      <c r="B375" s="4" t="s">
        <v>98</v>
      </c>
      <c r="C375" s="5">
        <v>9</v>
      </c>
      <c r="D375" s="5" t="s">
        <v>108</v>
      </c>
      <c r="E375" s="5" t="s">
        <v>106</v>
      </c>
      <c r="F375" s="6">
        <v>0</v>
      </c>
      <c r="G375" s="6" t="str">
        <f>VLOOKUP(InputData[[#This Row],[PRODUCT ID]],MasterData[],2,0)</f>
        <v>Product44</v>
      </c>
      <c r="H375" s="6"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c r="Q375" s="8">
        <f>InputData[[#This Row],[TOTAL SELLING VALUE]]-InputData[[#This Row],[TOTAL BUYING VALUE]]</f>
        <v>54.720000000000027</v>
      </c>
    </row>
    <row r="376" spans="1:17" x14ac:dyDescent="0.35">
      <c r="A376" s="3">
        <v>44711</v>
      </c>
      <c r="B376" s="4" t="s">
        <v>16</v>
      </c>
      <c r="C376" s="5">
        <v>4</v>
      </c>
      <c r="D376" s="5" t="s">
        <v>105</v>
      </c>
      <c r="E376" s="5" t="s">
        <v>107</v>
      </c>
      <c r="F376" s="6">
        <v>0</v>
      </c>
      <c r="G376" s="6" t="str">
        <f>VLOOKUP(InputData[[#This Row],[PRODUCT ID]],MasterData[],2,0)</f>
        <v>Product05</v>
      </c>
      <c r="H376" s="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c r="Q376" s="8">
        <f>InputData[[#This Row],[TOTAL SELLING VALUE]]-InputData[[#This Row],[TOTAL BUYING VALUE]]</f>
        <v>90.440000000000055</v>
      </c>
    </row>
    <row r="377" spans="1:17" x14ac:dyDescent="0.35">
      <c r="A377" s="3">
        <v>44711</v>
      </c>
      <c r="B377" s="4" t="s">
        <v>75</v>
      </c>
      <c r="C377" s="5">
        <v>3</v>
      </c>
      <c r="D377" s="5" t="s">
        <v>106</v>
      </c>
      <c r="E377" s="5" t="s">
        <v>107</v>
      </c>
      <c r="F377" s="6">
        <v>0</v>
      </c>
      <c r="G377" s="6" t="str">
        <f>VLOOKUP(InputData[[#This Row],[PRODUCT ID]],MasterData[],2,0)</f>
        <v>Product33</v>
      </c>
      <c r="H377" s="6"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c r="Q377" s="8">
        <f>InputData[[#This Row],[TOTAL SELLING VALUE]]-InputData[[#This Row],[TOTAL BUYING VALUE]]</f>
        <v>74.100000000000023</v>
      </c>
    </row>
    <row r="378" spans="1:17" x14ac:dyDescent="0.35">
      <c r="A378" s="3">
        <v>44715</v>
      </c>
      <c r="B378" s="4" t="s">
        <v>22</v>
      </c>
      <c r="C378" s="5">
        <v>14</v>
      </c>
      <c r="D378" s="5" t="s">
        <v>106</v>
      </c>
      <c r="E378" s="5" t="s">
        <v>106</v>
      </c>
      <c r="F378" s="6">
        <v>0</v>
      </c>
      <c r="G378" s="6" t="str">
        <f>VLOOKUP(InputData[[#This Row],[PRODUCT ID]],MasterData[],2,0)</f>
        <v>Product08</v>
      </c>
      <c r="H378" s="6"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c r="Q378" s="8">
        <f>InputData[[#This Row],[TOTAL SELLING VALUE]]-InputData[[#This Row],[TOTAL BUYING VALUE]]</f>
        <v>162.68000000000006</v>
      </c>
    </row>
    <row r="379" spans="1:17" x14ac:dyDescent="0.35">
      <c r="A379" s="3">
        <v>44722</v>
      </c>
      <c r="B379" s="4" t="s">
        <v>65</v>
      </c>
      <c r="C379" s="5">
        <v>8</v>
      </c>
      <c r="D379" s="5" t="s">
        <v>105</v>
      </c>
      <c r="E379" s="5" t="s">
        <v>106</v>
      </c>
      <c r="F379" s="6">
        <v>0</v>
      </c>
      <c r="G379" s="6" t="str">
        <f>VLOOKUP(InputData[[#This Row],[PRODUCT ID]],MasterData[],2,0)</f>
        <v>Product28</v>
      </c>
      <c r="H379" s="6"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c r="Q379" s="8">
        <f>InputData[[#This Row],[TOTAL SELLING VALUE]]-InputData[[#This Row],[TOTAL BUYING VALUE]]</f>
        <v>38.480000000000018</v>
      </c>
    </row>
    <row r="380" spans="1:17" x14ac:dyDescent="0.35">
      <c r="A380" s="3">
        <v>44723</v>
      </c>
      <c r="B380" s="4" t="s">
        <v>88</v>
      </c>
      <c r="C380" s="5">
        <v>13</v>
      </c>
      <c r="D380" s="5" t="s">
        <v>106</v>
      </c>
      <c r="E380" s="5" t="s">
        <v>107</v>
      </c>
      <c r="F380" s="6">
        <v>0</v>
      </c>
      <c r="G380" s="6" t="str">
        <f>VLOOKUP(InputData[[#This Row],[PRODUCT ID]],MasterData[],2,0)</f>
        <v>Product39</v>
      </c>
      <c r="H380" s="6"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c r="Q380" s="8">
        <f>InputData[[#This Row],[TOTAL SELLING VALUE]]-InputData[[#This Row],[TOTAL BUYING VALUE]]</f>
        <v>72.149999999999977</v>
      </c>
    </row>
    <row r="381" spans="1:17" x14ac:dyDescent="0.35">
      <c r="A381" s="3">
        <v>44723</v>
      </c>
      <c r="B381" s="4" t="s">
        <v>50</v>
      </c>
      <c r="C381" s="5">
        <v>6</v>
      </c>
      <c r="D381" s="5" t="s">
        <v>108</v>
      </c>
      <c r="E381" s="5" t="s">
        <v>106</v>
      </c>
      <c r="F381" s="6">
        <v>0</v>
      </c>
      <c r="G381" s="6" t="str">
        <f>VLOOKUP(InputData[[#This Row],[PRODUCT ID]],MasterData[],2,0)</f>
        <v>Product21</v>
      </c>
      <c r="H381" s="6"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c r="Q381" s="8">
        <f>InputData[[#This Row],[TOTAL SELLING VALUE]]-InputData[[#This Row],[TOTAL BUYING VALUE]]</f>
        <v>219.24</v>
      </c>
    </row>
    <row r="382" spans="1:17" x14ac:dyDescent="0.35">
      <c r="A382" s="3">
        <v>44725</v>
      </c>
      <c r="B382" s="4" t="s">
        <v>60</v>
      </c>
      <c r="C382" s="5">
        <v>6</v>
      </c>
      <c r="D382" s="5" t="s">
        <v>108</v>
      </c>
      <c r="E382" s="5" t="s">
        <v>107</v>
      </c>
      <c r="F382" s="6">
        <v>0</v>
      </c>
      <c r="G382" s="6" t="str">
        <f>VLOOKUP(InputData[[#This Row],[PRODUCT ID]],MasterData[],2,0)</f>
        <v>Product26</v>
      </c>
      <c r="H382" s="6"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c r="Q382" s="8">
        <f>InputData[[#This Row],[TOTAL SELLING VALUE]]-InputData[[#This Row],[TOTAL BUYING VALUE]]</f>
        <v>39.960000000000008</v>
      </c>
    </row>
    <row r="383" spans="1:17" x14ac:dyDescent="0.35">
      <c r="A383" s="3">
        <v>44727</v>
      </c>
      <c r="B383" s="4" t="s">
        <v>94</v>
      </c>
      <c r="C383" s="5">
        <v>15</v>
      </c>
      <c r="D383" s="5" t="s">
        <v>105</v>
      </c>
      <c r="E383" s="5" t="s">
        <v>106</v>
      </c>
      <c r="F383" s="6">
        <v>0</v>
      </c>
      <c r="G383" s="6" t="str">
        <f>VLOOKUP(InputData[[#This Row],[PRODUCT ID]],MasterData[],2,0)</f>
        <v>Product42</v>
      </c>
      <c r="H383" s="6"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c r="Q383" s="8">
        <f>InputData[[#This Row],[TOTAL SELLING VALUE]]-InputData[[#This Row],[TOTAL BUYING VALUE]]</f>
        <v>630</v>
      </c>
    </row>
    <row r="384" spans="1:17" x14ac:dyDescent="0.35">
      <c r="A384" s="3">
        <v>44728</v>
      </c>
      <c r="B384" s="4" t="s">
        <v>67</v>
      </c>
      <c r="C384" s="5">
        <v>15</v>
      </c>
      <c r="D384" s="5" t="s">
        <v>106</v>
      </c>
      <c r="E384" s="5" t="s">
        <v>107</v>
      </c>
      <c r="F384" s="6">
        <v>0</v>
      </c>
      <c r="G384" s="6" t="str">
        <f>VLOOKUP(InputData[[#This Row],[PRODUCT ID]],MasterData[],2,0)</f>
        <v>Product29</v>
      </c>
      <c r="H384" s="6"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c r="Q384" s="8">
        <f>InputData[[#This Row],[TOTAL SELLING VALUE]]-InputData[[#This Row],[TOTAL BUYING VALUE]]</f>
        <v>91.649999999999977</v>
      </c>
    </row>
    <row r="385" spans="1:17" x14ac:dyDescent="0.35">
      <c r="A385" s="3">
        <v>44731</v>
      </c>
      <c r="B385" s="4" t="s">
        <v>10</v>
      </c>
      <c r="C385" s="5">
        <v>8</v>
      </c>
      <c r="D385" s="5" t="s">
        <v>108</v>
      </c>
      <c r="E385" s="5" t="s">
        <v>107</v>
      </c>
      <c r="F385" s="6">
        <v>0</v>
      </c>
      <c r="G385" s="6" t="str">
        <f>VLOOKUP(InputData[[#This Row],[PRODUCT ID]],MasterData[],2,0)</f>
        <v>Product02</v>
      </c>
      <c r="H385" s="6"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c r="Q385" s="8">
        <f>InputData[[#This Row],[TOTAL SELLING VALUE]]-InputData[[#This Row],[TOTAL BUYING VALUE]]</f>
        <v>302.40000000000009</v>
      </c>
    </row>
    <row r="386" spans="1:17" x14ac:dyDescent="0.35">
      <c r="A386" s="3">
        <v>44733</v>
      </c>
      <c r="B386" s="4" t="s">
        <v>41</v>
      </c>
      <c r="C386" s="5">
        <v>14</v>
      </c>
      <c r="D386" s="5" t="s">
        <v>108</v>
      </c>
      <c r="E386" s="5" t="s">
        <v>107</v>
      </c>
      <c r="F386" s="6">
        <v>0</v>
      </c>
      <c r="G386" s="6" t="str">
        <f>VLOOKUP(InputData[[#This Row],[PRODUCT ID]],MasterData[],2,0)</f>
        <v>Product17</v>
      </c>
      <c r="H386" s="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c r="Q386" s="8">
        <f>InputData[[#This Row],[TOTAL SELLING VALUE]]-InputData[[#This Row],[TOTAL BUYING VALUE]]</f>
        <v>318.92000000000007</v>
      </c>
    </row>
    <row r="387" spans="1:17" x14ac:dyDescent="0.35">
      <c r="A387" s="3">
        <v>44734</v>
      </c>
      <c r="B387" s="4" t="s">
        <v>90</v>
      </c>
      <c r="C387" s="5">
        <v>10</v>
      </c>
      <c r="D387" s="5" t="s">
        <v>106</v>
      </c>
      <c r="E387" s="5" t="s">
        <v>107</v>
      </c>
      <c r="F387" s="6">
        <v>0</v>
      </c>
      <c r="G387" s="6" t="str">
        <f>VLOOKUP(InputData[[#This Row],[PRODUCT ID]],MasterData[],2,0)</f>
        <v>Product40</v>
      </c>
      <c r="H387" s="6"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c r="Q387" s="8">
        <f>InputData[[#This Row],[TOTAL SELLING VALUE]]-InputData[[#This Row],[TOTAL BUYING VALUE]]</f>
        <v>252</v>
      </c>
    </row>
    <row r="388" spans="1:17" x14ac:dyDescent="0.35">
      <c r="A388" s="3">
        <v>44734</v>
      </c>
      <c r="B388" s="4" t="s">
        <v>6</v>
      </c>
      <c r="C388" s="5">
        <v>4</v>
      </c>
      <c r="D388" s="5" t="s">
        <v>108</v>
      </c>
      <c r="E388" s="5" t="s">
        <v>107</v>
      </c>
      <c r="F388" s="6">
        <v>0</v>
      </c>
      <c r="G388" s="6" t="str">
        <f>VLOOKUP(InputData[[#This Row],[PRODUCT ID]],MasterData[],2,0)</f>
        <v>Product01</v>
      </c>
      <c r="H388" s="6"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c r="Q388" s="8">
        <f>InputData[[#This Row],[TOTAL SELLING VALUE]]-InputData[[#This Row],[TOTAL BUYING VALUE]]</f>
        <v>23.519999999999982</v>
      </c>
    </row>
    <row r="389" spans="1:17" x14ac:dyDescent="0.35">
      <c r="A389" s="3">
        <v>44735</v>
      </c>
      <c r="B389" s="4" t="s">
        <v>14</v>
      </c>
      <c r="C389" s="5">
        <v>8</v>
      </c>
      <c r="D389" s="5" t="s">
        <v>108</v>
      </c>
      <c r="E389" s="5" t="s">
        <v>106</v>
      </c>
      <c r="F389" s="6">
        <v>0</v>
      </c>
      <c r="G389" s="6" t="str">
        <f>VLOOKUP(InputData[[#This Row],[PRODUCT ID]],MasterData[],2,0)</f>
        <v>Product04</v>
      </c>
      <c r="H389" s="6"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c r="Q389" s="8">
        <f>InputData[[#This Row],[TOTAL SELLING VALUE]]-InputData[[#This Row],[TOTAL BUYING VALUE]]</f>
        <v>38.720000000000027</v>
      </c>
    </row>
    <row r="390" spans="1:17" x14ac:dyDescent="0.35">
      <c r="A390" s="3">
        <v>44736</v>
      </c>
      <c r="B390" s="4" t="s">
        <v>43</v>
      </c>
      <c r="C390" s="5">
        <v>7</v>
      </c>
      <c r="D390" s="5" t="s">
        <v>108</v>
      </c>
      <c r="E390" s="5" t="s">
        <v>107</v>
      </c>
      <c r="F390" s="6">
        <v>0</v>
      </c>
      <c r="G390" s="6" t="str">
        <f>VLOOKUP(InputData[[#This Row],[PRODUCT ID]],MasterData[],2,0)</f>
        <v>Product18</v>
      </c>
      <c r="H390" s="6"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c r="Q390" s="8">
        <f>InputData[[#This Row],[TOTAL SELLING VALUE]]-InputData[[#This Row],[TOTAL BUYING VALUE]]</f>
        <v>85.470000000000027</v>
      </c>
    </row>
    <row r="391" spans="1:17" x14ac:dyDescent="0.35">
      <c r="A391" s="3">
        <v>44737</v>
      </c>
      <c r="B391" s="4" t="s">
        <v>31</v>
      </c>
      <c r="C391" s="5">
        <v>7</v>
      </c>
      <c r="D391" s="5" t="s">
        <v>106</v>
      </c>
      <c r="E391" s="5" t="s">
        <v>106</v>
      </c>
      <c r="F391" s="6">
        <v>0</v>
      </c>
      <c r="G391" s="6" t="str">
        <f>VLOOKUP(InputData[[#This Row],[PRODUCT ID]],MasterData[],2,0)</f>
        <v>Product12</v>
      </c>
      <c r="H391" s="6"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c r="Q391" s="8">
        <f>InputData[[#This Row],[TOTAL SELLING VALUE]]-InputData[[#This Row],[TOTAL BUYING VALUE]]</f>
        <v>148.19000000000005</v>
      </c>
    </row>
    <row r="392" spans="1:17" x14ac:dyDescent="0.35">
      <c r="A392" s="3">
        <v>44738</v>
      </c>
      <c r="B392" s="4" t="s">
        <v>77</v>
      </c>
      <c r="C392" s="5">
        <v>4</v>
      </c>
      <c r="D392" s="5" t="s">
        <v>108</v>
      </c>
      <c r="E392" s="5" t="s">
        <v>107</v>
      </c>
      <c r="F392" s="6">
        <v>0</v>
      </c>
      <c r="G392" s="6" t="str">
        <f>VLOOKUP(InputData[[#This Row],[PRODUCT ID]],MasterData[],2,0)</f>
        <v>Product34</v>
      </c>
      <c r="H392" s="6"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c r="Q392" s="8">
        <f>InputData[[#This Row],[TOTAL SELLING VALUE]]-InputData[[#This Row],[TOTAL BUYING VALUE]]</f>
        <v>13.199999999999989</v>
      </c>
    </row>
    <row r="393" spans="1:17" x14ac:dyDescent="0.35">
      <c r="A393" s="3">
        <v>44738</v>
      </c>
      <c r="B393" s="4" t="s">
        <v>96</v>
      </c>
      <c r="C393" s="5">
        <v>12</v>
      </c>
      <c r="D393" s="5" t="s">
        <v>108</v>
      </c>
      <c r="E393" s="5" t="s">
        <v>106</v>
      </c>
      <c r="F393" s="6">
        <v>0</v>
      </c>
      <c r="G393" s="6" t="str">
        <f>VLOOKUP(InputData[[#This Row],[PRODUCT ID]],MasterData[],2,0)</f>
        <v>Product43</v>
      </c>
      <c r="H393" s="6"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c r="Q393" s="8">
        <f>InputData[[#This Row],[TOTAL SELLING VALUE]]-InputData[[#This Row],[TOTAL BUYING VALUE]]</f>
        <v>192.96000000000004</v>
      </c>
    </row>
    <row r="394" spans="1:17" x14ac:dyDescent="0.35">
      <c r="A394" s="3">
        <v>44745</v>
      </c>
      <c r="B394" s="4" t="s">
        <v>75</v>
      </c>
      <c r="C394" s="5">
        <v>15</v>
      </c>
      <c r="D394" s="5" t="s">
        <v>108</v>
      </c>
      <c r="E394" s="5" t="s">
        <v>107</v>
      </c>
      <c r="F394" s="6">
        <v>0</v>
      </c>
      <c r="G394" s="6" t="str">
        <f>VLOOKUP(InputData[[#This Row],[PRODUCT ID]],MasterData[],2,0)</f>
        <v>Product33</v>
      </c>
      <c r="H394" s="6"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c r="Q394" s="8">
        <f>InputData[[#This Row],[TOTAL SELLING VALUE]]-InputData[[#This Row],[TOTAL BUYING VALUE]]</f>
        <v>370.5</v>
      </c>
    </row>
    <row r="395" spans="1:17" x14ac:dyDescent="0.35">
      <c r="A395" s="3">
        <v>44746</v>
      </c>
      <c r="B395" s="4" t="s">
        <v>20</v>
      </c>
      <c r="C395" s="5">
        <v>7</v>
      </c>
      <c r="D395" s="5" t="s">
        <v>108</v>
      </c>
      <c r="E395" s="5" t="s">
        <v>106</v>
      </c>
      <c r="F395" s="6">
        <v>0</v>
      </c>
      <c r="G395" s="6" t="str">
        <f>VLOOKUP(InputData[[#This Row],[PRODUCT ID]],MasterData[],2,0)</f>
        <v>Product07</v>
      </c>
      <c r="H395" s="6"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c r="Q395" s="8">
        <f>InputData[[#This Row],[TOTAL SELLING VALUE]]-InputData[[#This Row],[TOTAL BUYING VALUE]]</f>
        <v>33.110000000000014</v>
      </c>
    </row>
    <row r="396" spans="1:17" x14ac:dyDescent="0.35">
      <c r="A396" s="3">
        <v>44747</v>
      </c>
      <c r="B396" s="4" t="s">
        <v>58</v>
      </c>
      <c r="C396" s="5">
        <v>7</v>
      </c>
      <c r="D396" s="5" t="s">
        <v>106</v>
      </c>
      <c r="E396" s="5" t="s">
        <v>107</v>
      </c>
      <c r="F396" s="6">
        <v>0</v>
      </c>
      <c r="G396" s="6" t="str">
        <f>VLOOKUP(InputData[[#This Row],[PRODUCT ID]],MasterData[],2,0)</f>
        <v>Product25</v>
      </c>
      <c r="H396" s="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c r="Q396" s="8">
        <f>InputData[[#This Row],[TOTAL SELLING VALUE]]-InputData[[#This Row],[TOTAL BUYING VALUE]]</f>
        <v>9.3100000000000023</v>
      </c>
    </row>
    <row r="397" spans="1:17" x14ac:dyDescent="0.35">
      <c r="A397" s="3">
        <v>44747</v>
      </c>
      <c r="B397" s="4" t="s">
        <v>37</v>
      </c>
      <c r="C397" s="5">
        <v>8</v>
      </c>
      <c r="D397" s="5" t="s">
        <v>108</v>
      </c>
      <c r="E397" s="5" t="s">
        <v>106</v>
      </c>
      <c r="F397" s="6">
        <v>0</v>
      </c>
      <c r="G397" s="6" t="str">
        <f>VLOOKUP(InputData[[#This Row],[PRODUCT ID]],MasterData[],2,0)</f>
        <v>Product15</v>
      </c>
      <c r="H397" s="6"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c r="Q397" s="8">
        <f>InputData[[#This Row],[TOTAL SELLING VALUE]]-InputData[[#This Row],[TOTAL BUYING VALUE]]</f>
        <v>29.759999999999991</v>
      </c>
    </row>
    <row r="398" spans="1:17" x14ac:dyDescent="0.35">
      <c r="A398" s="3">
        <v>44748</v>
      </c>
      <c r="B398" s="4" t="s">
        <v>92</v>
      </c>
      <c r="C398" s="5">
        <v>2</v>
      </c>
      <c r="D398" s="5" t="s">
        <v>108</v>
      </c>
      <c r="E398" s="5" t="s">
        <v>107</v>
      </c>
      <c r="F398" s="6">
        <v>0</v>
      </c>
      <c r="G398" s="6" t="str">
        <f>VLOOKUP(InputData[[#This Row],[PRODUCT ID]],MasterData[],2,0)</f>
        <v>Product41</v>
      </c>
      <c r="H398" s="6"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c r="Q398" s="8">
        <f>InputData[[#This Row],[TOTAL SELLING VALUE]]-InputData[[#This Row],[TOTAL BUYING VALUE]]</f>
        <v>71.759999999999991</v>
      </c>
    </row>
    <row r="399" spans="1:17" x14ac:dyDescent="0.35">
      <c r="A399" s="3">
        <v>44750</v>
      </c>
      <c r="B399" s="4" t="s">
        <v>43</v>
      </c>
      <c r="C399" s="5">
        <v>2</v>
      </c>
      <c r="D399" s="5" t="s">
        <v>108</v>
      </c>
      <c r="E399" s="5" t="s">
        <v>106</v>
      </c>
      <c r="F399" s="6">
        <v>0</v>
      </c>
      <c r="G399" s="6" t="str">
        <f>VLOOKUP(InputData[[#This Row],[PRODUCT ID]],MasterData[],2,0)</f>
        <v>Product18</v>
      </c>
      <c r="H399" s="6"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c r="Q399" s="8">
        <f>InputData[[#This Row],[TOTAL SELLING VALUE]]-InputData[[#This Row],[TOTAL BUYING VALUE]]</f>
        <v>24.42</v>
      </c>
    </row>
    <row r="400" spans="1:17" x14ac:dyDescent="0.35">
      <c r="A400" s="3">
        <v>44752</v>
      </c>
      <c r="B400" s="4" t="s">
        <v>73</v>
      </c>
      <c r="C400" s="5">
        <v>12</v>
      </c>
      <c r="D400" s="5" t="s">
        <v>106</v>
      </c>
      <c r="E400" s="5" t="s">
        <v>107</v>
      </c>
      <c r="F400" s="6">
        <v>0</v>
      </c>
      <c r="G400" s="6" t="str">
        <f>VLOOKUP(InputData[[#This Row],[PRODUCT ID]],MasterData[],2,0)</f>
        <v>Product32</v>
      </c>
      <c r="H400" s="6"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c r="Q400" s="8">
        <f>InputData[[#This Row],[TOTAL SELLING VALUE]]-InputData[[#This Row],[TOTAL BUYING VALUE]]</f>
        <v>341.76</v>
      </c>
    </row>
    <row r="401" spans="1:17" x14ac:dyDescent="0.35">
      <c r="A401" s="3">
        <v>44754</v>
      </c>
      <c r="B401" s="4" t="s">
        <v>65</v>
      </c>
      <c r="C401" s="5">
        <v>12</v>
      </c>
      <c r="D401" s="5" t="s">
        <v>108</v>
      </c>
      <c r="E401" s="5" t="s">
        <v>107</v>
      </c>
      <c r="F401" s="6">
        <v>0</v>
      </c>
      <c r="G401" s="6" t="str">
        <f>VLOOKUP(InputData[[#This Row],[PRODUCT ID]],MasterData[],2,0)</f>
        <v>Product28</v>
      </c>
      <c r="H401" s="6"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c r="Q401" s="8">
        <f>InputData[[#This Row],[TOTAL SELLING VALUE]]-InputData[[#This Row],[TOTAL BUYING VALUE]]</f>
        <v>57.720000000000027</v>
      </c>
    </row>
    <row r="402" spans="1:17" x14ac:dyDescent="0.35">
      <c r="A402" s="3">
        <v>44755</v>
      </c>
      <c r="B402" s="4" t="s">
        <v>58</v>
      </c>
      <c r="C402" s="5">
        <v>7</v>
      </c>
      <c r="D402" s="5" t="s">
        <v>108</v>
      </c>
      <c r="E402" s="5" t="s">
        <v>106</v>
      </c>
      <c r="F402" s="6">
        <v>0</v>
      </c>
      <c r="G402" s="6" t="str">
        <f>VLOOKUP(InputData[[#This Row],[PRODUCT ID]],MasterData[],2,0)</f>
        <v>Product25</v>
      </c>
      <c r="H402" s="6"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c r="Q402" s="8">
        <f>InputData[[#This Row],[TOTAL SELLING VALUE]]-InputData[[#This Row],[TOTAL BUYING VALUE]]</f>
        <v>9.3100000000000023</v>
      </c>
    </row>
    <row r="403" spans="1:17" x14ac:dyDescent="0.35">
      <c r="A403" s="3">
        <v>44756</v>
      </c>
      <c r="B403" s="4" t="s">
        <v>75</v>
      </c>
      <c r="C403" s="5">
        <v>9</v>
      </c>
      <c r="D403" s="5" t="s">
        <v>108</v>
      </c>
      <c r="E403" s="5" t="s">
        <v>106</v>
      </c>
      <c r="F403" s="6">
        <v>0</v>
      </c>
      <c r="G403" s="6" t="str">
        <f>VLOOKUP(InputData[[#This Row],[PRODUCT ID]],MasterData[],2,0)</f>
        <v>Product33</v>
      </c>
      <c r="H403" s="6"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c r="Q403" s="8">
        <f>InputData[[#This Row],[TOTAL SELLING VALUE]]-InputData[[#This Row],[TOTAL BUYING VALUE]]</f>
        <v>222.29999999999995</v>
      </c>
    </row>
    <row r="404" spans="1:17" x14ac:dyDescent="0.35">
      <c r="A404" s="3">
        <v>44757</v>
      </c>
      <c r="B404" s="4" t="s">
        <v>14</v>
      </c>
      <c r="C404" s="5">
        <v>2</v>
      </c>
      <c r="D404" s="5" t="s">
        <v>106</v>
      </c>
      <c r="E404" s="5" t="s">
        <v>106</v>
      </c>
      <c r="F404" s="6">
        <v>0</v>
      </c>
      <c r="G404" s="6" t="str">
        <f>VLOOKUP(InputData[[#This Row],[PRODUCT ID]],MasterData[],2,0)</f>
        <v>Product04</v>
      </c>
      <c r="H404" s="6"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c r="Q404" s="8">
        <f>InputData[[#This Row],[TOTAL SELLING VALUE]]-InputData[[#This Row],[TOTAL BUYING VALUE]]</f>
        <v>9.6800000000000068</v>
      </c>
    </row>
    <row r="405" spans="1:17" x14ac:dyDescent="0.35">
      <c r="A405" s="3">
        <v>44759</v>
      </c>
      <c r="B405" s="4" t="s">
        <v>92</v>
      </c>
      <c r="C405" s="5">
        <v>8</v>
      </c>
      <c r="D405" s="5" t="s">
        <v>106</v>
      </c>
      <c r="E405" s="5" t="s">
        <v>107</v>
      </c>
      <c r="F405" s="6">
        <v>0</v>
      </c>
      <c r="G405" s="6" t="str">
        <f>VLOOKUP(InputData[[#This Row],[PRODUCT ID]],MasterData[],2,0)</f>
        <v>Product41</v>
      </c>
      <c r="H405" s="6"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c r="Q405" s="8">
        <f>InputData[[#This Row],[TOTAL SELLING VALUE]]-InputData[[#This Row],[TOTAL BUYING VALUE]]</f>
        <v>287.03999999999996</v>
      </c>
    </row>
    <row r="406" spans="1:17" x14ac:dyDescent="0.35">
      <c r="A406" s="3">
        <v>44760</v>
      </c>
      <c r="B406" s="4" t="s">
        <v>26</v>
      </c>
      <c r="C406" s="5">
        <v>12</v>
      </c>
      <c r="D406" s="5" t="s">
        <v>108</v>
      </c>
      <c r="E406" s="5" t="s">
        <v>106</v>
      </c>
      <c r="F406" s="6">
        <v>0</v>
      </c>
      <c r="G406" s="6" t="str">
        <f>VLOOKUP(InputData[[#This Row],[PRODUCT ID]],MasterData[],2,0)</f>
        <v>Product10</v>
      </c>
      <c r="H406" s="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c r="Q406" s="8">
        <f>InputData[[#This Row],[TOTAL SELLING VALUE]]-InputData[[#This Row],[TOTAL BUYING VALUE]]</f>
        <v>195.36000000000013</v>
      </c>
    </row>
    <row r="407" spans="1:17" x14ac:dyDescent="0.35">
      <c r="A407" s="3">
        <v>44762</v>
      </c>
      <c r="B407" s="4" t="s">
        <v>94</v>
      </c>
      <c r="C407" s="5">
        <v>8</v>
      </c>
      <c r="D407" s="5" t="s">
        <v>105</v>
      </c>
      <c r="E407" s="5" t="s">
        <v>106</v>
      </c>
      <c r="F407" s="6">
        <v>0</v>
      </c>
      <c r="G407" s="6" t="str">
        <f>VLOOKUP(InputData[[#This Row],[PRODUCT ID]],MasterData[],2,0)</f>
        <v>Product42</v>
      </c>
      <c r="H407" s="6"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c r="Q407" s="8">
        <f>InputData[[#This Row],[TOTAL SELLING VALUE]]-InputData[[#This Row],[TOTAL BUYING VALUE]]</f>
        <v>336</v>
      </c>
    </row>
    <row r="408" spans="1:17" x14ac:dyDescent="0.35">
      <c r="A408" s="3">
        <v>44764</v>
      </c>
      <c r="B408" s="4" t="s">
        <v>77</v>
      </c>
      <c r="C408" s="5">
        <v>6</v>
      </c>
      <c r="D408" s="5" t="s">
        <v>108</v>
      </c>
      <c r="E408" s="5" t="s">
        <v>107</v>
      </c>
      <c r="F408" s="6">
        <v>0</v>
      </c>
      <c r="G408" s="6" t="str">
        <f>VLOOKUP(InputData[[#This Row],[PRODUCT ID]],MasterData[],2,0)</f>
        <v>Product34</v>
      </c>
      <c r="H408" s="6"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c r="Q408" s="8">
        <f>InputData[[#This Row],[TOTAL SELLING VALUE]]-InputData[[#This Row],[TOTAL BUYING VALUE]]</f>
        <v>19.799999999999955</v>
      </c>
    </row>
    <row r="409" spans="1:17" x14ac:dyDescent="0.35">
      <c r="A409" s="3">
        <v>44765</v>
      </c>
      <c r="B409" s="4" t="s">
        <v>43</v>
      </c>
      <c r="C409" s="5">
        <v>2</v>
      </c>
      <c r="D409" s="5" t="s">
        <v>106</v>
      </c>
      <c r="E409" s="5" t="s">
        <v>106</v>
      </c>
      <c r="F409" s="6">
        <v>0</v>
      </c>
      <c r="G409" s="6" t="str">
        <f>VLOOKUP(InputData[[#This Row],[PRODUCT ID]],MasterData[],2,0)</f>
        <v>Product18</v>
      </c>
      <c r="H409" s="6"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c r="Q409" s="8">
        <f>InputData[[#This Row],[TOTAL SELLING VALUE]]-InputData[[#This Row],[TOTAL BUYING VALUE]]</f>
        <v>24.42</v>
      </c>
    </row>
    <row r="410" spans="1:17" x14ac:dyDescent="0.35">
      <c r="A410" s="3">
        <v>44766</v>
      </c>
      <c r="B410" s="4" t="s">
        <v>18</v>
      </c>
      <c r="C410" s="5">
        <v>14</v>
      </c>
      <c r="D410" s="5" t="s">
        <v>108</v>
      </c>
      <c r="E410" s="5" t="s">
        <v>107</v>
      </c>
      <c r="F410" s="6">
        <v>0</v>
      </c>
      <c r="G410" s="6" t="str">
        <f>VLOOKUP(InputData[[#This Row],[PRODUCT ID]],MasterData[],2,0)</f>
        <v>Product06</v>
      </c>
      <c r="H410" s="6"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c r="Q410" s="8">
        <f>InputData[[#This Row],[TOTAL SELLING VALUE]]-InputData[[#This Row],[TOTAL BUYING VALUE]]</f>
        <v>147</v>
      </c>
    </row>
    <row r="411" spans="1:17" x14ac:dyDescent="0.35">
      <c r="A411" s="3">
        <v>44766</v>
      </c>
      <c r="B411" s="4" t="s">
        <v>63</v>
      </c>
      <c r="C411" s="5">
        <v>1</v>
      </c>
      <c r="D411" s="5" t="s">
        <v>106</v>
      </c>
      <c r="E411" s="5" t="s">
        <v>106</v>
      </c>
      <c r="F411" s="6">
        <v>0</v>
      </c>
      <c r="G411" s="6" t="str">
        <f>VLOOKUP(InputData[[#This Row],[PRODUCT ID]],MasterData[],2,0)</f>
        <v>Product27</v>
      </c>
      <c r="H411" s="6"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c r="Q411" s="8">
        <f>InputData[[#This Row],[TOTAL SELLING VALUE]]-InputData[[#This Row],[TOTAL BUYING VALUE]]</f>
        <v>9.1200000000000045</v>
      </c>
    </row>
    <row r="412" spans="1:17" x14ac:dyDescent="0.35">
      <c r="A412" s="3">
        <v>44767</v>
      </c>
      <c r="B412" s="4" t="s">
        <v>98</v>
      </c>
      <c r="C412" s="5">
        <v>2</v>
      </c>
      <c r="D412" s="5" t="s">
        <v>108</v>
      </c>
      <c r="E412" s="5" t="s">
        <v>107</v>
      </c>
      <c r="F412" s="6">
        <v>0</v>
      </c>
      <c r="G412" s="6" t="str">
        <f>VLOOKUP(InputData[[#This Row],[PRODUCT ID]],MasterData[],2,0)</f>
        <v>Product44</v>
      </c>
      <c r="H412" s="6"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c r="Q412" s="8">
        <f>InputData[[#This Row],[TOTAL SELLING VALUE]]-InputData[[#This Row],[TOTAL BUYING VALUE]]</f>
        <v>12.159999999999997</v>
      </c>
    </row>
    <row r="413" spans="1:17" x14ac:dyDescent="0.35">
      <c r="A413" s="3">
        <v>44767</v>
      </c>
      <c r="B413" s="4" t="s">
        <v>41</v>
      </c>
      <c r="C413" s="5">
        <v>12</v>
      </c>
      <c r="D413" s="5" t="s">
        <v>108</v>
      </c>
      <c r="E413" s="5" t="s">
        <v>107</v>
      </c>
      <c r="F413" s="6">
        <v>0</v>
      </c>
      <c r="G413" s="6" t="str">
        <f>VLOOKUP(InputData[[#This Row],[PRODUCT ID]],MasterData[],2,0)</f>
        <v>Product17</v>
      </c>
      <c r="H413" s="6"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c r="Q413" s="8">
        <f>InputData[[#This Row],[TOTAL SELLING VALUE]]-InputData[[#This Row],[TOTAL BUYING VALUE]]</f>
        <v>273.36000000000013</v>
      </c>
    </row>
    <row r="414" spans="1:17" x14ac:dyDescent="0.35">
      <c r="A414" s="3">
        <v>44767</v>
      </c>
      <c r="B414" s="4" t="s">
        <v>12</v>
      </c>
      <c r="C414" s="5">
        <v>13</v>
      </c>
      <c r="D414" s="5" t="s">
        <v>106</v>
      </c>
      <c r="E414" s="5" t="s">
        <v>107</v>
      </c>
      <c r="F414" s="6">
        <v>0</v>
      </c>
      <c r="G414" s="6" t="str">
        <f>VLOOKUP(InputData[[#This Row],[PRODUCT ID]],MasterData[],2,0)</f>
        <v>Product03</v>
      </c>
      <c r="H414" s="6"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c r="Q414" s="8">
        <f>InputData[[#This Row],[TOTAL SELLING VALUE]]-InputData[[#This Row],[TOTAL BUYING VALUE]]</f>
        <v>129.22000000000003</v>
      </c>
    </row>
    <row r="415" spans="1:17" x14ac:dyDescent="0.35">
      <c r="A415" s="3">
        <v>44768</v>
      </c>
      <c r="B415" s="4" t="s">
        <v>12</v>
      </c>
      <c r="C415" s="5">
        <v>10</v>
      </c>
      <c r="D415" s="5" t="s">
        <v>106</v>
      </c>
      <c r="E415" s="5" t="s">
        <v>106</v>
      </c>
      <c r="F415" s="6">
        <v>0</v>
      </c>
      <c r="G415" s="6" t="str">
        <f>VLOOKUP(InputData[[#This Row],[PRODUCT ID]],MasterData[],2,0)</f>
        <v>Product03</v>
      </c>
      <c r="H415" s="6"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c r="Q415" s="8">
        <f>InputData[[#This Row],[TOTAL SELLING VALUE]]-InputData[[#This Row],[TOTAL BUYING VALUE]]</f>
        <v>99.399999999999977</v>
      </c>
    </row>
    <row r="416" spans="1:17" x14ac:dyDescent="0.35">
      <c r="A416" s="3">
        <v>44768</v>
      </c>
      <c r="B416" s="4" t="s">
        <v>60</v>
      </c>
      <c r="C416" s="5">
        <v>1</v>
      </c>
      <c r="D416" s="5" t="s">
        <v>106</v>
      </c>
      <c r="E416" s="5" t="s">
        <v>107</v>
      </c>
      <c r="F416" s="6">
        <v>0</v>
      </c>
      <c r="G416" s="6" t="str">
        <f>VLOOKUP(InputData[[#This Row],[PRODUCT ID]],MasterData[],2,0)</f>
        <v>Product26</v>
      </c>
      <c r="H416" s="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c r="Q416" s="8">
        <f>InputData[[#This Row],[TOTAL SELLING VALUE]]-InputData[[#This Row],[TOTAL BUYING VALUE]]</f>
        <v>6.66</v>
      </c>
    </row>
    <row r="417" spans="1:17" x14ac:dyDescent="0.35">
      <c r="A417" s="3">
        <v>44776</v>
      </c>
      <c r="B417" s="4" t="s">
        <v>31</v>
      </c>
      <c r="C417" s="5">
        <v>5</v>
      </c>
      <c r="D417" s="5" t="s">
        <v>108</v>
      </c>
      <c r="E417" s="5" t="s">
        <v>107</v>
      </c>
      <c r="F417" s="6">
        <v>0</v>
      </c>
      <c r="G417" s="6" t="str">
        <f>VLOOKUP(InputData[[#This Row],[PRODUCT ID]],MasterData[],2,0)</f>
        <v>Product12</v>
      </c>
      <c r="H417" s="6"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c r="Q417" s="8">
        <f>InputData[[#This Row],[TOTAL SELLING VALUE]]-InputData[[#This Row],[TOTAL BUYING VALUE]]</f>
        <v>105.85000000000002</v>
      </c>
    </row>
    <row r="418" spans="1:17" x14ac:dyDescent="0.35">
      <c r="A418" s="3">
        <v>44779</v>
      </c>
      <c r="B418" s="4" t="s">
        <v>39</v>
      </c>
      <c r="C418" s="5">
        <v>9</v>
      </c>
      <c r="D418" s="5" t="s">
        <v>106</v>
      </c>
      <c r="E418" s="5" t="s">
        <v>106</v>
      </c>
      <c r="F418" s="6">
        <v>0</v>
      </c>
      <c r="G418" s="6" t="str">
        <f>VLOOKUP(InputData[[#This Row],[PRODUCT ID]],MasterData[],2,0)</f>
        <v>Product16</v>
      </c>
      <c r="H418" s="6"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c r="Q418" s="8">
        <f>InputData[[#This Row],[TOTAL SELLING VALUE]]-InputData[[#This Row],[TOTAL BUYING VALUE]]</f>
        <v>32.759999999999991</v>
      </c>
    </row>
    <row r="419" spans="1:17" x14ac:dyDescent="0.35">
      <c r="A419" s="3">
        <v>44781</v>
      </c>
      <c r="B419" s="4" t="s">
        <v>39</v>
      </c>
      <c r="C419" s="5">
        <v>2</v>
      </c>
      <c r="D419" s="5" t="s">
        <v>108</v>
      </c>
      <c r="E419" s="5" t="s">
        <v>106</v>
      </c>
      <c r="F419" s="6">
        <v>0</v>
      </c>
      <c r="G419" s="6" t="str">
        <f>VLOOKUP(InputData[[#This Row],[PRODUCT ID]],MasterData[],2,0)</f>
        <v>Product16</v>
      </c>
      <c r="H419" s="6"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c r="Q419" s="8">
        <f>InputData[[#This Row],[TOTAL SELLING VALUE]]-InputData[[#This Row],[TOTAL BUYING VALUE]]</f>
        <v>7.2800000000000011</v>
      </c>
    </row>
    <row r="420" spans="1:17" x14ac:dyDescent="0.35">
      <c r="A420" s="3">
        <v>44781</v>
      </c>
      <c r="B420" s="4" t="s">
        <v>73</v>
      </c>
      <c r="C420" s="5">
        <v>12</v>
      </c>
      <c r="D420" s="5" t="s">
        <v>108</v>
      </c>
      <c r="E420" s="5" t="s">
        <v>107</v>
      </c>
      <c r="F420" s="6">
        <v>0</v>
      </c>
      <c r="G420" s="6" t="str">
        <f>VLOOKUP(InputData[[#This Row],[PRODUCT ID]],MasterData[],2,0)</f>
        <v>Product32</v>
      </c>
      <c r="H420" s="6"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c r="Q420" s="8">
        <f>InputData[[#This Row],[TOTAL SELLING VALUE]]-InputData[[#This Row],[TOTAL BUYING VALUE]]</f>
        <v>341.76</v>
      </c>
    </row>
    <row r="421" spans="1:17" x14ac:dyDescent="0.35">
      <c r="A421" s="3">
        <v>44781</v>
      </c>
      <c r="B421" s="4" t="s">
        <v>50</v>
      </c>
      <c r="C421" s="5">
        <v>11</v>
      </c>
      <c r="D421" s="5" t="s">
        <v>108</v>
      </c>
      <c r="E421" s="5" t="s">
        <v>107</v>
      </c>
      <c r="F421" s="6">
        <v>0</v>
      </c>
      <c r="G421" s="6" t="str">
        <f>VLOOKUP(InputData[[#This Row],[PRODUCT ID]],MasterData[],2,0)</f>
        <v>Product21</v>
      </c>
      <c r="H421" s="6"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c r="Q421" s="8">
        <f>InputData[[#This Row],[TOTAL SELLING VALUE]]-InputData[[#This Row],[TOTAL BUYING VALUE]]</f>
        <v>401.93999999999983</v>
      </c>
    </row>
    <row r="422" spans="1:17" x14ac:dyDescent="0.35">
      <c r="A422" s="3">
        <v>44787</v>
      </c>
      <c r="B422" s="4" t="s">
        <v>69</v>
      </c>
      <c r="C422" s="5">
        <v>14</v>
      </c>
      <c r="D422" s="5" t="s">
        <v>108</v>
      </c>
      <c r="E422" s="5" t="s">
        <v>107</v>
      </c>
      <c r="F422" s="6">
        <v>0</v>
      </c>
      <c r="G422" s="6" t="str">
        <f>VLOOKUP(InputData[[#This Row],[PRODUCT ID]],MasterData[],2,0)</f>
        <v>Product30</v>
      </c>
      <c r="H422" s="6"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c r="Q422" s="8">
        <f>InputData[[#This Row],[TOTAL SELLING VALUE]]-InputData[[#This Row],[TOTAL BUYING VALUE]]</f>
        <v>745.92000000000007</v>
      </c>
    </row>
    <row r="423" spans="1:17" x14ac:dyDescent="0.35">
      <c r="A423" s="3">
        <v>44788</v>
      </c>
      <c r="B423" s="4" t="s">
        <v>29</v>
      </c>
      <c r="C423" s="5">
        <v>10</v>
      </c>
      <c r="D423" s="5" t="s">
        <v>105</v>
      </c>
      <c r="E423" s="5" t="s">
        <v>107</v>
      </c>
      <c r="F423" s="6">
        <v>0</v>
      </c>
      <c r="G423" s="6" t="str">
        <f>VLOOKUP(InputData[[#This Row],[PRODUCT ID]],MasterData[],2,0)</f>
        <v>Product11</v>
      </c>
      <c r="H423" s="6"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c r="Q423" s="8">
        <f>InputData[[#This Row],[TOTAL SELLING VALUE]]-InputData[[#This Row],[TOTAL BUYING VALUE]]</f>
        <v>44</v>
      </c>
    </row>
    <row r="424" spans="1:17" x14ac:dyDescent="0.35">
      <c r="A424" s="3">
        <v>44788</v>
      </c>
      <c r="B424" s="4" t="s">
        <v>37</v>
      </c>
      <c r="C424" s="5">
        <v>7</v>
      </c>
      <c r="D424" s="5" t="s">
        <v>108</v>
      </c>
      <c r="E424" s="5" t="s">
        <v>106</v>
      </c>
      <c r="F424" s="6">
        <v>0</v>
      </c>
      <c r="G424" s="6" t="str">
        <f>VLOOKUP(InputData[[#This Row],[PRODUCT ID]],MasterData[],2,0)</f>
        <v>Product15</v>
      </c>
      <c r="H424" s="6"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c r="Q424" s="8">
        <f>InputData[[#This Row],[TOTAL SELLING VALUE]]-InputData[[#This Row],[TOTAL BUYING VALUE]]</f>
        <v>26.039999999999992</v>
      </c>
    </row>
    <row r="425" spans="1:17" x14ac:dyDescent="0.35">
      <c r="A425" s="3">
        <v>44791</v>
      </c>
      <c r="B425" s="4" t="s">
        <v>67</v>
      </c>
      <c r="C425" s="5">
        <v>8</v>
      </c>
      <c r="D425" s="5" t="s">
        <v>106</v>
      </c>
      <c r="E425" s="5" t="s">
        <v>106</v>
      </c>
      <c r="F425" s="6">
        <v>0</v>
      </c>
      <c r="G425" s="6" t="str">
        <f>VLOOKUP(InputData[[#This Row],[PRODUCT ID]],MasterData[],2,0)</f>
        <v>Product29</v>
      </c>
      <c r="H425" s="6"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c r="Q425" s="8">
        <f>InputData[[#This Row],[TOTAL SELLING VALUE]]-InputData[[#This Row],[TOTAL BUYING VALUE]]</f>
        <v>48.879999999999995</v>
      </c>
    </row>
    <row r="426" spans="1:17" x14ac:dyDescent="0.35">
      <c r="A426" s="3">
        <v>44791</v>
      </c>
      <c r="B426" s="4" t="s">
        <v>26</v>
      </c>
      <c r="C426" s="5">
        <v>2</v>
      </c>
      <c r="D426" s="5" t="s">
        <v>106</v>
      </c>
      <c r="E426" s="5" t="s">
        <v>107</v>
      </c>
      <c r="F426" s="6">
        <v>0</v>
      </c>
      <c r="G426" s="6" t="str">
        <f>VLOOKUP(InputData[[#This Row],[PRODUCT ID]],MasterData[],2,0)</f>
        <v>Product10</v>
      </c>
      <c r="H426" s="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c r="Q426" s="8">
        <f>InputData[[#This Row],[TOTAL SELLING VALUE]]-InputData[[#This Row],[TOTAL BUYING VALUE]]</f>
        <v>32.56</v>
      </c>
    </row>
    <row r="427" spans="1:17" x14ac:dyDescent="0.35">
      <c r="A427" s="3">
        <v>44792</v>
      </c>
      <c r="B427" s="4" t="s">
        <v>20</v>
      </c>
      <c r="C427" s="5">
        <v>3</v>
      </c>
      <c r="D427" s="5" t="s">
        <v>106</v>
      </c>
      <c r="E427" s="5" t="s">
        <v>106</v>
      </c>
      <c r="F427" s="6">
        <v>0</v>
      </c>
      <c r="G427" s="6" t="str">
        <f>VLOOKUP(InputData[[#This Row],[PRODUCT ID]],MasterData[],2,0)</f>
        <v>Product07</v>
      </c>
      <c r="H427" s="6"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c r="Q427" s="8">
        <f>InputData[[#This Row],[TOTAL SELLING VALUE]]-InputData[[#This Row],[TOTAL BUYING VALUE]]</f>
        <v>14.189999999999998</v>
      </c>
    </row>
    <row r="428" spans="1:17" x14ac:dyDescent="0.35">
      <c r="A428" s="3">
        <v>44793</v>
      </c>
      <c r="B428" s="4" t="s">
        <v>54</v>
      </c>
      <c r="C428" s="5">
        <v>13</v>
      </c>
      <c r="D428" s="5" t="s">
        <v>108</v>
      </c>
      <c r="E428" s="5" t="s">
        <v>106</v>
      </c>
      <c r="F428" s="6">
        <v>0</v>
      </c>
      <c r="G428" s="6" t="str">
        <f>VLOOKUP(InputData[[#This Row],[PRODUCT ID]],MasterData[],2,0)</f>
        <v>Product23</v>
      </c>
      <c r="H428" s="6"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c r="Q428" s="8">
        <f>InputData[[#This Row],[TOTAL SELLING VALUE]]-InputData[[#This Row],[TOTAL BUYING VALUE]]</f>
        <v>109.98000000000002</v>
      </c>
    </row>
    <row r="429" spans="1:17" x14ac:dyDescent="0.35">
      <c r="A429" s="3">
        <v>44793</v>
      </c>
      <c r="B429" s="4" t="s">
        <v>75</v>
      </c>
      <c r="C429" s="5">
        <v>14</v>
      </c>
      <c r="D429" s="5" t="s">
        <v>108</v>
      </c>
      <c r="E429" s="5" t="s">
        <v>106</v>
      </c>
      <c r="F429" s="6">
        <v>0</v>
      </c>
      <c r="G429" s="6" t="str">
        <f>VLOOKUP(InputData[[#This Row],[PRODUCT ID]],MasterData[],2,0)</f>
        <v>Product33</v>
      </c>
      <c r="H429" s="6"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c r="Q429" s="8">
        <f>InputData[[#This Row],[TOTAL SELLING VALUE]]-InputData[[#This Row],[TOTAL BUYING VALUE]]</f>
        <v>345.79999999999995</v>
      </c>
    </row>
    <row r="430" spans="1:17" x14ac:dyDescent="0.35">
      <c r="A430" s="3">
        <v>44794</v>
      </c>
      <c r="B430" s="4" t="s">
        <v>39</v>
      </c>
      <c r="C430" s="5">
        <v>4</v>
      </c>
      <c r="D430" s="5" t="s">
        <v>108</v>
      </c>
      <c r="E430" s="5" t="s">
        <v>106</v>
      </c>
      <c r="F430" s="6">
        <v>0</v>
      </c>
      <c r="G430" s="6" t="str">
        <f>VLOOKUP(InputData[[#This Row],[PRODUCT ID]],MasterData[],2,0)</f>
        <v>Product16</v>
      </c>
      <c r="H430" s="6"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c r="Q430" s="8">
        <f>InputData[[#This Row],[TOTAL SELLING VALUE]]-InputData[[#This Row],[TOTAL BUYING VALUE]]</f>
        <v>14.560000000000002</v>
      </c>
    </row>
    <row r="431" spans="1:17" x14ac:dyDescent="0.35">
      <c r="A431" s="3">
        <v>44796</v>
      </c>
      <c r="B431" s="4" t="s">
        <v>98</v>
      </c>
      <c r="C431" s="5">
        <v>11</v>
      </c>
      <c r="D431" s="5" t="s">
        <v>106</v>
      </c>
      <c r="E431" s="5" t="s">
        <v>106</v>
      </c>
      <c r="F431" s="6">
        <v>0</v>
      </c>
      <c r="G431" s="6" t="str">
        <f>VLOOKUP(InputData[[#This Row],[PRODUCT ID]],MasterData[],2,0)</f>
        <v>Product44</v>
      </c>
      <c r="H431" s="6"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c r="Q431" s="8">
        <f>InputData[[#This Row],[TOTAL SELLING VALUE]]-InputData[[#This Row],[TOTAL BUYING VALUE]]</f>
        <v>66.88</v>
      </c>
    </row>
    <row r="432" spans="1:17" x14ac:dyDescent="0.35">
      <c r="A432" s="3">
        <v>44796</v>
      </c>
      <c r="B432" s="4" t="s">
        <v>67</v>
      </c>
      <c r="C432" s="5">
        <v>14</v>
      </c>
      <c r="D432" s="5" t="s">
        <v>108</v>
      </c>
      <c r="E432" s="5" t="s">
        <v>107</v>
      </c>
      <c r="F432" s="6">
        <v>0</v>
      </c>
      <c r="G432" s="6" t="str">
        <f>VLOOKUP(InputData[[#This Row],[PRODUCT ID]],MasterData[],2,0)</f>
        <v>Product29</v>
      </c>
      <c r="H432" s="6"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c r="Q432" s="8">
        <f>InputData[[#This Row],[TOTAL SELLING VALUE]]-InputData[[#This Row],[TOTAL BUYING VALUE]]</f>
        <v>85.539999999999964</v>
      </c>
    </row>
    <row r="433" spans="1:17" x14ac:dyDescent="0.35">
      <c r="A433" s="3">
        <v>44797</v>
      </c>
      <c r="B433" s="4" t="s">
        <v>16</v>
      </c>
      <c r="C433" s="5">
        <v>5</v>
      </c>
      <c r="D433" s="5" t="s">
        <v>108</v>
      </c>
      <c r="E433" s="5" t="s">
        <v>107</v>
      </c>
      <c r="F433" s="6">
        <v>0</v>
      </c>
      <c r="G433" s="6" t="str">
        <f>VLOOKUP(InputData[[#This Row],[PRODUCT ID]],MasterData[],2,0)</f>
        <v>Product05</v>
      </c>
      <c r="H433" s="6"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c r="Q433" s="8">
        <f>InputData[[#This Row],[TOTAL SELLING VALUE]]-InputData[[#This Row],[TOTAL BUYING VALUE]]</f>
        <v>113.05000000000007</v>
      </c>
    </row>
    <row r="434" spans="1:17" x14ac:dyDescent="0.35">
      <c r="A434" s="3">
        <v>44799</v>
      </c>
      <c r="B434" s="4" t="s">
        <v>45</v>
      </c>
      <c r="C434" s="5">
        <v>13</v>
      </c>
      <c r="D434" s="5" t="s">
        <v>105</v>
      </c>
      <c r="E434" s="5" t="s">
        <v>107</v>
      </c>
      <c r="F434" s="6">
        <v>0</v>
      </c>
      <c r="G434" s="6" t="str">
        <f>VLOOKUP(InputData[[#This Row],[PRODUCT ID]],MasterData[],2,0)</f>
        <v>Product19</v>
      </c>
      <c r="H434" s="6"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c r="Q434" s="8">
        <f>InputData[[#This Row],[TOTAL SELLING VALUE]]-InputData[[#This Row],[TOTAL BUYING VALUE]]</f>
        <v>780</v>
      </c>
    </row>
    <row r="435" spans="1:17" x14ac:dyDescent="0.35">
      <c r="A435" s="3">
        <v>44799</v>
      </c>
      <c r="B435" s="4" t="s">
        <v>83</v>
      </c>
      <c r="C435" s="5">
        <v>8</v>
      </c>
      <c r="D435" s="5" t="s">
        <v>106</v>
      </c>
      <c r="E435" s="5" t="s">
        <v>106</v>
      </c>
      <c r="F435" s="6">
        <v>0</v>
      </c>
      <c r="G435" s="6" t="str">
        <f>VLOOKUP(InputData[[#This Row],[PRODUCT ID]],MasterData[],2,0)</f>
        <v>Product37</v>
      </c>
      <c r="H435" s="6"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c r="Q435" s="8">
        <f>InputData[[#This Row],[TOTAL SELLING VALUE]]-InputData[[#This Row],[TOTAL BUYING VALUE]]</f>
        <v>150.08000000000004</v>
      </c>
    </row>
    <row r="436" spans="1:17" x14ac:dyDescent="0.35">
      <c r="A436" s="3">
        <v>44800</v>
      </c>
      <c r="B436" s="4" t="s">
        <v>88</v>
      </c>
      <c r="C436" s="5">
        <v>15</v>
      </c>
      <c r="D436" s="5" t="s">
        <v>105</v>
      </c>
      <c r="E436" s="5" t="s">
        <v>106</v>
      </c>
      <c r="F436" s="6">
        <v>0</v>
      </c>
      <c r="G436" s="6" t="str">
        <f>VLOOKUP(InputData[[#This Row],[PRODUCT ID]],MasterData[],2,0)</f>
        <v>Product39</v>
      </c>
      <c r="H436" s="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c r="Q436" s="8">
        <f>InputData[[#This Row],[TOTAL SELLING VALUE]]-InputData[[#This Row],[TOTAL BUYING VALUE]]</f>
        <v>83.25</v>
      </c>
    </row>
    <row r="437" spans="1:17" x14ac:dyDescent="0.35">
      <c r="A437" s="3">
        <v>44801</v>
      </c>
      <c r="B437" s="4" t="s">
        <v>16</v>
      </c>
      <c r="C437" s="5">
        <v>9</v>
      </c>
      <c r="D437" s="5" t="s">
        <v>106</v>
      </c>
      <c r="E437" s="5" t="s">
        <v>106</v>
      </c>
      <c r="F437" s="6">
        <v>0</v>
      </c>
      <c r="G437" s="6" t="str">
        <f>VLOOKUP(InputData[[#This Row],[PRODUCT ID]],MasterData[],2,0)</f>
        <v>Product05</v>
      </c>
      <c r="H437" s="6"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c r="Q437" s="8">
        <f>InputData[[#This Row],[TOTAL SELLING VALUE]]-InputData[[#This Row],[TOTAL BUYING VALUE]]</f>
        <v>203.49000000000024</v>
      </c>
    </row>
    <row r="438" spans="1:17" x14ac:dyDescent="0.35">
      <c r="A438" s="3">
        <v>44801</v>
      </c>
      <c r="B438" s="4" t="s">
        <v>88</v>
      </c>
      <c r="C438" s="5">
        <v>5</v>
      </c>
      <c r="D438" s="5" t="s">
        <v>108</v>
      </c>
      <c r="E438" s="5" t="s">
        <v>106</v>
      </c>
      <c r="F438" s="6">
        <v>0</v>
      </c>
      <c r="G438" s="6" t="str">
        <f>VLOOKUP(InputData[[#This Row],[PRODUCT ID]],MasterData[],2,0)</f>
        <v>Product39</v>
      </c>
      <c r="H438" s="6"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c r="Q438" s="8">
        <f>InputData[[#This Row],[TOTAL SELLING VALUE]]-InputData[[#This Row],[TOTAL BUYING VALUE]]</f>
        <v>27.75</v>
      </c>
    </row>
    <row r="439" spans="1:17" x14ac:dyDescent="0.35">
      <c r="A439" s="3">
        <v>44803</v>
      </c>
      <c r="B439" s="4" t="s">
        <v>18</v>
      </c>
      <c r="C439" s="5">
        <v>6</v>
      </c>
      <c r="D439" s="5" t="s">
        <v>106</v>
      </c>
      <c r="E439" s="5" t="s">
        <v>107</v>
      </c>
      <c r="F439" s="6">
        <v>0</v>
      </c>
      <c r="G439" s="6" t="str">
        <f>VLOOKUP(InputData[[#This Row],[PRODUCT ID]],MasterData[],2,0)</f>
        <v>Product06</v>
      </c>
      <c r="H439" s="6"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c r="Q439" s="8">
        <f>InputData[[#This Row],[TOTAL SELLING VALUE]]-InputData[[#This Row],[TOTAL BUYING VALUE]]</f>
        <v>63</v>
      </c>
    </row>
    <row r="440" spans="1:17" x14ac:dyDescent="0.35">
      <c r="A440" s="3">
        <v>44803</v>
      </c>
      <c r="B440" s="4" t="s">
        <v>96</v>
      </c>
      <c r="C440" s="5">
        <v>6</v>
      </c>
      <c r="D440" s="5" t="s">
        <v>108</v>
      </c>
      <c r="E440" s="5" t="s">
        <v>107</v>
      </c>
      <c r="F440" s="6">
        <v>0</v>
      </c>
      <c r="G440" s="6" t="str">
        <f>VLOOKUP(InputData[[#This Row],[PRODUCT ID]],MasterData[],2,0)</f>
        <v>Product43</v>
      </c>
      <c r="H440" s="6"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c r="Q440" s="8">
        <f>InputData[[#This Row],[TOTAL SELLING VALUE]]-InputData[[#This Row],[TOTAL BUYING VALUE]]</f>
        <v>96.480000000000018</v>
      </c>
    </row>
    <row r="441" spans="1:17" x14ac:dyDescent="0.35">
      <c r="A441" s="3">
        <v>44803</v>
      </c>
      <c r="B441" s="4" t="s">
        <v>58</v>
      </c>
      <c r="C441" s="5">
        <v>5</v>
      </c>
      <c r="D441" s="5" t="s">
        <v>108</v>
      </c>
      <c r="E441" s="5" t="s">
        <v>107</v>
      </c>
      <c r="F441" s="6">
        <v>0</v>
      </c>
      <c r="G441" s="6" t="str">
        <f>VLOOKUP(InputData[[#This Row],[PRODUCT ID]],MasterData[],2,0)</f>
        <v>Product25</v>
      </c>
      <c r="H441" s="6"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c r="Q441" s="8">
        <f>InputData[[#This Row],[TOTAL SELLING VALUE]]-InputData[[#This Row],[TOTAL BUYING VALUE]]</f>
        <v>6.6499999999999986</v>
      </c>
    </row>
    <row r="442" spans="1:17" x14ac:dyDescent="0.35">
      <c r="A442" s="3">
        <v>44804</v>
      </c>
      <c r="B442" s="4" t="s">
        <v>37</v>
      </c>
      <c r="C442" s="5">
        <v>13</v>
      </c>
      <c r="D442" s="5" t="s">
        <v>108</v>
      </c>
      <c r="E442" s="5" t="s">
        <v>107</v>
      </c>
      <c r="F442" s="6">
        <v>0</v>
      </c>
      <c r="G442" s="6" t="str">
        <f>VLOOKUP(InputData[[#This Row],[PRODUCT ID]],MasterData[],2,0)</f>
        <v>Product15</v>
      </c>
      <c r="H442" s="6"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c r="Q442" s="8">
        <f>InputData[[#This Row],[TOTAL SELLING VALUE]]-InputData[[#This Row],[TOTAL BUYING VALUE]]</f>
        <v>48.359999999999985</v>
      </c>
    </row>
    <row r="443" spans="1:17" x14ac:dyDescent="0.35">
      <c r="A443" s="3">
        <v>44808</v>
      </c>
      <c r="B443" s="4" t="s">
        <v>10</v>
      </c>
      <c r="C443" s="5">
        <v>1</v>
      </c>
      <c r="D443" s="5" t="s">
        <v>108</v>
      </c>
      <c r="E443" s="5" t="s">
        <v>107</v>
      </c>
      <c r="F443" s="6">
        <v>0</v>
      </c>
      <c r="G443" s="6" t="str">
        <f>VLOOKUP(InputData[[#This Row],[PRODUCT ID]],MasterData[],2,0)</f>
        <v>Product02</v>
      </c>
      <c r="H443" s="6"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c r="Q443" s="8">
        <f>InputData[[#This Row],[TOTAL SELLING VALUE]]-InputData[[#This Row],[TOTAL BUYING VALUE]]</f>
        <v>37.800000000000011</v>
      </c>
    </row>
    <row r="444" spans="1:17" x14ac:dyDescent="0.35">
      <c r="A444" s="3">
        <v>44810</v>
      </c>
      <c r="B444" s="4" t="s">
        <v>16</v>
      </c>
      <c r="C444" s="5">
        <v>12</v>
      </c>
      <c r="D444" s="5" t="s">
        <v>105</v>
      </c>
      <c r="E444" s="5" t="s">
        <v>106</v>
      </c>
      <c r="F444" s="6">
        <v>0</v>
      </c>
      <c r="G444" s="6" t="str">
        <f>VLOOKUP(InputData[[#This Row],[PRODUCT ID]],MasterData[],2,0)</f>
        <v>Product05</v>
      </c>
      <c r="H444" s="6"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c r="Q444" s="8">
        <f>InputData[[#This Row],[TOTAL SELLING VALUE]]-InputData[[#This Row],[TOTAL BUYING VALUE]]</f>
        <v>271.32000000000016</v>
      </c>
    </row>
    <row r="445" spans="1:17" x14ac:dyDescent="0.35">
      <c r="A445" s="3">
        <v>44813</v>
      </c>
      <c r="B445" s="4" t="s">
        <v>92</v>
      </c>
      <c r="C445" s="5">
        <v>9</v>
      </c>
      <c r="D445" s="5" t="s">
        <v>108</v>
      </c>
      <c r="E445" s="5" t="s">
        <v>106</v>
      </c>
      <c r="F445" s="6">
        <v>0</v>
      </c>
      <c r="G445" s="6" t="str">
        <f>VLOOKUP(InputData[[#This Row],[PRODUCT ID]],MasterData[],2,0)</f>
        <v>Product41</v>
      </c>
      <c r="H445" s="6"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c r="Q445" s="8">
        <f>InputData[[#This Row],[TOTAL SELLING VALUE]]-InputData[[#This Row],[TOTAL BUYING VALUE]]</f>
        <v>322.92000000000007</v>
      </c>
    </row>
    <row r="446" spans="1:17" x14ac:dyDescent="0.35">
      <c r="A446" s="3">
        <v>44813</v>
      </c>
      <c r="B446" s="4" t="s">
        <v>12</v>
      </c>
      <c r="C446" s="5">
        <v>3</v>
      </c>
      <c r="D446" s="5" t="s">
        <v>108</v>
      </c>
      <c r="E446" s="5" t="s">
        <v>106</v>
      </c>
      <c r="F446" s="6">
        <v>0</v>
      </c>
      <c r="G446" s="6" t="str">
        <f>VLOOKUP(InputData[[#This Row],[PRODUCT ID]],MasterData[],2,0)</f>
        <v>Product03</v>
      </c>
      <c r="H446" s="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c r="Q446" s="8">
        <f>InputData[[#This Row],[TOTAL SELLING VALUE]]-InputData[[#This Row],[TOTAL BUYING VALUE]]</f>
        <v>29.819999999999993</v>
      </c>
    </row>
    <row r="447" spans="1:17" x14ac:dyDescent="0.35">
      <c r="A447" s="3">
        <v>44814</v>
      </c>
      <c r="B447" s="4" t="s">
        <v>79</v>
      </c>
      <c r="C447" s="5">
        <v>15</v>
      </c>
      <c r="D447" s="5" t="s">
        <v>106</v>
      </c>
      <c r="E447" s="5" t="s">
        <v>107</v>
      </c>
      <c r="F447" s="6">
        <v>0</v>
      </c>
      <c r="G447" s="6" t="str">
        <f>VLOOKUP(InputData[[#This Row],[PRODUCT ID]],MasterData[],2,0)</f>
        <v>Product35</v>
      </c>
      <c r="H447" s="6"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c r="Q447" s="8">
        <f>InputData[[#This Row],[TOTAL SELLING VALUE]]-InputData[[#This Row],[TOTAL BUYING VALUE]]</f>
        <v>25.5</v>
      </c>
    </row>
    <row r="448" spans="1:17" x14ac:dyDescent="0.35">
      <c r="A448" s="3">
        <v>44814</v>
      </c>
      <c r="B448" s="4" t="s">
        <v>86</v>
      </c>
      <c r="C448" s="5">
        <v>4</v>
      </c>
      <c r="D448" s="5" t="s">
        <v>108</v>
      </c>
      <c r="E448" s="5" t="s">
        <v>107</v>
      </c>
      <c r="F448" s="6">
        <v>0</v>
      </c>
      <c r="G448" s="6" t="str">
        <f>VLOOKUP(InputData[[#This Row],[PRODUCT ID]],MasterData[],2,0)</f>
        <v>Product38</v>
      </c>
      <c r="H448" s="6"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c r="Q448" s="8">
        <f>InputData[[#This Row],[TOTAL SELLING VALUE]]-InputData[[#This Row],[TOTAL BUYING VALUE]]</f>
        <v>31.680000000000007</v>
      </c>
    </row>
    <row r="449" spans="1:17" x14ac:dyDescent="0.35">
      <c r="A449" s="3">
        <v>44818</v>
      </c>
      <c r="B449" s="4" t="s">
        <v>67</v>
      </c>
      <c r="C449" s="5">
        <v>3</v>
      </c>
      <c r="D449" s="5" t="s">
        <v>108</v>
      </c>
      <c r="E449" s="5" t="s">
        <v>107</v>
      </c>
      <c r="F449" s="6">
        <v>0</v>
      </c>
      <c r="G449" s="6" t="str">
        <f>VLOOKUP(InputData[[#This Row],[PRODUCT ID]],MasterData[],2,0)</f>
        <v>Product29</v>
      </c>
      <c r="H449" s="6"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c r="Q449" s="8">
        <f>InputData[[#This Row],[TOTAL SELLING VALUE]]-InputData[[#This Row],[TOTAL BUYING VALUE]]</f>
        <v>18.329999999999984</v>
      </c>
    </row>
    <row r="450" spans="1:17" x14ac:dyDescent="0.35">
      <c r="A450" s="3">
        <v>44819</v>
      </c>
      <c r="B450" s="4" t="s">
        <v>83</v>
      </c>
      <c r="C450" s="5">
        <v>15</v>
      </c>
      <c r="D450" s="5" t="s">
        <v>106</v>
      </c>
      <c r="E450" s="5" t="s">
        <v>106</v>
      </c>
      <c r="F450" s="6">
        <v>0</v>
      </c>
      <c r="G450" s="6" t="str">
        <f>VLOOKUP(InputData[[#This Row],[PRODUCT ID]],MasterData[],2,0)</f>
        <v>Product37</v>
      </c>
      <c r="H450" s="6"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c r="Q450" s="8">
        <f>InputData[[#This Row],[TOTAL SELLING VALUE]]-InputData[[#This Row],[TOTAL BUYING VALUE]]</f>
        <v>281.40000000000009</v>
      </c>
    </row>
    <row r="451" spans="1:17" x14ac:dyDescent="0.35">
      <c r="A451" s="3">
        <v>44822</v>
      </c>
      <c r="B451" s="4" t="s">
        <v>60</v>
      </c>
      <c r="C451" s="5">
        <v>14</v>
      </c>
      <c r="D451" s="5" t="s">
        <v>106</v>
      </c>
      <c r="E451" s="5" t="s">
        <v>107</v>
      </c>
      <c r="F451" s="6">
        <v>0</v>
      </c>
      <c r="G451" s="6" t="str">
        <f>VLOOKUP(InputData[[#This Row],[PRODUCT ID]],MasterData[],2,0)</f>
        <v>Product26</v>
      </c>
      <c r="H451" s="6"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c r="Q451" s="8">
        <f>InputData[[#This Row],[TOTAL SELLING VALUE]]-InputData[[#This Row],[TOTAL BUYING VALUE]]</f>
        <v>93.240000000000009</v>
      </c>
    </row>
    <row r="452" spans="1:17" x14ac:dyDescent="0.35">
      <c r="A452" s="3">
        <v>44823</v>
      </c>
      <c r="B452" s="4" t="s">
        <v>75</v>
      </c>
      <c r="C452" s="5">
        <v>8</v>
      </c>
      <c r="D452" s="5" t="s">
        <v>105</v>
      </c>
      <c r="E452" s="5" t="s">
        <v>107</v>
      </c>
      <c r="F452" s="6">
        <v>0</v>
      </c>
      <c r="G452" s="6" t="str">
        <f>VLOOKUP(InputData[[#This Row],[PRODUCT ID]],MasterData[],2,0)</f>
        <v>Product33</v>
      </c>
      <c r="H452" s="6"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c r="Q452" s="8">
        <f>InputData[[#This Row],[TOTAL SELLING VALUE]]-InputData[[#This Row],[TOTAL BUYING VALUE]]</f>
        <v>197.60000000000002</v>
      </c>
    </row>
    <row r="453" spans="1:17" x14ac:dyDescent="0.35">
      <c r="A453" s="3">
        <v>44824</v>
      </c>
      <c r="B453" s="4" t="s">
        <v>75</v>
      </c>
      <c r="C453" s="5">
        <v>6</v>
      </c>
      <c r="D453" s="5" t="s">
        <v>108</v>
      </c>
      <c r="E453" s="5" t="s">
        <v>106</v>
      </c>
      <c r="F453" s="6">
        <v>0</v>
      </c>
      <c r="G453" s="6" t="str">
        <f>VLOOKUP(InputData[[#This Row],[PRODUCT ID]],MasterData[],2,0)</f>
        <v>Product33</v>
      </c>
      <c r="H453" s="6"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c r="Q453" s="8">
        <f>InputData[[#This Row],[TOTAL SELLING VALUE]]-InputData[[#This Row],[TOTAL BUYING VALUE]]</f>
        <v>148.20000000000005</v>
      </c>
    </row>
    <row r="454" spans="1:17" x14ac:dyDescent="0.35">
      <c r="A454" s="3">
        <v>44824</v>
      </c>
      <c r="B454" s="4" t="s">
        <v>6</v>
      </c>
      <c r="C454" s="5">
        <v>10</v>
      </c>
      <c r="D454" s="5" t="s">
        <v>108</v>
      </c>
      <c r="E454" s="5" t="s">
        <v>106</v>
      </c>
      <c r="F454" s="6">
        <v>0</v>
      </c>
      <c r="G454" s="6" t="str">
        <f>VLOOKUP(InputData[[#This Row],[PRODUCT ID]],MasterData[],2,0)</f>
        <v>Product01</v>
      </c>
      <c r="H454" s="6"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c r="Q454" s="8">
        <f>InputData[[#This Row],[TOTAL SELLING VALUE]]-InputData[[#This Row],[TOTAL BUYING VALUE]]</f>
        <v>58.799999999999955</v>
      </c>
    </row>
    <row r="455" spans="1:17" x14ac:dyDescent="0.35">
      <c r="A455" s="3">
        <v>44825</v>
      </c>
      <c r="B455" s="4" t="s">
        <v>43</v>
      </c>
      <c r="C455" s="5">
        <v>14</v>
      </c>
      <c r="D455" s="5" t="s">
        <v>106</v>
      </c>
      <c r="E455" s="5" t="s">
        <v>106</v>
      </c>
      <c r="F455" s="6">
        <v>0</v>
      </c>
      <c r="G455" s="6" t="str">
        <f>VLOOKUP(InputData[[#This Row],[PRODUCT ID]],MasterData[],2,0)</f>
        <v>Product18</v>
      </c>
      <c r="H455" s="6"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c r="Q455" s="8">
        <f>InputData[[#This Row],[TOTAL SELLING VALUE]]-InputData[[#This Row],[TOTAL BUYING VALUE]]</f>
        <v>170.94000000000005</v>
      </c>
    </row>
    <row r="456" spans="1:17" x14ac:dyDescent="0.35">
      <c r="A456" s="3">
        <v>44825</v>
      </c>
      <c r="B456" s="4" t="s">
        <v>60</v>
      </c>
      <c r="C456" s="5">
        <v>5</v>
      </c>
      <c r="D456" s="5" t="s">
        <v>108</v>
      </c>
      <c r="E456" s="5" t="s">
        <v>107</v>
      </c>
      <c r="F456" s="6">
        <v>0</v>
      </c>
      <c r="G456" s="6" t="str">
        <f>VLOOKUP(InputData[[#This Row],[PRODUCT ID]],MasterData[],2,0)</f>
        <v>Product26</v>
      </c>
      <c r="H456" s="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c r="Q456" s="8">
        <f>InputData[[#This Row],[TOTAL SELLING VALUE]]-InputData[[#This Row],[TOTAL BUYING VALUE]]</f>
        <v>33.299999999999997</v>
      </c>
    </row>
    <row r="457" spans="1:17" x14ac:dyDescent="0.35">
      <c r="A457" s="3">
        <v>44826</v>
      </c>
      <c r="B457" s="4" t="s">
        <v>96</v>
      </c>
      <c r="C457" s="5">
        <v>12</v>
      </c>
      <c r="D457" s="5" t="s">
        <v>106</v>
      </c>
      <c r="E457" s="5" t="s">
        <v>106</v>
      </c>
      <c r="F457" s="6">
        <v>0</v>
      </c>
      <c r="G457" s="6" t="str">
        <f>VLOOKUP(InputData[[#This Row],[PRODUCT ID]],MasterData[],2,0)</f>
        <v>Product43</v>
      </c>
      <c r="H457" s="6"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c r="Q457" s="8">
        <f>InputData[[#This Row],[TOTAL SELLING VALUE]]-InputData[[#This Row],[TOTAL BUYING VALUE]]</f>
        <v>192.96000000000004</v>
      </c>
    </row>
    <row r="458" spans="1:17" x14ac:dyDescent="0.35">
      <c r="A458" s="3">
        <v>44827</v>
      </c>
      <c r="B458" s="4" t="s">
        <v>31</v>
      </c>
      <c r="C458" s="5">
        <v>12</v>
      </c>
      <c r="D458" s="5" t="s">
        <v>108</v>
      </c>
      <c r="E458" s="5" t="s">
        <v>106</v>
      </c>
      <c r="F458" s="6">
        <v>0</v>
      </c>
      <c r="G458" s="6" t="str">
        <f>VLOOKUP(InputData[[#This Row],[PRODUCT ID]],MasterData[],2,0)</f>
        <v>Product12</v>
      </c>
      <c r="H458" s="6"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c r="Q458" s="8">
        <f>InputData[[#This Row],[TOTAL SELLING VALUE]]-InputData[[#This Row],[TOTAL BUYING VALUE]]</f>
        <v>254.03999999999996</v>
      </c>
    </row>
    <row r="459" spans="1:17" x14ac:dyDescent="0.35">
      <c r="A459" s="3">
        <v>44828</v>
      </c>
      <c r="B459" s="4" t="s">
        <v>73</v>
      </c>
      <c r="C459" s="5">
        <v>14</v>
      </c>
      <c r="D459" s="5" t="s">
        <v>108</v>
      </c>
      <c r="E459" s="5" t="s">
        <v>106</v>
      </c>
      <c r="F459" s="6">
        <v>0</v>
      </c>
      <c r="G459" s="6" t="str">
        <f>VLOOKUP(InputData[[#This Row],[PRODUCT ID]],MasterData[],2,0)</f>
        <v>Product32</v>
      </c>
      <c r="H459" s="6"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c r="Q459" s="8">
        <f>InputData[[#This Row],[TOTAL SELLING VALUE]]-InputData[[#This Row],[TOTAL BUYING VALUE]]</f>
        <v>398.72</v>
      </c>
    </row>
    <row r="460" spans="1:17" x14ac:dyDescent="0.35">
      <c r="A460" s="3">
        <v>44828</v>
      </c>
      <c r="B460" s="4" t="s">
        <v>73</v>
      </c>
      <c r="C460" s="5">
        <v>8</v>
      </c>
      <c r="D460" s="5" t="s">
        <v>108</v>
      </c>
      <c r="E460" s="5" t="s">
        <v>107</v>
      </c>
      <c r="F460" s="6">
        <v>0</v>
      </c>
      <c r="G460" s="6" t="str">
        <f>VLOOKUP(InputData[[#This Row],[PRODUCT ID]],MasterData[],2,0)</f>
        <v>Product32</v>
      </c>
      <c r="H460" s="6"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c r="Q460" s="8">
        <f>InputData[[#This Row],[TOTAL SELLING VALUE]]-InputData[[#This Row],[TOTAL BUYING VALUE]]</f>
        <v>227.84000000000003</v>
      </c>
    </row>
    <row r="461" spans="1:17" x14ac:dyDescent="0.35">
      <c r="A461" s="3">
        <v>44831</v>
      </c>
      <c r="B461" s="4" t="s">
        <v>81</v>
      </c>
      <c r="C461" s="5">
        <v>4</v>
      </c>
      <c r="D461" s="5" t="s">
        <v>108</v>
      </c>
      <c r="E461" s="5" t="s">
        <v>107</v>
      </c>
      <c r="F461" s="6">
        <v>0</v>
      </c>
      <c r="G461" s="6" t="str">
        <f>VLOOKUP(InputData[[#This Row],[PRODUCT ID]],MasterData[],2,0)</f>
        <v>Product36</v>
      </c>
      <c r="H461" s="6"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c r="Q461" s="8">
        <f>InputData[[#This Row],[TOTAL SELLING VALUE]]-InputData[[#This Row],[TOTAL BUYING VALUE]]</f>
        <v>25.199999999999989</v>
      </c>
    </row>
    <row r="462" spans="1:17" x14ac:dyDescent="0.35">
      <c r="A462" s="3">
        <v>44831</v>
      </c>
      <c r="B462" s="4" t="s">
        <v>98</v>
      </c>
      <c r="C462" s="5">
        <v>9</v>
      </c>
      <c r="D462" s="5" t="s">
        <v>108</v>
      </c>
      <c r="E462" s="5" t="s">
        <v>107</v>
      </c>
      <c r="F462" s="6">
        <v>0</v>
      </c>
      <c r="G462" s="6" t="str">
        <f>VLOOKUP(InputData[[#This Row],[PRODUCT ID]],MasterData[],2,0)</f>
        <v>Product44</v>
      </c>
      <c r="H462" s="6"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c r="Q462" s="8">
        <f>InputData[[#This Row],[TOTAL SELLING VALUE]]-InputData[[#This Row],[TOTAL BUYING VALUE]]</f>
        <v>54.720000000000027</v>
      </c>
    </row>
    <row r="463" spans="1:17" x14ac:dyDescent="0.35">
      <c r="A463" s="3">
        <v>44831</v>
      </c>
      <c r="B463" s="4" t="s">
        <v>86</v>
      </c>
      <c r="C463" s="5">
        <v>3</v>
      </c>
      <c r="D463" s="5" t="s">
        <v>105</v>
      </c>
      <c r="E463" s="5" t="s">
        <v>107</v>
      </c>
      <c r="F463" s="6">
        <v>0</v>
      </c>
      <c r="G463" s="6" t="str">
        <f>VLOOKUP(InputData[[#This Row],[PRODUCT ID]],MasterData[],2,0)</f>
        <v>Product38</v>
      </c>
      <c r="H463" s="6"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c r="Q463" s="8">
        <f>InputData[[#This Row],[TOTAL SELLING VALUE]]-InputData[[#This Row],[TOTAL BUYING VALUE]]</f>
        <v>23.759999999999991</v>
      </c>
    </row>
    <row r="464" spans="1:17" x14ac:dyDescent="0.35">
      <c r="A464" s="3">
        <v>44833</v>
      </c>
      <c r="B464" s="4" t="s">
        <v>77</v>
      </c>
      <c r="C464" s="5">
        <v>13</v>
      </c>
      <c r="D464" s="5" t="s">
        <v>108</v>
      </c>
      <c r="E464" s="5" t="s">
        <v>106</v>
      </c>
      <c r="F464" s="6">
        <v>0</v>
      </c>
      <c r="G464" s="6" t="str">
        <f>VLOOKUP(InputData[[#This Row],[PRODUCT ID]],MasterData[],2,0)</f>
        <v>Product34</v>
      </c>
      <c r="H464" s="6"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c r="Q464" s="8">
        <f>InputData[[#This Row],[TOTAL SELLING VALUE]]-InputData[[#This Row],[TOTAL BUYING VALUE]]</f>
        <v>42.899999999999977</v>
      </c>
    </row>
    <row r="465" spans="1:17" x14ac:dyDescent="0.35">
      <c r="A465" s="3">
        <v>44837</v>
      </c>
      <c r="B465" s="4" t="s">
        <v>29</v>
      </c>
      <c r="C465" s="5">
        <v>5</v>
      </c>
      <c r="D465" s="5" t="s">
        <v>108</v>
      </c>
      <c r="E465" s="5" t="s">
        <v>107</v>
      </c>
      <c r="F465" s="6">
        <v>0</v>
      </c>
      <c r="G465" s="6" t="str">
        <f>VLOOKUP(InputData[[#This Row],[PRODUCT ID]],MasterData[],2,0)</f>
        <v>Product11</v>
      </c>
      <c r="H465" s="6"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c r="Q465" s="8">
        <f>InputData[[#This Row],[TOTAL SELLING VALUE]]-InputData[[#This Row],[TOTAL BUYING VALUE]]</f>
        <v>22</v>
      </c>
    </row>
    <row r="466" spans="1:17" x14ac:dyDescent="0.35">
      <c r="A466" s="3">
        <v>44838</v>
      </c>
      <c r="B466" s="4" t="s">
        <v>20</v>
      </c>
      <c r="C466" s="5">
        <v>15</v>
      </c>
      <c r="D466" s="5" t="s">
        <v>108</v>
      </c>
      <c r="E466" s="5" t="s">
        <v>106</v>
      </c>
      <c r="F466" s="6">
        <v>0</v>
      </c>
      <c r="G466" s="6" t="str">
        <f>VLOOKUP(InputData[[#This Row],[PRODUCT ID]],MasterData[],2,0)</f>
        <v>Product07</v>
      </c>
      <c r="H466" s="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c r="Q466" s="8">
        <f>InputData[[#This Row],[TOTAL SELLING VALUE]]-InputData[[#This Row],[TOTAL BUYING VALUE]]</f>
        <v>70.950000000000045</v>
      </c>
    </row>
    <row r="467" spans="1:17" x14ac:dyDescent="0.35">
      <c r="A467" s="3">
        <v>44840</v>
      </c>
      <c r="B467" s="4" t="s">
        <v>79</v>
      </c>
      <c r="C467" s="5">
        <v>1</v>
      </c>
      <c r="D467" s="5" t="s">
        <v>108</v>
      </c>
      <c r="E467" s="5" t="s">
        <v>106</v>
      </c>
      <c r="F467" s="6">
        <v>0</v>
      </c>
      <c r="G467" s="6" t="str">
        <f>VLOOKUP(InputData[[#This Row],[PRODUCT ID]],MasterData[],2,0)</f>
        <v>Product35</v>
      </c>
      <c r="H467" s="6"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c r="Q467" s="8">
        <f>InputData[[#This Row],[TOTAL SELLING VALUE]]-InputData[[#This Row],[TOTAL BUYING VALUE]]</f>
        <v>1.7000000000000002</v>
      </c>
    </row>
    <row r="468" spans="1:17" x14ac:dyDescent="0.35">
      <c r="A468" s="3">
        <v>44843</v>
      </c>
      <c r="B468" s="4" t="s">
        <v>86</v>
      </c>
      <c r="C468" s="5">
        <v>14</v>
      </c>
      <c r="D468" s="5" t="s">
        <v>106</v>
      </c>
      <c r="E468" s="5" t="s">
        <v>106</v>
      </c>
      <c r="F468" s="6">
        <v>0</v>
      </c>
      <c r="G468" s="6" t="str">
        <f>VLOOKUP(InputData[[#This Row],[PRODUCT ID]],MasterData[],2,0)</f>
        <v>Product38</v>
      </c>
      <c r="H468" s="6"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c r="Q468" s="8">
        <f>InputData[[#This Row],[TOTAL SELLING VALUE]]-InputData[[#This Row],[TOTAL BUYING VALUE]]</f>
        <v>110.88000000000011</v>
      </c>
    </row>
    <row r="469" spans="1:17" x14ac:dyDescent="0.35">
      <c r="A469" s="3">
        <v>44844</v>
      </c>
      <c r="B469" s="4" t="s">
        <v>45</v>
      </c>
      <c r="C469" s="5">
        <v>9</v>
      </c>
      <c r="D469" s="5" t="s">
        <v>108</v>
      </c>
      <c r="E469" s="5" t="s">
        <v>106</v>
      </c>
      <c r="F469" s="6">
        <v>0</v>
      </c>
      <c r="G469" s="6" t="str">
        <f>VLOOKUP(InputData[[#This Row],[PRODUCT ID]],MasterData[],2,0)</f>
        <v>Product19</v>
      </c>
      <c r="H469" s="6"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c r="Q469" s="8">
        <f>InputData[[#This Row],[TOTAL SELLING VALUE]]-InputData[[#This Row],[TOTAL BUYING VALUE]]</f>
        <v>540</v>
      </c>
    </row>
    <row r="470" spans="1:17" x14ac:dyDescent="0.35">
      <c r="A470" s="3">
        <v>44844</v>
      </c>
      <c r="B470" s="4" t="s">
        <v>98</v>
      </c>
      <c r="C470" s="5">
        <v>12</v>
      </c>
      <c r="D470" s="5" t="s">
        <v>106</v>
      </c>
      <c r="E470" s="5" t="s">
        <v>106</v>
      </c>
      <c r="F470" s="6">
        <v>0</v>
      </c>
      <c r="G470" s="6" t="str">
        <f>VLOOKUP(InputData[[#This Row],[PRODUCT ID]],MasterData[],2,0)</f>
        <v>Product44</v>
      </c>
      <c r="H470" s="6"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c r="Q470" s="8">
        <f>InputData[[#This Row],[TOTAL SELLING VALUE]]-InputData[[#This Row],[TOTAL BUYING VALUE]]</f>
        <v>72.960000000000036</v>
      </c>
    </row>
    <row r="471" spans="1:17" x14ac:dyDescent="0.35">
      <c r="A471" s="3">
        <v>44845</v>
      </c>
      <c r="B471" s="4" t="s">
        <v>22</v>
      </c>
      <c r="C471" s="5">
        <v>10</v>
      </c>
      <c r="D471" s="5" t="s">
        <v>108</v>
      </c>
      <c r="E471" s="5" t="s">
        <v>106</v>
      </c>
      <c r="F471" s="6">
        <v>0</v>
      </c>
      <c r="G471" s="6" t="str">
        <f>VLOOKUP(InputData[[#This Row],[PRODUCT ID]],MasterData[],2,0)</f>
        <v>Product08</v>
      </c>
      <c r="H471" s="6"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c r="Q471" s="8">
        <f>InputData[[#This Row],[TOTAL SELLING VALUE]]-InputData[[#This Row],[TOTAL BUYING VALUE]]</f>
        <v>116.20000000000005</v>
      </c>
    </row>
    <row r="472" spans="1:17" x14ac:dyDescent="0.35">
      <c r="A472" s="3">
        <v>44847</v>
      </c>
      <c r="B472" s="4" t="s">
        <v>10</v>
      </c>
      <c r="C472" s="5">
        <v>15</v>
      </c>
      <c r="D472" s="5" t="s">
        <v>106</v>
      </c>
      <c r="E472" s="5" t="s">
        <v>106</v>
      </c>
      <c r="F472" s="6">
        <v>0</v>
      </c>
      <c r="G472" s="6" t="str">
        <f>VLOOKUP(InputData[[#This Row],[PRODUCT ID]],MasterData[],2,0)</f>
        <v>Product02</v>
      </c>
      <c r="H472" s="6"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c r="Q472" s="8">
        <f>InputData[[#This Row],[TOTAL SELLING VALUE]]-InputData[[#This Row],[TOTAL BUYING VALUE]]</f>
        <v>567</v>
      </c>
    </row>
    <row r="473" spans="1:17" x14ac:dyDescent="0.35">
      <c r="A473" s="3">
        <v>44848</v>
      </c>
      <c r="B473" s="4" t="s">
        <v>98</v>
      </c>
      <c r="C473" s="5">
        <v>15</v>
      </c>
      <c r="D473" s="5" t="s">
        <v>105</v>
      </c>
      <c r="E473" s="5" t="s">
        <v>106</v>
      </c>
      <c r="F473" s="6">
        <v>0</v>
      </c>
      <c r="G473" s="6" t="str">
        <f>VLOOKUP(InputData[[#This Row],[PRODUCT ID]],MasterData[],2,0)</f>
        <v>Product44</v>
      </c>
      <c r="H473" s="6"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c r="Q473" s="8">
        <f>InputData[[#This Row],[TOTAL SELLING VALUE]]-InputData[[#This Row],[TOTAL BUYING VALUE]]</f>
        <v>91.200000000000045</v>
      </c>
    </row>
    <row r="474" spans="1:17" x14ac:dyDescent="0.35">
      <c r="A474" s="3">
        <v>44849</v>
      </c>
      <c r="B474" s="4" t="s">
        <v>37</v>
      </c>
      <c r="C474" s="5">
        <v>10</v>
      </c>
      <c r="D474" s="5" t="s">
        <v>108</v>
      </c>
      <c r="E474" s="5" t="s">
        <v>107</v>
      </c>
      <c r="F474" s="6">
        <v>0</v>
      </c>
      <c r="G474" s="6" t="str">
        <f>VLOOKUP(InputData[[#This Row],[PRODUCT ID]],MasterData[],2,0)</f>
        <v>Product15</v>
      </c>
      <c r="H474" s="6"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c r="Q474" s="8">
        <f>InputData[[#This Row],[TOTAL SELLING VALUE]]-InputData[[#This Row],[TOTAL BUYING VALUE]]</f>
        <v>37.199999999999989</v>
      </c>
    </row>
    <row r="475" spans="1:17" x14ac:dyDescent="0.35">
      <c r="A475" s="3">
        <v>44850</v>
      </c>
      <c r="B475" s="4" t="s">
        <v>81</v>
      </c>
      <c r="C475" s="5">
        <v>3</v>
      </c>
      <c r="D475" s="5" t="s">
        <v>106</v>
      </c>
      <c r="E475" s="5" t="s">
        <v>106</v>
      </c>
      <c r="F475" s="6">
        <v>0</v>
      </c>
      <c r="G475" s="6" t="str">
        <f>VLOOKUP(InputData[[#This Row],[PRODUCT ID]],MasterData[],2,0)</f>
        <v>Product36</v>
      </c>
      <c r="H475" s="6"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c r="Q475" s="8">
        <f>InputData[[#This Row],[TOTAL SELLING VALUE]]-InputData[[#This Row],[TOTAL BUYING VALUE]]</f>
        <v>18.899999999999977</v>
      </c>
    </row>
    <row r="476" spans="1:17" x14ac:dyDescent="0.35">
      <c r="A476" s="3">
        <v>44857</v>
      </c>
      <c r="B476" s="4" t="s">
        <v>56</v>
      </c>
      <c r="C476" s="5">
        <v>14</v>
      </c>
      <c r="D476" s="5" t="s">
        <v>106</v>
      </c>
      <c r="E476" s="5" t="s">
        <v>107</v>
      </c>
      <c r="F476" s="6">
        <v>0</v>
      </c>
      <c r="G476" s="6" t="str">
        <f>VLOOKUP(InputData[[#This Row],[PRODUCT ID]],MasterData[],2,0)</f>
        <v>Product24</v>
      </c>
      <c r="H476" s="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c r="Q476" s="8">
        <f>InputData[[#This Row],[TOTAL SELLING VALUE]]-InputData[[#This Row],[TOTAL BUYING VALUE]]</f>
        <v>181.44000000000005</v>
      </c>
    </row>
    <row r="477" spans="1:17" x14ac:dyDescent="0.35">
      <c r="A477" s="3">
        <v>44864</v>
      </c>
      <c r="B477" s="4" t="s">
        <v>94</v>
      </c>
      <c r="C477" s="5">
        <v>3</v>
      </c>
      <c r="D477" s="5" t="s">
        <v>108</v>
      </c>
      <c r="E477" s="5" t="s">
        <v>107</v>
      </c>
      <c r="F477" s="6">
        <v>0</v>
      </c>
      <c r="G477" s="6" t="str">
        <f>VLOOKUP(InputData[[#This Row],[PRODUCT ID]],MasterData[],2,0)</f>
        <v>Product42</v>
      </c>
      <c r="H477" s="6"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c r="Q477" s="8">
        <f>InputData[[#This Row],[TOTAL SELLING VALUE]]-InputData[[#This Row],[TOTAL BUYING VALUE]]</f>
        <v>126</v>
      </c>
    </row>
    <row r="478" spans="1:17" x14ac:dyDescent="0.35">
      <c r="A478" s="3">
        <v>44865</v>
      </c>
      <c r="B478" s="4" t="s">
        <v>86</v>
      </c>
      <c r="C478" s="5">
        <v>8</v>
      </c>
      <c r="D478" s="5" t="s">
        <v>108</v>
      </c>
      <c r="E478" s="5" t="s">
        <v>106</v>
      </c>
      <c r="F478" s="6">
        <v>0</v>
      </c>
      <c r="G478" s="6" t="str">
        <f>VLOOKUP(InputData[[#This Row],[PRODUCT ID]],MasterData[],2,0)</f>
        <v>Product38</v>
      </c>
      <c r="H478" s="6"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c r="Q478" s="8">
        <f>InputData[[#This Row],[TOTAL SELLING VALUE]]-InputData[[#This Row],[TOTAL BUYING VALUE]]</f>
        <v>63.360000000000014</v>
      </c>
    </row>
    <row r="479" spans="1:17" x14ac:dyDescent="0.35">
      <c r="A479" s="3">
        <v>44866</v>
      </c>
      <c r="B479" s="4" t="s">
        <v>31</v>
      </c>
      <c r="C479" s="5">
        <v>15</v>
      </c>
      <c r="D479" s="5" t="s">
        <v>105</v>
      </c>
      <c r="E479" s="5" t="s">
        <v>106</v>
      </c>
      <c r="F479" s="6">
        <v>0</v>
      </c>
      <c r="G479" s="6" t="str">
        <f>VLOOKUP(InputData[[#This Row],[PRODUCT ID]],MasterData[],2,0)</f>
        <v>Product12</v>
      </c>
      <c r="H479" s="6"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c r="Q479" s="8">
        <f>InputData[[#This Row],[TOTAL SELLING VALUE]]-InputData[[#This Row],[TOTAL BUYING VALUE]]</f>
        <v>317.54999999999995</v>
      </c>
    </row>
    <row r="480" spans="1:17" x14ac:dyDescent="0.35">
      <c r="A480" s="3">
        <v>44867</v>
      </c>
      <c r="B480" s="4" t="s">
        <v>37</v>
      </c>
      <c r="C480" s="5">
        <v>15</v>
      </c>
      <c r="D480" s="5" t="s">
        <v>105</v>
      </c>
      <c r="E480" s="5" t="s">
        <v>107</v>
      </c>
      <c r="F480" s="6">
        <v>0</v>
      </c>
      <c r="G480" s="6" t="str">
        <f>VLOOKUP(InputData[[#This Row],[PRODUCT ID]],MasterData[],2,0)</f>
        <v>Product15</v>
      </c>
      <c r="H480" s="6"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c r="Q480" s="8">
        <f>InputData[[#This Row],[TOTAL SELLING VALUE]]-InputData[[#This Row],[TOTAL BUYING VALUE]]</f>
        <v>55.799999999999983</v>
      </c>
    </row>
    <row r="481" spans="1:17" x14ac:dyDescent="0.35">
      <c r="A481" s="3">
        <v>44867</v>
      </c>
      <c r="B481" s="4" t="s">
        <v>69</v>
      </c>
      <c r="C481" s="5">
        <v>15</v>
      </c>
      <c r="D481" s="5" t="s">
        <v>108</v>
      </c>
      <c r="E481" s="5" t="s">
        <v>107</v>
      </c>
      <c r="F481" s="6">
        <v>0</v>
      </c>
      <c r="G481" s="6" t="str">
        <f>VLOOKUP(InputData[[#This Row],[PRODUCT ID]],MasterData[],2,0)</f>
        <v>Product30</v>
      </c>
      <c r="H481" s="6"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c r="Q481" s="8">
        <f>InputData[[#This Row],[TOTAL SELLING VALUE]]-InputData[[#This Row],[TOTAL BUYING VALUE]]</f>
        <v>799.19999999999982</v>
      </c>
    </row>
    <row r="482" spans="1:17" x14ac:dyDescent="0.35">
      <c r="A482" s="3">
        <v>44867</v>
      </c>
      <c r="B482" s="4" t="s">
        <v>79</v>
      </c>
      <c r="C482" s="5">
        <v>5</v>
      </c>
      <c r="D482" s="5" t="s">
        <v>108</v>
      </c>
      <c r="E482" s="5" t="s">
        <v>107</v>
      </c>
      <c r="F482" s="6">
        <v>0</v>
      </c>
      <c r="G482" s="6" t="str">
        <f>VLOOKUP(InputData[[#This Row],[PRODUCT ID]],MasterData[],2,0)</f>
        <v>Product35</v>
      </c>
      <c r="H482" s="6"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c r="Q482" s="8">
        <f>InputData[[#This Row],[TOTAL SELLING VALUE]]-InputData[[#This Row],[TOTAL BUYING VALUE]]</f>
        <v>8.5</v>
      </c>
    </row>
    <row r="483" spans="1:17" x14ac:dyDescent="0.35">
      <c r="A483" s="3">
        <v>44868</v>
      </c>
      <c r="B483" s="4" t="s">
        <v>47</v>
      </c>
      <c r="C483" s="5">
        <v>11</v>
      </c>
      <c r="D483" s="5" t="s">
        <v>106</v>
      </c>
      <c r="E483" s="5" t="s">
        <v>106</v>
      </c>
      <c r="F483" s="6">
        <v>0</v>
      </c>
      <c r="G483" s="6" t="str">
        <f>VLOOKUP(InputData[[#This Row],[PRODUCT ID]],MasterData[],2,0)</f>
        <v>Product20</v>
      </c>
      <c r="H483" s="6"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c r="Q483" s="8">
        <f>InputData[[#This Row],[TOTAL SELLING VALUE]]-InputData[[#This Row],[TOTAL BUYING VALUE]]</f>
        <v>167.75</v>
      </c>
    </row>
    <row r="484" spans="1:17" x14ac:dyDescent="0.35">
      <c r="A484" s="3">
        <v>44869</v>
      </c>
      <c r="B484" s="4" t="s">
        <v>22</v>
      </c>
      <c r="C484" s="5">
        <v>10</v>
      </c>
      <c r="D484" s="5" t="s">
        <v>108</v>
      </c>
      <c r="E484" s="5" t="s">
        <v>106</v>
      </c>
      <c r="F484" s="6">
        <v>0</v>
      </c>
      <c r="G484" s="6" t="str">
        <f>VLOOKUP(InputData[[#This Row],[PRODUCT ID]],MasterData[],2,0)</f>
        <v>Product08</v>
      </c>
      <c r="H484" s="6"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c r="Q484" s="8">
        <f>InputData[[#This Row],[TOTAL SELLING VALUE]]-InputData[[#This Row],[TOTAL BUYING VALUE]]</f>
        <v>116.20000000000005</v>
      </c>
    </row>
    <row r="485" spans="1:17" x14ac:dyDescent="0.35">
      <c r="A485" s="3">
        <v>44870</v>
      </c>
      <c r="B485" s="4" t="s">
        <v>45</v>
      </c>
      <c r="C485" s="5">
        <v>15</v>
      </c>
      <c r="D485" s="5" t="s">
        <v>108</v>
      </c>
      <c r="E485" s="5" t="s">
        <v>107</v>
      </c>
      <c r="F485" s="6">
        <v>0</v>
      </c>
      <c r="G485" s="6" t="str">
        <f>VLOOKUP(InputData[[#This Row],[PRODUCT ID]],MasterData[],2,0)</f>
        <v>Product19</v>
      </c>
      <c r="H485" s="6"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c r="Q485" s="8">
        <f>InputData[[#This Row],[TOTAL SELLING VALUE]]-InputData[[#This Row],[TOTAL BUYING VALUE]]</f>
        <v>900</v>
      </c>
    </row>
    <row r="486" spans="1:17" x14ac:dyDescent="0.35">
      <c r="A486" s="3">
        <v>44871</v>
      </c>
      <c r="B486" s="4" t="s">
        <v>96</v>
      </c>
      <c r="C486" s="5">
        <v>13</v>
      </c>
      <c r="D486" s="5" t="s">
        <v>108</v>
      </c>
      <c r="E486" s="5" t="s">
        <v>107</v>
      </c>
      <c r="F486" s="6">
        <v>0</v>
      </c>
      <c r="G486" s="6" t="str">
        <f>VLOOKUP(InputData[[#This Row],[PRODUCT ID]],MasterData[],2,0)</f>
        <v>Product43</v>
      </c>
      <c r="H486" s="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c r="Q486" s="8">
        <f>InputData[[#This Row],[TOTAL SELLING VALUE]]-InputData[[#This Row],[TOTAL BUYING VALUE]]</f>
        <v>209.03999999999996</v>
      </c>
    </row>
    <row r="487" spans="1:17" x14ac:dyDescent="0.35">
      <c r="A487" s="3">
        <v>44871</v>
      </c>
      <c r="B487" s="4" t="s">
        <v>37</v>
      </c>
      <c r="C487" s="5">
        <v>13</v>
      </c>
      <c r="D487" s="5" t="s">
        <v>106</v>
      </c>
      <c r="E487" s="5" t="s">
        <v>106</v>
      </c>
      <c r="F487" s="6">
        <v>0</v>
      </c>
      <c r="G487" s="6" t="str">
        <f>VLOOKUP(InputData[[#This Row],[PRODUCT ID]],MasterData[],2,0)</f>
        <v>Product15</v>
      </c>
      <c r="H487" s="6"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c r="Q487" s="8">
        <f>InputData[[#This Row],[TOTAL SELLING VALUE]]-InputData[[#This Row],[TOTAL BUYING VALUE]]</f>
        <v>48.359999999999985</v>
      </c>
    </row>
    <row r="488" spans="1:17" x14ac:dyDescent="0.35">
      <c r="A488" s="3">
        <v>44871</v>
      </c>
      <c r="B488" s="4" t="s">
        <v>94</v>
      </c>
      <c r="C488" s="5">
        <v>13</v>
      </c>
      <c r="D488" s="5" t="s">
        <v>108</v>
      </c>
      <c r="E488" s="5" t="s">
        <v>107</v>
      </c>
      <c r="F488" s="6">
        <v>0</v>
      </c>
      <c r="G488" s="6" t="str">
        <f>VLOOKUP(InputData[[#This Row],[PRODUCT ID]],MasterData[],2,0)</f>
        <v>Product42</v>
      </c>
      <c r="H488" s="6"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c r="Q488" s="8">
        <f>InputData[[#This Row],[TOTAL SELLING VALUE]]-InputData[[#This Row],[TOTAL BUYING VALUE]]</f>
        <v>546</v>
      </c>
    </row>
    <row r="489" spans="1:17" x14ac:dyDescent="0.35">
      <c r="A489" s="3">
        <v>44872</v>
      </c>
      <c r="B489" s="4" t="s">
        <v>90</v>
      </c>
      <c r="C489" s="5">
        <v>13</v>
      </c>
      <c r="D489" s="5" t="s">
        <v>106</v>
      </c>
      <c r="E489" s="5" t="s">
        <v>107</v>
      </c>
      <c r="F489" s="6">
        <v>0</v>
      </c>
      <c r="G489" s="6" t="str">
        <f>VLOOKUP(InputData[[#This Row],[PRODUCT ID]],MasterData[],2,0)</f>
        <v>Product40</v>
      </c>
      <c r="H489" s="6"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c r="Q489" s="8">
        <f>InputData[[#This Row],[TOTAL SELLING VALUE]]-InputData[[#This Row],[TOTAL BUYING VALUE]]</f>
        <v>327.60000000000014</v>
      </c>
    </row>
    <row r="490" spans="1:17" x14ac:dyDescent="0.35">
      <c r="A490" s="3">
        <v>44873</v>
      </c>
      <c r="B490" s="4" t="s">
        <v>81</v>
      </c>
      <c r="C490" s="5">
        <v>11</v>
      </c>
      <c r="D490" s="5" t="s">
        <v>105</v>
      </c>
      <c r="E490" s="5" t="s">
        <v>107</v>
      </c>
      <c r="F490" s="6">
        <v>0</v>
      </c>
      <c r="G490" s="6" t="str">
        <f>VLOOKUP(InputData[[#This Row],[PRODUCT ID]],MasterData[],2,0)</f>
        <v>Product36</v>
      </c>
      <c r="H490" s="6"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c r="Q490" s="8">
        <f>InputData[[#This Row],[TOTAL SELLING VALUE]]-InputData[[#This Row],[TOTAL BUYING VALUE]]</f>
        <v>69.299999999999955</v>
      </c>
    </row>
    <row r="491" spans="1:17" x14ac:dyDescent="0.35">
      <c r="A491" s="3">
        <v>44873</v>
      </c>
      <c r="B491" s="4" t="s">
        <v>45</v>
      </c>
      <c r="C491" s="5">
        <v>10</v>
      </c>
      <c r="D491" s="5" t="s">
        <v>105</v>
      </c>
      <c r="E491" s="5" t="s">
        <v>106</v>
      </c>
      <c r="F491" s="6">
        <v>0</v>
      </c>
      <c r="G491" s="6" t="str">
        <f>VLOOKUP(InputData[[#This Row],[PRODUCT ID]],MasterData[],2,0)</f>
        <v>Product19</v>
      </c>
      <c r="H491" s="6"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c r="Q491" s="8">
        <f>InputData[[#This Row],[TOTAL SELLING VALUE]]-InputData[[#This Row],[TOTAL BUYING VALUE]]</f>
        <v>600</v>
      </c>
    </row>
    <row r="492" spans="1:17" x14ac:dyDescent="0.35">
      <c r="A492" s="3">
        <v>44874</v>
      </c>
      <c r="B492" s="4" t="s">
        <v>63</v>
      </c>
      <c r="C492" s="5">
        <v>8</v>
      </c>
      <c r="D492" s="5" t="s">
        <v>106</v>
      </c>
      <c r="E492" s="5" t="s">
        <v>107</v>
      </c>
      <c r="F492" s="6">
        <v>0</v>
      </c>
      <c r="G492" s="6" t="str">
        <f>VLOOKUP(InputData[[#This Row],[PRODUCT ID]],MasterData[],2,0)</f>
        <v>Product27</v>
      </c>
      <c r="H492" s="6"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c r="Q492" s="8">
        <f>InputData[[#This Row],[TOTAL SELLING VALUE]]-InputData[[#This Row],[TOTAL BUYING VALUE]]</f>
        <v>72.960000000000036</v>
      </c>
    </row>
    <row r="493" spans="1:17" x14ac:dyDescent="0.35">
      <c r="A493" s="3">
        <v>44875</v>
      </c>
      <c r="B493" s="4" t="s">
        <v>43</v>
      </c>
      <c r="C493" s="5">
        <v>7</v>
      </c>
      <c r="D493" s="5" t="s">
        <v>108</v>
      </c>
      <c r="E493" s="5" t="s">
        <v>106</v>
      </c>
      <c r="F493" s="6">
        <v>0</v>
      </c>
      <c r="G493" s="6" t="str">
        <f>VLOOKUP(InputData[[#This Row],[PRODUCT ID]],MasterData[],2,0)</f>
        <v>Product18</v>
      </c>
      <c r="H493" s="6"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c r="Q493" s="8">
        <f>InputData[[#This Row],[TOTAL SELLING VALUE]]-InputData[[#This Row],[TOTAL BUYING VALUE]]</f>
        <v>85.470000000000027</v>
      </c>
    </row>
    <row r="494" spans="1:17" x14ac:dyDescent="0.35">
      <c r="A494" s="3">
        <v>44878</v>
      </c>
      <c r="B494" s="4" t="s">
        <v>63</v>
      </c>
      <c r="C494" s="5">
        <v>10</v>
      </c>
      <c r="D494" s="5" t="s">
        <v>105</v>
      </c>
      <c r="E494" s="5" t="s">
        <v>107</v>
      </c>
      <c r="F494" s="6">
        <v>0</v>
      </c>
      <c r="G494" s="6" t="str">
        <f>VLOOKUP(InputData[[#This Row],[PRODUCT ID]],MasterData[],2,0)</f>
        <v>Product27</v>
      </c>
      <c r="H494" s="6"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c r="Q494" s="8">
        <f>InputData[[#This Row],[TOTAL SELLING VALUE]]-InputData[[#This Row],[TOTAL BUYING VALUE]]</f>
        <v>91.200000000000045</v>
      </c>
    </row>
    <row r="495" spans="1:17" x14ac:dyDescent="0.35">
      <c r="A495" s="3">
        <v>44879</v>
      </c>
      <c r="B495" s="4" t="s">
        <v>10</v>
      </c>
      <c r="C495" s="5">
        <v>1</v>
      </c>
      <c r="D495" s="5" t="s">
        <v>108</v>
      </c>
      <c r="E495" s="5" t="s">
        <v>107</v>
      </c>
      <c r="F495" s="6">
        <v>0</v>
      </c>
      <c r="G495" s="6" t="str">
        <f>VLOOKUP(InputData[[#This Row],[PRODUCT ID]],MasterData[],2,0)</f>
        <v>Product02</v>
      </c>
      <c r="H495" s="6"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c r="Q495" s="8">
        <f>InputData[[#This Row],[TOTAL SELLING VALUE]]-InputData[[#This Row],[TOTAL BUYING VALUE]]</f>
        <v>37.800000000000011</v>
      </c>
    </row>
    <row r="496" spans="1:17" x14ac:dyDescent="0.35">
      <c r="A496" s="3">
        <v>44880</v>
      </c>
      <c r="B496" s="4" t="s">
        <v>31</v>
      </c>
      <c r="C496" s="5">
        <v>14</v>
      </c>
      <c r="D496" s="5" t="s">
        <v>108</v>
      </c>
      <c r="E496" s="5" t="s">
        <v>107</v>
      </c>
      <c r="F496" s="6">
        <v>0</v>
      </c>
      <c r="G496" s="6" t="str">
        <f>VLOOKUP(InputData[[#This Row],[PRODUCT ID]],MasterData[],2,0)</f>
        <v>Product12</v>
      </c>
      <c r="H496" s="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c r="Q496" s="8">
        <f>InputData[[#This Row],[TOTAL SELLING VALUE]]-InputData[[#This Row],[TOTAL BUYING VALUE]]</f>
        <v>296.38000000000011</v>
      </c>
    </row>
    <row r="497" spans="1:17" x14ac:dyDescent="0.35">
      <c r="A497" s="3">
        <v>44881</v>
      </c>
      <c r="B497" s="4" t="s">
        <v>41</v>
      </c>
      <c r="C497" s="5">
        <v>8</v>
      </c>
      <c r="D497" s="5" t="s">
        <v>106</v>
      </c>
      <c r="E497" s="5" t="s">
        <v>106</v>
      </c>
      <c r="F497" s="6">
        <v>0</v>
      </c>
      <c r="G497" s="6" t="str">
        <f>VLOOKUP(InputData[[#This Row],[PRODUCT ID]],MasterData[],2,0)</f>
        <v>Product17</v>
      </c>
      <c r="H497" s="6"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c r="Q497" s="8">
        <f>InputData[[#This Row],[TOTAL SELLING VALUE]]-InputData[[#This Row],[TOTAL BUYING VALUE]]</f>
        <v>182.24</v>
      </c>
    </row>
    <row r="498" spans="1:17" x14ac:dyDescent="0.35">
      <c r="A498" s="3">
        <v>44883</v>
      </c>
      <c r="B498" s="4" t="s">
        <v>77</v>
      </c>
      <c r="C498" s="5">
        <v>8</v>
      </c>
      <c r="D498" s="5" t="s">
        <v>108</v>
      </c>
      <c r="E498" s="5" t="s">
        <v>107</v>
      </c>
      <c r="F498" s="6">
        <v>0</v>
      </c>
      <c r="G498" s="6" t="str">
        <f>VLOOKUP(InputData[[#This Row],[PRODUCT ID]],MasterData[],2,0)</f>
        <v>Product34</v>
      </c>
      <c r="H498" s="6"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c r="Q498" s="8">
        <f>InputData[[#This Row],[TOTAL SELLING VALUE]]-InputData[[#This Row],[TOTAL BUYING VALUE]]</f>
        <v>26.399999999999977</v>
      </c>
    </row>
    <row r="499" spans="1:17" x14ac:dyDescent="0.35">
      <c r="A499" s="3">
        <v>44886</v>
      </c>
      <c r="B499" s="4" t="s">
        <v>47</v>
      </c>
      <c r="C499" s="5">
        <v>6</v>
      </c>
      <c r="D499" s="5" t="s">
        <v>108</v>
      </c>
      <c r="E499" s="5" t="s">
        <v>107</v>
      </c>
      <c r="F499" s="6">
        <v>0</v>
      </c>
      <c r="G499" s="6" t="str">
        <f>VLOOKUP(InputData[[#This Row],[PRODUCT ID]],MasterData[],2,0)</f>
        <v>Product20</v>
      </c>
      <c r="H499" s="6"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c r="Q499" s="8">
        <f>InputData[[#This Row],[TOTAL SELLING VALUE]]-InputData[[#This Row],[TOTAL BUYING VALUE]]</f>
        <v>91.5</v>
      </c>
    </row>
    <row r="500" spans="1:17" x14ac:dyDescent="0.35">
      <c r="A500" s="3">
        <v>44888</v>
      </c>
      <c r="B500" s="4" t="s">
        <v>81</v>
      </c>
      <c r="C500" s="5">
        <v>12</v>
      </c>
      <c r="D500" s="5" t="s">
        <v>106</v>
      </c>
      <c r="E500" s="5" t="s">
        <v>106</v>
      </c>
      <c r="F500" s="6">
        <v>0</v>
      </c>
      <c r="G500" s="6" t="str">
        <f>VLOOKUP(InputData[[#This Row],[PRODUCT ID]],MasterData[],2,0)</f>
        <v>Product36</v>
      </c>
      <c r="H500" s="6"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c r="Q500" s="8">
        <f>InputData[[#This Row],[TOTAL SELLING VALUE]]-InputData[[#This Row],[TOTAL BUYING VALUE]]</f>
        <v>75.599999999999909</v>
      </c>
    </row>
    <row r="501" spans="1:17" x14ac:dyDescent="0.35">
      <c r="A501" s="3">
        <v>44890</v>
      </c>
      <c r="B501" s="4" t="s">
        <v>14</v>
      </c>
      <c r="C501" s="5">
        <v>5</v>
      </c>
      <c r="D501" s="5" t="s">
        <v>108</v>
      </c>
      <c r="E501" s="5" t="s">
        <v>107</v>
      </c>
      <c r="F501" s="6">
        <v>0</v>
      </c>
      <c r="G501" s="6" t="str">
        <f>VLOOKUP(InputData[[#This Row],[PRODUCT ID]],MasterData[],2,0)</f>
        <v>Product04</v>
      </c>
      <c r="H501" s="6"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c r="Q501" s="8">
        <f>InputData[[#This Row],[TOTAL SELLING VALUE]]-InputData[[#This Row],[TOTAL BUYING VALUE]]</f>
        <v>24.200000000000017</v>
      </c>
    </row>
    <row r="502" spans="1:17" x14ac:dyDescent="0.35">
      <c r="A502" s="3">
        <v>44891</v>
      </c>
      <c r="B502" s="4" t="s">
        <v>73</v>
      </c>
      <c r="C502" s="5">
        <v>5</v>
      </c>
      <c r="D502" s="5" t="s">
        <v>108</v>
      </c>
      <c r="E502" s="5" t="s">
        <v>106</v>
      </c>
      <c r="F502" s="6">
        <v>0</v>
      </c>
      <c r="G502" s="6" t="str">
        <f>VLOOKUP(InputData[[#This Row],[PRODUCT ID]],MasterData[],2,0)</f>
        <v>Product32</v>
      </c>
      <c r="H502" s="6"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c r="Q502" s="8">
        <f>InputData[[#This Row],[TOTAL SELLING VALUE]]-InputData[[#This Row],[TOTAL BUYING VALUE]]</f>
        <v>142.39999999999998</v>
      </c>
    </row>
    <row r="503" spans="1:17" x14ac:dyDescent="0.35">
      <c r="A503" s="3">
        <v>44892</v>
      </c>
      <c r="B503" s="4" t="s">
        <v>77</v>
      </c>
      <c r="C503" s="5">
        <v>15</v>
      </c>
      <c r="D503" s="5" t="s">
        <v>108</v>
      </c>
      <c r="E503" s="5" t="s">
        <v>106</v>
      </c>
      <c r="F503" s="6">
        <v>0</v>
      </c>
      <c r="G503" s="6" t="str">
        <f>VLOOKUP(InputData[[#This Row],[PRODUCT ID]],MasterData[],2,0)</f>
        <v>Product34</v>
      </c>
      <c r="H503" s="6"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c r="Q503" s="8">
        <f>InputData[[#This Row],[TOTAL SELLING VALUE]]-InputData[[#This Row],[TOTAL BUYING VALUE]]</f>
        <v>49.5</v>
      </c>
    </row>
    <row r="504" spans="1:17" x14ac:dyDescent="0.35">
      <c r="A504" s="3">
        <v>44893</v>
      </c>
      <c r="B504" s="4" t="s">
        <v>71</v>
      </c>
      <c r="C504" s="5">
        <v>8</v>
      </c>
      <c r="D504" s="5" t="s">
        <v>108</v>
      </c>
      <c r="E504" s="5" t="s">
        <v>107</v>
      </c>
      <c r="F504" s="6">
        <v>0</v>
      </c>
      <c r="G504" s="6" t="str">
        <f>VLOOKUP(InputData[[#This Row],[PRODUCT ID]],MasterData[],2,0)</f>
        <v>Product31</v>
      </c>
      <c r="H504" s="6"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c r="Q504" s="8">
        <f>InputData[[#This Row],[TOTAL SELLING VALUE]]-InputData[[#This Row],[TOTAL BUYING VALUE]]</f>
        <v>89.279999999999973</v>
      </c>
    </row>
    <row r="505" spans="1:17" x14ac:dyDescent="0.35">
      <c r="A505" s="3">
        <v>44895</v>
      </c>
      <c r="B505" s="4" t="s">
        <v>37</v>
      </c>
      <c r="C505" s="5">
        <v>2</v>
      </c>
      <c r="D505" s="5" t="s">
        <v>108</v>
      </c>
      <c r="E505" s="5" t="s">
        <v>106</v>
      </c>
      <c r="F505" s="6">
        <v>0</v>
      </c>
      <c r="G505" s="6" t="str">
        <f>VLOOKUP(InputData[[#This Row],[PRODUCT ID]],MasterData[],2,0)</f>
        <v>Product15</v>
      </c>
      <c r="H505" s="6"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c r="Q505" s="8">
        <f>InputData[[#This Row],[TOTAL SELLING VALUE]]-InputData[[#This Row],[TOTAL BUYING VALUE]]</f>
        <v>7.4399999999999977</v>
      </c>
    </row>
    <row r="506" spans="1:17" x14ac:dyDescent="0.35">
      <c r="A506" s="3">
        <v>44898</v>
      </c>
      <c r="B506" s="4" t="s">
        <v>65</v>
      </c>
      <c r="C506" s="5">
        <v>5</v>
      </c>
      <c r="D506" s="5" t="s">
        <v>105</v>
      </c>
      <c r="E506" s="5" t="s">
        <v>107</v>
      </c>
      <c r="F506" s="6">
        <v>0</v>
      </c>
      <c r="G506" s="6" t="str">
        <f>VLOOKUP(InputData[[#This Row],[PRODUCT ID]],MasterData[],2,0)</f>
        <v>Product28</v>
      </c>
      <c r="H506" s="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c r="Q506" s="8">
        <f>InputData[[#This Row],[TOTAL SELLING VALUE]]-InputData[[#This Row],[TOTAL BUYING VALUE]]</f>
        <v>24.050000000000011</v>
      </c>
    </row>
    <row r="507" spans="1:17" x14ac:dyDescent="0.35">
      <c r="A507" s="3">
        <v>44899</v>
      </c>
      <c r="B507" s="4" t="s">
        <v>60</v>
      </c>
      <c r="C507" s="5">
        <v>10</v>
      </c>
      <c r="D507" s="5" t="s">
        <v>108</v>
      </c>
      <c r="E507" s="5" t="s">
        <v>107</v>
      </c>
      <c r="F507" s="6">
        <v>0</v>
      </c>
      <c r="G507" s="6" t="str">
        <f>VLOOKUP(InputData[[#This Row],[PRODUCT ID]],MasterData[],2,0)</f>
        <v>Product26</v>
      </c>
      <c r="H507" s="6"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c r="Q507" s="8">
        <f>InputData[[#This Row],[TOTAL SELLING VALUE]]-InputData[[#This Row],[TOTAL BUYING VALUE]]</f>
        <v>66.599999999999994</v>
      </c>
    </row>
    <row r="508" spans="1:17" x14ac:dyDescent="0.35">
      <c r="A508" s="3">
        <v>44899</v>
      </c>
      <c r="B508" s="4" t="s">
        <v>98</v>
      </c>
      <c r="C508" s="5">
        <v>15</v>
      </c>
      <c r="D508" s="5" t="s">
        <v>108</v>
      </c>
      <c r="E508" s="5" t="s">
        <v>107</v>
      </c>
      <c r="F508" s="6">
        <v>0</v>
      </c>
      <c r="G508" s="6" t="str">
        <f>VLOOKUP(InputData[[#This Row],[PRODUCT ID]],MasterData[],2,0)</f>
        <v>Product44</v>
      </c>
      <c r="H508" s="6"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c r="Q508" s="8">
        <f>InputData[[#This Row],[TOTAL SELLING VALUE]]-InputData[[#This Row],[TOTAL BUYING VALUE]]</f>
        <v>91.200000000000045</v>
      </c>
    </row>
    <row r="509" spans="1:17" x14ac:dyDescent="0.35">
      <c r="A509" s="3">
        <v>44902</v>
      </c>
      <c r="B509" s="4" t="s">
        <v>86</v>
      </c>
      <c r="C509" s="5">
        <v>12</v>
      </c>
      <c r="D509" s="5" t="s">
        <v>108</v>
      </c>
      <c r="E509" s="5" t="s">
        <v>107</v>
      </c>
      <c r="F509" s="6">
        <v>0</v>
      </c>
      <c r="G509" s="6" t="str">
        <f>VLOOKUP(InputData[[#This Row],[PRODUCT ID]],MasterData[],2,0)</f>
        <v>Product38</v>
      </c>
      <c r="H509" s="6"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c r="Q509" s="8">
        <f>InputData[[#This Row],[TOTAL SELLING VALUE]]-InputData[[#This Row],[TOTAL BUYING VALUE]]</f>
        <v>95.039999999999964</v>
      </c>
    </row>
    <row r="510" spans="1:17" x14ac:dyDescent="0.35">
      <c r="A510" s="3">
        <v>44902</v>
      </c>
      <c r="B510" s="4" t="s">
        <v>39</v>
      </c>
      <c r="C510" s="5">
        <v>13</v>
      </c>
      <c r="D510" s="5" t="s">
        <v>108</v>
      </c>
      <c r="E510" s="5" t="s">
        <v>106</v>
      </c>
      <c r="F510" s="6">
        <v>0</v>
      </c>
      <c r="G510" s="6" t="str">
        <f>VLOOKUP(InputData[[#This Row],[PRODUCT ID]],MasterData[],2,0)</f>
        <v>Product16</v>
      </c>
      <c r="H510" s="6"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c r="Q510" s="8">
        <f>InputData[[#This Row],[TOTAL SELLING VALUE]]-InputData[[#This Row],[TOTAL BUYING VALUE]]</f>
        <v>47.319999999999993</v>
      </c>
    </row>
    <row r="511" spans="1:17" x14ac:dyDescent="0.35">
      <c r="A511" s="3">
        <v>44902</v>
      </c>
      <c r="B511" s="4" t="s">
        <v>86</v>
      </c>
      <c r="C511" s="5">
        <v>5</v>
      </c>
      <c r="D511" s="5" t="s">
        <v>108</v>
      </c>
      <c r="E511" s="5" t="s">
        <v>107</v>
      </c>
      <c r="F511" s="6">
        <v>0</v>
      </c>
      <c r="G511" s="6" t="str">
        <f>VLOOKUP(InputData[[#This Row],[PRODUCT ID]],MasterData[],2,0)</f>
        <v>Product38</v>
      </c>
      <c r="H511" s="6"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c r="Q511" s="8">
        <f>InputData[[#This Row],[TOTAL SELLING VALUE]]-InputData[[#This Row],[TOTAL BUYING VALUE]]</f>
        <v>39.600000000000023</v>
      </c>
    </row>
    <row r="512" spans="1:17" x14ac:dyDescent="0.35">
      <c r="A512" s="3">
        <v>44906</v>
      </c>
      <c r="B512" s="4" t="s">
        <v>63</v>
      </c>
      <c r="C512" s="5">
        <v>5</v>
      </c>
      <c r="D512" s="5" t="s">
        <v>108</v>
      </c>
      <c r="E512" s="5" t="s">
        <v>106</v>
      </c>
      <c r="F512" s="6">
        <v>0</v>
      </c>
      <c r="G512" s="6" t="str">
        <f>VLOOKUP(InputData[[#This Row],[PRODUCT ID]],MasterData[],2,0)</f>
        <v>Product27</v>
      </c>
      <c r="H512" s="6"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c r="Q512" s="8">
        <f>InputData[[#This Row],[TOTAL SELLING VALUE]]-InputData[[#This Row],[TOTAL BUYING VALUE]]</f>
        <v>45.600000000000023</v>
      </c>
    </row>
    <row r="513" spans="1:17" x14ac:dyDescent="0.35">
      <c r="A513" s="3">
        <v>44906</v>
      </c>
      <c r="B513" s="4" t="s">
        <v>33</v>
      </c>
      <c r="C513" s="5">
        <v>9</v>
      </c>
      <c r="D513" s="5" t="s">
        <v>105</v>
      </c>
      <c r="E513" s="5" t="s">
        <v>106</v>
      </c>
      <c r="F513" s="6">
        <v>0</v>
      </c>
      <c r="G513" s="6" t="str">
        <f>VLOOKUP(InputData[[#This Row],[PRODUCT ID]],MasterData[],2,0)</f>
        <v>Product13</v>
      </c>
      <c r="H513" s="6"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c r="Q513" s="8">
        <f>InputData[[#This Row],[TOTAL SELLING VALUE]]-InputData[[#This Row],[TOTAL BUYING VALUE]]</f>
        <v>90.720000000000027</v>
      </c>
    </row>
    <row r="514" spans="1:17" x14ac:dyDescent="0.35">
      <c r="A514" s="3">
        <v>44906</v>
      </c>
      <c r="B514" s="4" t="s">
        <v>35</v>
      </c>
      <c r="C514" s="5">
        <v>10</v>
      </c>
      <c r="D514" s="5" t="s">
        <v>106</v>
      </c>
      <c r="E514" s="5" t="s">
        <v>107</v>
      </c>
      <c r="F514" s="6">
        <v>0</v>
      </c>
      <c r="G514" s="6" t="str">
        <f>VLOOKUP(InputData[[#This Row],[PRODUCT ID]],MasterData[],2,0)</f>
        <v>Product14</v>
      </c>
      <c r="H514" s="6"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c r="Q514" s="8">
        <f>InputData[[#This Row],[TOTAL SELLING VALUE]]-InputData[[#This Row],[TOTAL BUYING VALUE]]</f>
        <v>347.20000000000005</v>
      </c>
    </row>
    <row r="515" spans="1:17" x14ac:dyDescent="0.35">
      <c r="A515" s="3">
        <v>44907</v>
      </c>
      <c r="B515" s="4" t="s">
        <v>69</v>
      </c>
      <c r="C515" s="5">
        <v>9</v>
      </c>
      <c r="D515" s="5" t="s">
        <v>105</v>
      </c>
      <c r="E515" s="5" t="s">
        <v>107</v>
      </c>
      <c r="F515" s="6">
        <v>0</v>
      </c>
      <c r="G515" s="6" t="str">
        <f>VLOOKUP(InputData[[#This Row],[PRODUCT ID]],MasterData[],2,0)</f>
        <v>Product30</v>
      </c>
      <c r="H515" s="6"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c r="Q515" s="8">
        <f>InputData[[#This Row],[TOTAL SELLING VALUE]]-InputData[[#This Row],[TOTAL BUYING VALUE]]</f>
        <v>479.52</v>
      </c>
    </row>
    <row r="516" spans="1:17" x14ac:dyDescent="0.35">
      <c r="A516" s="3">
        <v>44907</v>
      </c>
      <c r="B516" s="4" t="s">
        <v>92</v>
      </c>
      <c r="C516" s="5">
        <v>10</v>
      </c>
      <c r="D516" s="5" t="s">
        <v>105</v>
      </c>
      <c r="E516" s="5" t="s">
        <v>106</v>
      </c>
      <c r="F516" s="6">
        <v>0</v>
      </c>
      <c r="G516" s="6" t="str">
        <f>VLOOKUP(InputData[[#This Row],[PRODUCT ID]],MasterData[],2,0)</f>
        <v>Product41</v>
      </c>
      <c r="H516" s="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c r="Q516" s="8">
        <f>InputData[[#This Row],[TOTAL SELLING VALUE]]-InputData[[#This Row],[TOTAL BUYING VALUE]]</f>
        <v>358.79999999999995</v>
      </c>
    </row>
    <row r="517" spans="1:17" x14ac:dyDescent="0.35">
      <c r="A517" s="3">
        <v>44909</v>
      </c>
      <c r="B517" s="4" t="s">
        <v>16</v>
      </c>
      <c r="C517" s="5">
        <v>4</v>
      </c>
      <c r="D517" s="5" t="s">
        <v>108</v>
      </c>
      <c r="E517" s="5" t="s">
        <v>107</v>
      </c>
      <c r="F517" s="6">
        <v>0</v>
      </c>
      <c r="G517" s="6" t="str">
        <f>VLOOKUP(InputData[[#This Row],[PRODUCT ID]],MasterData[],2,0)</f>
        <v>Product05</v>
      </c>
      <c r="H517" s="6"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c r="Q517" s="8">
        <f>InputData[[#This Row],[TOTAL SELLING VALUE]]-InputData[[#This Row],[TOTAL BUYING VALUE]]</f>
        <v>90.440000000000055</v>
      </c>
    </row>
    <row r="518" spans="1:17" x14ac:dyDescent="0.35">
      <c r="A518" s="3">
        <v>44910</v>
      </c>
      <c r="B518" s="4" t="s">
        <v>24</v>
      </c>
      <c r="C518" s="5">
        <v>13</v>
      </c>
      <c r="D518" s="5" t="s">
        <v>108</v>
      </c>
      <c r="E518" s="5" t="s">
        <v>106</v>
      </c>
      <c r="F518" s="6">
        <v>0</v>
      </c>
      <c r="G518" s="6" t="str">
        <f>VLOOKUP(InputData[[#This Row],[PRODUCT ID]],MasterData[],2,0)</f>
        <v>Product09</v>
      </c>
      <c r="H518" s="6"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c r="Q518" s="8">
        <f>InputData[[#This Row],[TOTAL SELLING VALUE]]-InputData[[#This Row],[TOTAL BUYING VALUE]]</f>
        <v>24.179999999999993</v>
      </c>
    </row>
    <row r="519" spans="1:17" x14ac:dyDescent="0.35">
      <c r="A519" s="3">
        <v>44914</v>
      </c>
      <c r="B519" s="4" t="s">
        <v>98</v>
      </c>
      <c r="C519" s="5">
        <v>7</v>
      </c>
      <c r="D519" s="5" t="s">
        <v>108</v>
      </c>
      <c r="E519" s="5" t="s">
        <v>106</v>
      </c>
      <c r="F519" s="6">
        <v>0</v>
      </c>
      <c r="G519" s="6" t="str">
        <f>VLOOKUP(InputData[[#This Row],[PRODUCT ID]],MasterData[],2,0)</f>
        <v>Product44</v>
      </c>
      <c r="H519" s="6"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c r="Q519" s="8">
        <f>InputData[[#This Row],[TOTAL SELLING VALUE]]-InputData[[#This Row],[TOTAL BUYING VALUE]]</f>
        <v>42.559999999999945</v>
      </c>
    </row>
    <row r="520" spans="1:17" x14ac:dyDescent="0.35">
      <c r="A520" s="3">
        <v>44914</v>
      </c>
      <c r="B520" s="4" t="s">
        <v>29</v>
      </c>
      <c r="C520" s="5">
        <v>14</v>
      </c>
      <c r="D520" s="5" t="s">
        <v>108</v>
      </c>
      <c r="E520" s="5" t="s">
        <v>107</v>
      </c>
      <c r="F520" s="6">
        <v>0</v>
      </c>
      <c r="G520" s="6" t="str">
        <f>VLOOKUP(InputData[[#This Row],[PRODUCT ID]],MasterData[],2,0)</f>
        <v>Product11</v>
      </c>
      <c r="H520" s="6"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c r="Q520" s="8">
        <f>InputData[[#This Row],[TOTAL SELLING VALUE]]-InputData[[#This Row],[TOTAL BUYING VALUE]]</f>
        <v>61.600000000000023</v>
      </c>
    </row>
    <row r="521" spans="1:17" x14ac:dyDescent="0.35">
      <c r="A521" s="3">
        <v>44914</v>
      </c>
      <c r="B521" s="4" t="s">
        <v>24</v>
      </c>
      <c r="C521" s="5">
        <v>11</v>
      </c>
      <c r="D521" s="5" t="s">
        <v>106</v>
      </c>
      <c r="E521" s="5" t="s">
        <v>106</v>
      </c>
      <c r="F521" s="6">
        <v>0</v>
      </c>
      <c r="G521" s="6" t="str">
        <f>VLOOKUP(InputData[[#This Row],[PRODUCT ID]],MasterData[],2,0)</f>
        <v>Product09</v>
      </c>
      <c r="H521" s="6"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c r="Q521" s="8">
        <f>InputData[[#This Row],[TOTAL SELLING VALUE]]-InputData[[#This Row],[TOTAL BUYING VALUE]]</f>
        <v>20.459999999999994</v>
      </c>
    </row>
    <row r="522" spans="1:17" x14ac:dyDescent="0.35">
      <c r="A522" s="3">
        <v>44916</v>
      </c>
      <c r="B522" s="4" t="s">
        <v>18</v>
      </c>
      <c r="C522" s="5">
        <v>10</v>
      </c>
      <c r="D522" s="5" t="s">
        <v>108</v>
      </c>
      <c r="E522" s="5" t="s">
        <v>106</v>
      </c>
      <c r="F522" s="6">
        <v>0</v>
      </c>
      <c r="G522" s="6" t="str">
        <f>VLOOKUP(InputData[[#This Row],[PRODUCT ID]],MasterData[],2,0)</f>
        <v>Product06</v>
      </c>
      <c r="H522" s="6"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c r="Q522" s="8">
        <f>InputData[[#This Row],[TOTAL SELLING VALUE]]-InputData[[#This Row],[TOTAL BUYING VALUE]]</f>
        <v>105</v>
      </c>
    </row>
    <row r="523" spans="1:17" x14ac:dyDescent="0.35">
      <c r="A523" s="3">
        <v>44924</v>
      </c>
      <c r="B523" s="4" t="s">
        <v>22</v>
      </c>
      <c r="C523" s="5">
        <v>15</v>
      </c>
      <c r="D523" s="5" t="s">
        <v>108</v>
      </c>
      <c r="E523" s="5" t="s">
        <v>106</v>
      </c>
      <c r="F523" s="6">
        <v>0</v>
      </c>
      <c r="G523" s="6" t="str">
        <f>VLOOKUP(InputData[[#This Row],[PRODUCT ID]],MasterData[],2,0)</f>
        <v>Product08</v>
      </c>
      <c r="H523" s="6"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c r="Q523" s="8">
        <f>InputData[[#This Row],[TOTAL SELLING VALUE]]-InputData[[#This Row],[TOTAL BUYING VALUE]]</f>
        <v>174.30000000000018</v>
      </c>
    </row>
    <row r="524" spans="1:17" x14ac:dyDescent="0.35">
      <c r="A524" s="3">
        <v>44924</v>
      </c>
      <c r="B524" s="4" t="s">
        <v>94</v>
      </c>
      <c r="C524" s="5">
        <v>1</v>
      </c>
      <c r="D524" s="5" t="s">
        <v>105</v>
      </c>
      <c r="E524" s="5" t="s">
        <v>107</v>
      </c>
      <c r="F524" s="6">
        <v>0</v>
      </c>
      <c r="G524" s="6" t="str">
        <f>VLOOKUP(InputData[[#This Row],[PRODUCT ID]],MasterData[],2,0)</f>
        <v>Product42</v>
      </c>
      <c r="H524" s="6"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c r="Q524" s="8">
        <f>InputData[[#This Row],[TOTAL SELLING VALUE]]-InputData[[#This Row],[TOTAL BUYING VALUE]]</f>
        <v>42</v>
      </c>
    </row>
    <row r="525" spans="1:17" x14ac:dyDescent="0.35">
      <c r="A525" s="3">
        <v>44925</v>
      </c>
      <c r="B525" s="4" t="s">
        <v>92</v>
      </c>
      <c r="C525" s="5">
        <v>14</v>
      </c>
      <c r="D525" s="5" t="s">
        <v>108</v>
      </c>
      <c r="E525" s="5" t="s">
        <v>106</v>
      </c>
      <c r="F525" s="6">
        <v>0</v>
      </c>
      <c r="G525" s="6" t="str">
        <f>VLOOKUP(InputData[[#This Row],[PRODUCT ID]],MasterData[],2,0)</f>
        <v>Product41</v>
      </c>
      <c r="H525" s="6"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c r="Q525" s="8">
        <f>InputData[[#This Row],[TOTAL SELLING VALUE]]-InputData[[#This Row],[TOTAL BUYING VALUE]]</f>
        <v>502.31999999999971</v>
      </c>
    </row>
    <row r="526" spans="1:17" x14ac:dyDescent="0.35">
      <c r="A526" s="3">
        <v>44926</v>
      </c>
      <c r="B526" s="4" t="s">
        <v>75</v>
      </c>
      <c r="C526" s="5">
        <v>12</v>
      </c>
      <c r="D526" s="5" t="s">
        <v>106</v>
      </c>
      <c r="E526" s="5" t="s">
        <v>106</v>
      </c>
      <c r="F526" s="6">
        <v>0</v>
      </c>
      <c r="G526" s="6" t="str">
        <f>VLOOKUP(InputData[[#This Row],[PRODUCT ID]],MasterData[],2,0)</f>
        <v>Product33</v>
      </c>
      <c r="H526" s="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c r="Q526" s="8">
        <f>InputData[[#This Row],[TOTAL SELLING VALUE]]-InputData[[#This Row],[TOTAL BUYING VALUE]]</f>
        <v>296.40000000000009</v>
      </c>
    </row>
    <row r="527" spans="1:17" x14ac:dyDescent="0.35">
      <c r="A527" s="3">
        <v>44926</v>
      </c>
      <c r="B527" s="4" t="s">
        <v>29</v>
      </c>
      <c r="C527" s="5">
        <v>6</v>
      </c>
      <c r="D527" s="5" t="s">
        <v>106</v>
      </c>
      <c r="E527" s="5" t="s">
        <v>106</v>
      </c>
      <c r="F527" s="6">
        <v>0</v>
      </c>
      <c r="G527" s="6" t="str">
        <f>VLOOKUP(InputData[[#This Row],[PRODUCT ID]],MasterData[],2,0)</f>
        <v>Product11</v>
      </c>
      <c r="H527" s="6"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c r="Q527" s="8">
        <f>InputData[[#This Row],[TOTAL SELLING VALUE]]-InputData[[#This Row],[TOTAL BUYING VALUE]]</f>
        <v>26.399999999999977</v>
      </c>
    </row>
    <row r="528" spans="1:17" x14ac:dyDescent="0.35">
      <c r="A528" s="3">
        <v>44926</v>
      </c>
      <c r="B528" s="4" t="s">
        <v>29</v>
      </c>
      <c r="C528" s="5">
        <v>3</v>
      </c>
      <c r="D528" s="5" t="s">
        <v>105</v>
      </c>
      <c r="E528" s="5" t="s">
        <v>107</v>
      </c>
      <c r="F528" s="6">
        <v>0</v>
      </c>
      <c r="G528" s="6" t="str">
        <f>VLOOKUP(InputData[[#This Row],[PRODUCT ID]],MasterData[],2,0)</f>
        <v>Product11</v>
      </c>
      <c r="H528" s="6"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c r="Q528" s="8">
        <f>InputData[[#This Row],[TOTAL SELLING VALUE]]-InputData[[#This Row],[TOTAL BUYING VALUE]]</f>
        <v>13.199999999999989</v>
      </c>
    </row>
  </sheetData>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0"/>
  </sheetPr>
  <dimension ref="A1:F46"/>
  <sheetViews>
    <sheetView workbookViewId="0">
      <selection sqref="A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B61FE-AD70-4C1A-A06C-48061AFF2D95}">
  <sheetPr>
    <tabColor theme="7" tint="-0.249977111117893"/>
  </sheetPr>
  <dimension ref="A1"/>
  <sheetViews>
    <sheetView showGridLines="0" zoomScale="68" zoomScaleNormal="68" workbookViewId="0"/>
  </sheetViews>
  <sheetFormatPr defaultRowHeight="14.5" x14ac:dyDescent="0.35"/>
  <cols>
    <col min="1" max="16384" width="8.7265625" style="2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407BE-D779-4384-BD5E-9F5F6B246FC1}">
  <sheetPr>
    <tabColor rgb="FFFF0000"/>
  </sheetPr>
  <dimension ref="A1"/>
  <sheetViews>
    <sheetView showGridLines="0" zoomScale="69" zoomScaleNormal="69" workbookViewId="0"/>
  </sheetViews>
  <sheetFormatPr defaultRowHeight="14.5" x14ac:dyDescent="0.35"/>
  <cols>
    <col min="1" max="16384" width="8.7265625" style="2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69A1-EA78-402B-9094-44DE9E4D0579}">
  <dimension ref="B3:V48"/>
  <sheetViews>
    <sheetView topLeftCell="D1" zoomScale="57" zoomScaleNormal="57" workbookViewId="0">
      <selection activeCell="F4" sqref="F4"/>
    </sheetView>
  </sheetViews>
  <sheetFormatPr defaultRowHeight="14.5" x14ac:dyDescent="0.35"/>
  <cols>
    <col min="2" max="2" width="14.7265625" bestFit="1" customWidth="1"/>
    <col min="3" max="3" width="13.6328125" bestFit="1" customWidth="1"/>
    <col min="4" max="4" width="15.81640625" bestFit="1" customWidth="1"/>
    <col min="5" max="5" width="14.7265625" bestFit="1" customWidth="1"/>
    <col min="6" max="6" width="13.6328125" bestFit="1" customWidth="1"/>
    <col min="8" max="8" width="14.7265625" bestFit="1" customWidth="1"/>
    <col min="9" max="9" width="13.6328125" bestFit="1" customWidth="1"/>
    <col min="11" max="11" width="14.7265625" bestFit="1" customWidth="1"/>
    <col min="12" max="12" width="13.6328125" bestFit="1" customWidth="1"/>
    <col min="14" max="14" width="14.7265625" bestFit="1" customWidth="1"/>
    <col min="15" max="15" width="13.6328125" bestFit="1" customWidth="1"/>
    <col min="17" max="17" width="14.7265625" bestFit="1" customWidth="1"/>
    <col min="18" max="18" width="13.6328125" bestFit="1" customWidth="1"/>
    <col min="20" max="20" width="13.6328125" bestFit="1" customWidth="1"/>
    <col min="21" max="21" width="14.7265625" bestFit="1" customWidth="1"/>
    <col min="22" max="22" width="13.6328125" bestFit="1" customWidth="1"/>
  </cols>
  <sheetData>
    <row r="3" spans="2:22" x14ac:dyDescent="0.35">
      <c r="B3" s="12" t="s">
        <v>119</v>
      </c>
      <c r="C3" t="s">
        <v>139</v>
      </c>
      <c r="E3" s="12" t="s">
        <v>119</v>
      </c>
      <c r="F3" t="s">
        <v>139</v>
      </c>
      <c r="H3" s="12" t="s">
        <v>119</v>
      </c>
      <c r="I3" t="s">
        <v>139</v>
      </c>
      <c r="K3" s="12" t="s">
        <v>119</v>
      </c>
      <c r="L3" t="s">
        <v>139</v>
      </c>
      <c r="N3" s="12" t="s">
        <v>119</v>
      </c>
      <c r="O3" t="s">
        <v>139</v>
      </c>
      <c r="Q3" t="str" cm="1">
        <f t="array" ref="Q3:R7">_xlfn.VSTACK(N4:O8)</f>
        <v>Category01</v>
      </c>
      <c r="R3">
        <v>9985.9500000000044</v>
      </c>
    </row>
    <row r="4" spans="2:22" x14ac:dyDescent="0.35">
      <c r="B4" s="13" t="s">
        <v>108</v>
      </c>
      <c r="C4" s="23">
        <v>36230.150000000009</v>
      </c>
      <c r="E4" s="13" t="s">
        <v>107</v>
      </c>
      <c r="F4" s="23">
        <v>35120.899999999987</v>
      </c>
      <c r="H4" s="13" t="s">
        <v>99</v>
      </c>
      <c r="I4" s="23">
        <v>1209.92</v>
      </c>
      <c r="K4" s="13" t="s">
        <v>70</v>
      </c>
      <c r="L4" s="23">
        <v>6073.92</v>
      </c>
      <c r="N4" s="13" t="s">
        <v>8</v>
      </c>
      <c r="O4" s="23">
        <v>9985.9500000000044</v>
      </c>
      <c r="Q4" t="str">
        <v>Category02</v>
      </c>
      <c r="R4">
        <v>17548.87000000001</v>
      </c>
    </row>
    <row r="5" spans="2:22" x14ac:dyDescent="0.35">
      <c r="B5" s="13" t="s">
        <v>106</v>
      </c>
      <c r="C5" s="23">
        <v>22120.87000000001</v>
      </c>
      <c r="E5" s="13" t="s">
        <v>106</v>
      </c>
      <c r="F5" s="23">
        <v>33787.020000000019</v>
      </c>
      <c r="H5" s="13" t="s">
        <v>97</v>
      </c>
      <c r="I5" s="23">
        <v>1173.8400000000001</v>
      </c>
      <c r="K5" s="13" t="s">
        <v>140</v>
      </c>
      <c r="L5" s="23">
        <v>6073.92</v>
      </c>
      <c r="N5" s="13" t="s">
        <v>28</v>
      </c>
      <c r="O5" s="23">
        <v>17548.87000000001</v>
      </c>
      <c r="Q5" t="str">
        <v>Category03</v>
      </c>
      <c r="R5">
        <v>7118.5099999999984</v>
      </c>
    </row>
    <row r="6" spans="2:22" x14ac:dyDescent="0.35">
      <c r="B6" s="13" t="s">
        <v>105</v>
      </c>
      <c r="C6" s="23">
        <v>10556.899999999998</v>
      </c>
      <c r="E6" s="13" t="s">
        <v>140</v>
      </c>
      <c r="F6" s="23">
        <v>68907.920000000013</v>
      </c>
      <c r="H6" s="13" t="s">
        <v>95</v>
      </c>
      <c r="I6" s="23">
        <v>5334</v>
      </c>
      <c r="N6" s="13" t="s">
        <v>49</v>
      </c>
      <c r="O6" s="23">
        <v>7118.5099999999984</v>
      </c>
      <c r="Q6" t="str">
        <v>Category04</v>
      </c>
      <c r="R6">
        <v>17591.400000000001</v>
      </c>
    </row>
    <row r="7" spans="2:22" x14ac:dyDescent="0.35">
      <c r="B7" s="13" t="s">
        <v>140</v>
      </c>
      <c r="C7" s="23">
        <v>68907.920000000013</v>
      </c>
      <c r="H7" s="13" t="s">
        <v>93</v>
      </c>
      <c r="I7" s="23">
        <v>4736.16</v>
      </c>
      <c r="N7" s="13" t="s">
        <v>62</v>
      </c>
      <c r="O7" s="23">
        <v>17591.400000000001</v>
      </c>
      <c r="Q7" t="str">
        <v>Category05</v>
      </c>
      <c r="R7">
        <v>16663.189999999999</v>
      </c>
    </row>
    <row r="8" spans="2:22" x14ac:dyDescent="0.35">
      <c r="H8" s="13" t="s">
        <v>91</v>
      </c>
      <c r="I8" s="23">
        <v>1688.4000000000003</v>
      </c>
      <c r="K8" s="12" t="s">
        <v>119</v>
      </c>
      <c r="L8" t="s">
        <v>139</v>
      </c>
      <c r="N8" s="13" t="s">
        <v>85</v>
      </c>
      <c r="O8" s="23">
        <v>16663.189999999999</v>
      </c>
    </row>
    <row r="9" spans="2:22" x14ac:dyDescent="0.35">
      <c r="H9" s="13" t="s">
        <v>89</v>
      </c>
      <c r="I9" s="23">
        <v>516.14999999999986</v>
      </c>
      <c r="K9" s="13" t="s">
        <v>8</v>
      </c>
      <c r="L9" s="23">
        <v>9985.9500000000044</v>
      </c>
      <c r="N9" s="13" t="s">
        <v>140</v>
      </c>
      <c r="O9" s="23">
        <v>68907.920000000013</v>
      </c>
    </row>
    <row r="10" spans="2:22" x14ac:dyDescent="0.35">
      <c r="H10" s="13" t="s">
        <v>87</v>
      </c>
      <c r="I10" s="23">
        <v>879.12000000000012</v>
      </c>
      <c r="K10" s="13" t="s">
        <v>28</v>
      </c>
      <c r="L10" s="23">
        <v>17548.87000000001</v>
      </c>
    </row>
    <row r="11" spans="2:22" x14ac:dyDescent="0.35">
      <c r="H11" s="13" t="s">
        <v>84</v>
      </c>
      <c r="I11" s="23">
        <v>1125.6000000000004</v>
      </c>
      <c r="K11" s="13" t="s">
        <v>49</v>
      </c>
      <c r="L11" s="23">
        <v>7118.5099999999984</v>
      </c>
      <c r="N11" s="12" t="s">
        <v>119</v>
      </c>
      <c r="O11" t="s">
        <v>139</v>
      </c>
      <c r="Q11" s="12" t="s">
        <v>119</v>
      </c>
      <c r="R11" t="s">
        <v>139</v>
      </c>
      <c r="T11" t="s">
        <v>139</v>
      </c>
    </row>
    <row r="12" spans="2:22" x14ac:dyDescent="0.35">
      <c r="H12" s="13" t="s">
        <v>82</v>
      </c>
      <c r="I12" s="23">
        <v>472.49999999999972</v>
      </c>
      <c r="K12" s="13" t="s">
        <v>62</v>
      </c>
      <c r="L12" s="23">
        <v>17591.400000000001</v>
      </c>
      <c r="N12" s="13" t="s">
        <v>126</v>
      </c>
      <c r="O12" s="23">
        <v>7056.96</v>
      </c>
      <c r="Q12" s="13">
        <v>1</v>
      </c>
      <c r="R12" s="23">
        <v>2201.81</v>
      </c>
      <c r="T12" s="23">
        <v>68907.920000000027</v>
      </c>
    </row>
    <row r="13" spans="2:22" x14ac:dyDescent="0.35">
      <c r="H13" s="13" t="s">
        <v>80</v>
      </c>
      <c r="I13" s="23">
        <v>178.5</v>
      </c>
      <c r="K13" s="13" t="s">
        <v>85</v>
      </c>
      <c r="L13" s="23">
        <v>16663.189999999999</v>
      </c>
      <c r="N13" s="13" t="s">
        <v>125</v>
      </c>
      <c r="O13" s="23">
        <v>5516.3000000000011</v>
      </c>
      <c r="Q13" s="13">
        <v>2</v>
      </c>
      <c r="R13" s="23">
        <v>2218.2200000000003</v>
      </c>
    </row>
    <row r="14" spans="2:22" x14ac:dyDescent="0.35">
      <c r="H14" s="13" t="s">
        <v>78</v>
      </c>
      <c r="I14" s="23">
        <v>508.19999999999931</v>
      </c>
      <c r="K14" s="13" t="s">
        <v>140</v>
      </c>
      <c r="L14" s="23">
        <v>68907.920000000013</v>
      </c>
      <c r="N14" s="13" t="s">
        <v>129</v>
      </c>
      <c r="O14" s="23">
        <v>5179.6500000000015</v>
      </c>
      <c r="Q14" s="13">
        <v>3</v>
      </c>
      <c r="R14" s="23">
        <v>3811.1</v>
      </c>
    </row>
    <row r="15" spans="2:22" x14ac:dyDescent="0.35">
      <c r="H15" s="13" t="s">
        <v>76</v>
      </c>
      <c r="I15" s="23">
        <v>2815.8000000000006</v>
      </c>
      <c r="N15" s="13" t="s">
        <v>122</v>
      </c>
      <c r="O15" s="23">
        <v>5297.11</v>
      </c>
      <c r="Q15" s="13">
        <v>4</v>
      </c>
      <c r="R15" s="23">
        <v>1696.1999999999998</v>
      </c>
      <c r="U15" s="12" t="s">
        <v>119</v>
      </c>
      <c r="V15" t="s">
        <v>139</v>
      </c>
    </row>
    <row r="16" spans="2:22" x14ac:dyDescent="0.35">
      <c r="H16" s="13" t="s">
        <v>74</v>
      </c>
      <c r="I16" s="23">
        <v>3958.7200000000007</v>
      </c>
      <c r="N16" s="13" t="s">
        <v>130</v>
      </c>
      <c r="O16" s="23">
        <v>4384.4500000000007</v>
      </c>
      <c r="Q16" s="13">
        <v>5</v>
      </c>
      <c r="R16" s="23">
        <v>2296.4499999999998</v>
      </c>
      <c r="U16" s="13" t="s">
        <v>51</v>
      </c>
      <c r="V16" s="23">
        <v>2411.6399999999994</v>
      </c>
    </row>
    <row r="17" spans="8:22" x14ac:dyDescent="0.35">
      <c r="H17" s="13" t="s">
        <v>72</v>
      </c>
      <c r="I17" s="23">
        <v>669.59999999999968</v>
      </c>
      <c r="N17" s="13" t="s">
        <v>128</v>
      </c>
      <c r="O17" s="23">
        <v>5654.7099999999991</v>
      </c>
      <c r="Q17" s="13">
        <v>6</v>
      </c>
      <c r="R17" s="23">
        <v>2523.54</v>
      </c>
      <c r="U17" s="13" t="s">
        <v>32</v>
      </c>
      <c r="V17" s="23">
        <v>2603.9100000000008</v>
      </c>
    </row>
    <row r="18" spans="8:22" x14ac:dyDescent="0.35">
      <c r="H18" s="13" t="s">
        <v>70</v>
      </c>
      <c r="I18" s="23">
        <v>6073.92</v>
      </c>
      <c r="N18" s="13" t="s">
        <v>127</v>
      </c>
      <c r="O18" s="23">
        <v>5373.7900000000018</v>
      </c>
      <c r="Q18" s="13">
        <v>7</v>
      </c>
      <c r="R18" s="23">
        <v>1351.79</v>
      </c>
      <c r="U18" s="13" t="s">
        <v>76</v>
      </c>
      <c r="V18" s="23">
        <v>2815.8000000000006</v>
      </c>
    </row>
    <row r="19" spans="8:22" x14ac:dyDescent="0.35">
      <c r="H19" s="13" t="s">
        <v>68</v>
      </c>
      <c r="I19" s="23">
        <v>635.43999999999983</v>
      </c>
      <c r="N19" s="13" t="s">
        <v>123</v>
      </c>
      <c r="O19" s="23">
        <v>5519.3999999999987</v>
      </c>
      <c r="Q19" s="13">
        <v>8</v>
      </c>
      <c r="R19" s="23">
        <v>2308.46</v>
      </c>
      <c r="U19" s="13" t="s">
        <v>36</v>
      </c>
      <c r="V19" s="23">
        <v>3020.6400000000003</v>
      </c>
    </row>
    <row r="20" spans="8:22" x14ac:dyDescent="0.35">
      <c r="H20" s="13" t="s">
        <v>66</v>
      </c>
      <c r="I20" s="23">
        <v>538.72000000000025</v>
      </c>
      <c r="N20" s="13" t="s">
        <v>133</v>
      </c>
      <c r="O20" s="23">
        <v>6484.8100000000013</v>
      </c>
      <c r="Q20" s="13">
        <v>9</v>
      </c>
      <c r="R20" s="23">
        <v>2895.6700000000005</v>
      </c>
      <c r="U20" s="13" t="s">
        <v>11</v>
      </c>
      <c r="V20" s="23">
        <v>3553.2000000000012</v>
      </c>
    </row>
    <row r="21" spans="8:22" x14ac:dyDescent="0.35">
      <c r="H21" s="13" t="s">
        <v>64</v>
      </c>
      <c r="I21" s="23">
        <v>994.0800000000005</v>
      </c>
      <c r="N21" s="13" t="s">
        <v>132</v>
      </c>
      <c r="O21" s="23">
        <v>5658.69</v>
      </c>
      <c r="Q21" s="13">
        <v>10</v>
      </c>
      <c r="R21" s="23">
        <v>2673.3500000000004</v>
      </c>
      <c r="U21" s="13" t="s">
        <v>74</v>
      </c>
      <c r="V21" s="23">
        <v>3958.7200000000007</v>
      </c>
    </row>
    <row r="22" spans="8:22" x14ac:dyDescent="0.35">
      <c r="H22" s="13" t="s">
        <v>61</v>
      </c>
      <c r="I22" s="23">
        <v>745.92</v>
      </c>
      <c r="N22" s="13" t="s">
        <v>131</v>
      </c>
      <c r="O22" s="23">
        <v>6818.0700000000006</v>
      </c>
      <c r="Q22" s="13">
        <v>11</v>
      </c>
      <c r="R22" s="23">
        <v>2112.5800000000004</v>
      </c>
      <c r="U22" s="13" t="s">
        <v>93</v>
      </c>
      <c r="V22" s="23">
        <v>4736.16</v>
      </c>
    </row>
    <row r="23" spans="8:22" x14ac:dyDescent="0.35">
      <c r="H23" s="13" t="s">
        <v>59</v>
      </c>
      <c r="I23" s="23">
        <v>95.760000000000019</v>
      </c>
      <c r="N23" s="13" t="s">
        <v>124</v>
      </c>
      <c r="O23" s="23">
        <v>5963.9799999999987</v>
      </c>
      <c r="Q23" s="13">
        <v>12</v>
      </c>
      <c r="R23" s="23">
        <v>2573.3600000000006</v>
      </c>
      <c r="U23" s="13" t="s">
        <v>95</v>
      </c>
      <c r="V23" s="23">
        <v>5334</v>
      </c>
    </row>
    <row r="24" spans="8:22" x14ac:dyDescent="0.35">
      <c r="H24" s="13" t="s">
        <v>57</v>
      </c>
      <c r="I24" s="23">
        <v>842.40000000000032</v>
      </c>
      <c r="N24" s="13" t="s">
        <v>140</v>
      </c>
      <c r="O24" s="23">
        <v>68907.920000000013</v>
      </c>
      <c r="Q24" s="13">
        <v>13</v>
      </c>
      <c r="R24" s="23">
        <v>1747.26</v>
      </c>
      <c r="U24" s="13" t="s">
        <v>46</v>
      </c>
      <c r="V24" s="23">
        <v>5760</v>
      </c>
    </row>
    <row r="25" spans="8:22" x14ac:dyDescent="0.35">
      <c r="H25" s="13" t="s">
        <v>55</v>
      </c>
      <c r="I25" s="23">
        <v>727.56000000000029</v>
      </c>
      <c r="Q25" s="13">
        <v>14</v>
      </c>
      <c r="R25" s="23">
        <v>1773.14</v>
      </c>
      <c r="U25" s="13" t="s">
        <v>70</v>
      </c>
      <c r="V25" s="23">
        <v>6073.92</v>
      </c>
    </row>
    <row r="26" spans="8:22" x14ac:dyDescent="0.35">
      <c r="H26" s="13" t="s">
        <v>53</v>
      </c>
      <c r="I26" s="23">
        <v>1439.8999999999992</v>
      </c>
      <c r="Q26" s="13">
        <v>15</v>
      </c>
      <c r="R26" s="23">
        <v>2636.6999999999994</v>
      </c>
      <c r="U26" s="13" t="s">
        <v>140</v>
      </c>
      <c r="V26" s="23">
        <v>40267.990000000005</v>
      </c>
    </row>
    <row r="27" spans="8:22" x14ac:dyDescent="0.35">
      <c r="H27" s="13" t="s">
        <v>51</v>
      </c>
      <c r="I27" s="23">
        <v>2411.6399999999994</v>
      </c>
      <c r="Q27" s="13">
        <v>16</v>
      </c>
      <c r="R27" s="23">
        <v>2042.6299999999999</v>
      </c>
    </row>
    <row r="28" spans="8:22" x14ac:dyDescent="0.35">
      <c r="H28" s="13" t="s">
        <v>48</v>
      </c>
      <c r="I28" s="23">
        <v>1601.25</v>
      </c>
      <c r="Q28" s="13">
        <v>17</v>
      </c>
      <c r="R28" s="23">
        <v>537.24</v>
      </c>
    </row>
    <row r="29" spans="8:22" x14ac:dyDescent="0.35">
      <c r="H29" s="13" t="s">
        <v>46</v>
      </c>
      <c r="I29" s="23">
        <v>5760</v>
      </c>
      <c r="Q29" s="13">
        <v>18</v>
      </c>
      <c r="R29" s="23">
        <v>3269.39</v>
      </c>
    </row>
    <row r="30" spans="8:22" x14ac:dyDescent="0.35">
      <c r="H30" s="13" t="s">
        <v>44</v>
      </c>
      <c r="I30" s="23">
        <v>1001.2199999999999</v>
      </c>
      <c r="Q30" s="13">
        <v>19</v>
      </c>
      <c r="R30" s="23">
        <v>1742.23</v>
      </c>
    </row>
    <row r="31" spans="8:22" x14ac:dyDescent="0.35">
      <c r="H31" s="13" t="s">
        <v>42</v>
      </c>
      <c r="I31" s="23">
        <v>1435.1400000000006</v>
      </c>
      <c r="Q31" s="13">
        <v>20</v>
      </c>
      <c r="R31" s="23">
        <v>3419.7799999999997</v>
      </c>
    </row>
    <row r="32" spans="8:22" x14ac:dyDescent="0.35">
      <c r="H32" s="13" t="s">
        <v>40</v>
      </c>
      <c r="I32" s="23">
        <v>436.80000000000007</v>
      </c>
      <c r="Q32" s="13">
        <v>21</v>
      </c>
      <c r="R32" s="23">
        <v>1895.4</v>
      </c>
    </row>
    <row r="33" spans="8:18" x14ac:dyDescent="0.35">
      <c r="H33" s="13" t="s">
        <v>38</v>
      </c>
      <c r="I33" s="23">
        <v>435.23999999999995</v>
      </c>
      <c r="Q33" s="13">
        <v>22</v>
      </c>
      <c r="R33" s="23">
        <v>1609.84</v>
      </c>
    </row>
    <row r="34" spans="8:18" x14ac:dyDescent="0.35">
      <c r="H34" s="13" t="s">
        <v>36</v>
      </c>
      <c r="I34" s="23">
        <v>3020.6400000000003</v>
      </c>
      <c r="Q34" s="13">
        <v>23</v>
      </c>
      <c r="R34" s="23">
        <v>3002.1900000000005</v>
      </c>
    </row>
    <row r="35" spans="8:18" x14ac:dyDescent="0.35">
      <c r="H35" s="13" t="s">
        <v>34</v>
      </c>
      <c r="I35" s="23">
        <v>695.52</v>
      </c>
      <c r="Q35" s="13">
        <v>24</v>
      </c>
      <c r="R35" s="23">
        <v>2364.3999999999996</v>
      </c>
    </row>
    <row r="36" spans="8:18" x14ac:dyDescent="0.35">
      <c r="H36" s="13" t="s">
        <v>32</v>
      </c>
      <c r="I36" s="23">
        <v>2603.9100000000008</v>
      </c>
      <c r="Q36" s="13">
        <v>25</v>
      </c>
      <c r="R36" s="23">
        <v>2993.4300000000003</v>
      </c>
    </row>
    <row r="37" spans="8:18" x14ac:dyDescent="0.35">
      <c r="H37" s="13" t="s">
        <v>30</v>
      </c>
      <c r="I37" s="23">
        <v>532.39999999999986</v>
      </c>
      <c r="Q37" s="13">
        <v>26</v>
      </c>
      <c r="R37" s="23">
        <v>2435.0800000000004</v>
      </c>
    </row>
    <row r="38" spans="8:18" x14ac:dyDescent="0.35">
      <c r="H38" s="13" t="s">
        <v>27</v>
      </c>
      <c r="I38" s="23">
        <v>1627.9999999999995</v>
      </c>
      <c r="Q38" s="13">
        <v>27</v>
      </c>
      <c r="R38" s="23">
        <v>1786.6700000000003</v>
      </c>
    </row>
    <row r="39" spans="8:18" x14ac:dyDescent="0.35">
      <c r="H39" s="13" t="s">
        <v>25</v>
      </c>
      <c r="I39" s="23">
        <v>137.63999999999996</v>
      </c>
      <c r="K39" t="str" cm="1">
        <f t="array" ref="K39:L39">K4:L4</f>
        <v>Product30</v>
      </c>
      <c r="L39" s="25">
        <v>6073.92</v>
      </c>
      <c r="Q39" s="13">
        <v>28</v>
      </c>
      <c r="R39" s="23">
        <v>2245.16</v>
      </c>
    </row>
    <row r="40" spans="8:18" x14ac:dyDescent="0.35">
      <c r="H40" s="13" t="s">
        <v>23</v>
      </c>
      <c r="I40" s="23">
        <v>1289.8200000000008</v>
      </c>
      <c r="Q40" s="13">
        <v>29</v>
      </c>
      <c r="R40" s="23">
        <v>1354.4800000000005</v>
      </c>
    </row>
    <row r="41" spans="8:18" x14ac:dyDescent="0.35">
      <c r="H41" s="13" t="s">
        <v>21</v>
      </c>
      <c r="I41" s="23">
        <v>227.04000000000013</v>
      </c>
      <c r="Q41" s="13">
        <v>30</v>
      </c>
      <c r="R41" s="23">
        <v>2193.27</v>
      </c>
    </row>
    <row r="42" spans="8:18" x14ac:dyDescent="0.35">
      <c r="H42" s="13" t="s">
        <v>19</v>
      </c>
      <c r="I42" s="23">
        <v>556.5</v>
      </c>
      <c r="Q42" s="13">
        <v>31</v>
      </c>
      <c r="R42" s="23">
        <v>1197.1000000000001</v>
      </c>
    </row>
    <row r="43" spans="8:18" x14ac:dyDescent="0.35">
      <c r="H43" s="13" t="s">
        <v>17</v>
      </c>
      <c r="I43" s="23">
        <v>2283.610000000001</v>
      </c>
      <c r="K43" t="str" cm="1">
        <f t="array" ref="K43:L43">K9:L9</f>
        <v>Category01</v>
      </c>
      <c r="L43" s="25">
        <v>9985.9500000000044</v>
      </c>
      <c r="Q43" s="13" t="s">
        <v>140</v>
      </c>
      <c r="R43" s="23">
        <v>68907.920000000013</v>
      </c>
    </row>
    <row r="44" spans="8:18" x14ac:dyDescent="0.35">
      <c r="H44" s="13" t="s">
        <v>15</v>
      </c>
      <c r="I44" s="23">
        <v>600.16000000000031</v>
      </c>
    </row>
    <row r="45" spans="8:18" x14ac:dyDescent="0.35">
      <c r="H45" s="13" t="s">
        <v>13</v>
      </c>
      <c r="I45" s="23">
        <v>785.25999999999976</v>
      </c>
    </row>
    <row r="46" spans="8:18" x14ac:dyDescent="0.35">
      <c r="H46" s="13" t="s">
        <v>11</v>
      </c>
      <c r="I46" s="23">
        <v>3553.2000000000012</v>
      </c>
    </row>
    <row r="47" spans="8:18" x14ac:dyDescent="0.35">
      <c r="H47" s="13" t="s">
        <v>7</v>
      </c>
      <c r="I47" s="23">
        <v>552.71999999999969</v>
      </c>
    </row>
    <row r="48" spans="8:18" x14ac:dyDescent="0.35">
      <c r="H48" s="13" t="s">
        <v>140</v>
      </c>
      <c r="I48" s="23">
        <v>68907.920000000013</v>
      </c>
    </row>
  </sheetData>
  <pageMargins left="0.7" right="0.7" top="0.75" bottom="0.75" header="0.3" footer="0.3"/>
  <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5560-B709-410C-AFFD-88C3FCACF147}">
  <dimension ref="D2:D69"/>
  <sheetViews>
    <sheetView showGridLines="0" tabSelected="1" workbookViewId="0"/>
  </sheetViews>
  <sheetFormatPr defaultRowHeight="14.5" x14ac:dyDescent="0.35"/>
  <cols>
    <col min="4" max="4" width="141.90625" customWidth="1"/>
  </cols>
  <sheetData>
    <row r="2" spans="4:4" ht="18.5" x14ac:dyDescent="0.45">
      <c r="D2" s="26" t="s">
        <v>194</v>
      </c>
    </row>
    <row r="4" spans="4:4" ht="18.5" x14ac:dyDescent="0.45">
      <c r="D4" s="27" t="s">
        <v>143</v>
      </c>
    </row>
    <row r="6" spans="4:4" ht="18.5" x14ac:dyDescent="0.45">
      <c r="D6" s="26" t="s">
        <v>144</v>
      </c>
    </row>
    <row r="7" spans="4:4" x14ac:dyDescent="0.35">
      <c r="D7" t="s">
        <v>145</v>
      </c>
    </row>
    <row r="8" spans="4:4" x14ac:dyDescent="0.35">
      <c r="D8" t="s">
        <v>146</v>
      </c>
    </row>
    <row r="9" spans="4:4" x14ac:dyDescent="0.35">
      <c r="D9" t="s">
        <v>147</v>
      </c>
    </row>
    <row r="10" spans="4:4" ht="18.5" x14ac:dyDescent="0.45">
      <c r="D10" s="26" t="s">
        <v>148</v>
      </c>
    </row>
    <row r="12" spans="4:4" x14ac:dyDescent="0.35">
      <c r="D12" t="s">
        <v>149</v>
      </c>
    </row>
    <row r="13" spans="4:4" x14ac:dyDescent="0.35">
      <c r="D13" t="s">
        <v>150</v>
      </c>
    </row>
    <row r="14" spans="4:4" x14ac:dyDescent="0.35">
      <c r="D14" t="s">
        <v>151</v>
      </c>
    </row>
    <row r="15" spans="4:4" ht="18.5" x14ac:dyDescent="0.45">
      <c r="D15" s="26" t="s">
        <v>152</v>
      </c>
    </row>
    <row r="17" spans="4:4" x14ac:dyDescent="0.35">
      <c r="D17" t="s">
        <v>153</v>
      </c>
    </row>
    <row r="18" spans="4:4" x14ac:dyDescent="0.35">
      <c r="D18" t="s">
        <v>154</v>
      </c>
    </row>
    <row r="19" spans="4:4" x14ac:dyDescent="0.35">
      <c r="D19" t="s">
        <v>155</v>
      </c>
    </row>
    <row r="20" spans="4:4" ht="18.5" x14ac:dyDescent="0.45">
      <c r="D20" s="26" t="s">
        <v>156</v>
      </c>
    </row>
    <row r="22" spans="4:4" x14ac:dyDescent="0.35">
      <c r="D22" t="s">
        <v>157</v>
      </c>
    </row>
    <row r="23" spans="4:4" x14ac:dyDescent="0.35">
      <c r="D23" t="s">
        <v>158</v>
      </c>
    </row>
    <row r="24" spans="4:4" x14ac:dyDescent="0.35">
      <c r="D24" t="s">
        <v>159</v>
      </c>
    </row>
    <row r="25" spans="4:4" x14ac:dyDescent="0.35">
      <c r="D25" t="s">
        <v>160</v>
      </c>
    </row>
    <row r="26" spans="4:4" ht="18.5" x14ac:dyDescent="0.45">
      <c r="D26" s="26" t="s">
        <v>161</v>
      </c>
    </row>
    <row r="28" spans="4:4" x14ac:dyDescent="0.35">
      <c r="D28" t="s">
        <v>162</v>
      </c>
    </row>
    <row r="29" spans="4:4" x14ac:dyDescent="0.35">
      <c r="D29" t="s">
        <v>163</v>
      </c>
    </row>
    <row r="30" spans="4:4" x14ac:dyDescent="0.35">
      <c r="D30" t="s">
        <v>164</v>
      </c>
    </row>
    <row r="31" spans="4:4" ht="18.5" x14ac:dyDescent="0.45">
      <c r="D31" s="26" t="s">
        <v>165</v>
      </c>
    </row>
    <row r="33" spans="4:4" x14ac:dyDescent="0.35">
      <c r="D33" t="s">
        <v>166</v>
      </c>
    </row>
    <row r="34" spans="4:4" x14ac:dyDescent="0.35">
      <c r="D34" t="s">
        <v>167</v>
      </c>
    </row>
    <row r="35" spans="4:4" ht="18.5" x14ac:dyDescent="0.45">
      <c r="D35" s="26" t="s">
        <v>168</v>
      </c>
    </row>
    <row r="37" spans="4:4" x14ac:dyDescent="0.35">
      <c r="D37" t="s">
        <v>169</v>
      </c>
    </row>
    <row r="38" spans="4:4" x14ac:dyDescent="0.35">
      <c r="D38" t="s">
        <v>170</v>
      </c>
    </row>
    <row r="39" spans="4:4" ht="18.5" x14ac:dyDescent="0.45">
      <c r="D39" s="26" t="s">
        <v>171</v>
      </c>
    </row>
    <row r="40" spans="4:4" x14ac:dyDescent="0.35">
      <c r="D40" t="s">
        <v>172</v>
      </c>
    </row>
    <row r="41" spans="4:4" ht="18.5" x14ac:dyDescent="0.45">
      <c r="D41" s="27" t="s">
        <v>135</v>
      </c>
    </row>
    <row r="42" spans="4:4" x14ac:dyDescent="0.35">
      <c r="D42" t="s">
        <v>179</v>
      </c>
    </row>
    <row r="43" spans="4:4" x14ac:dyDescent="0.35">
      <c r="D43" t="s">
        <v>180</v>
      </c>
    </row>
    <row r="44" spans="4:4" x14ac:dyDescent="0.35">
      <c r="D44" t="s">
        <v>181</v>
      </c>
    </row>
    <row r="45" spans="4:4" ht="18.5" x14ac:dyDescent="0.45">
      <c r="D45" s="26" t="s">
        <v>182</v>
      </c>
    </row>
    <row r="47" spans="4:4" x14ac:dyDescent="0.35">
      <c r="D47" t="s">
        <v>183</v>
      </c>
    </row>
    <row r="48" spans="4:4" x14ac:dyDescent="0.35">
      <c r="D48" t="s">
        <v>184</v>
      </c>
    </row>
    <row r="49" spans="4:4" ht="18.5" x14ac:dyDescent="0.45">
      <c r="D49" s="26" t="s">
        <v>185</v>
      </c>
    </row>
    <row r="51" spans="4:4" x14ac:dyDescent="0.35">
      <c r="D51" t="s">
        <v>186</v>
      </c>
    </row>
    <row r="52" spans="4:4" x14ac:dyDescent="0.35">
      <c r="D52" t="s">
        <v>187</v>
      </c>
    </row>
    <row r="53" spans="4:4" ht="18.5" x14ac:dyDescent="0.45">
      <c r="D53" s="26" t="s">
        <v>188</v>
      </c>
    </row>
    <row r="55" spans="4:4" x14ac:dyDescent="0.35">
      <c r="D55" t="s">
        <v>189</v>
      </c>
    </row>
    <row r="56" spans="4:4" x14ac:dyDescent="0.35">
      <c r="D56" t="s">
        <v>190</v>
      </c>
    </row>
    <row r="58" spans="4:4" x14ac:dyDescent="0.35">
      <c r="D58" t="s">
        <v>191</v>
      </c>
    </row>
    <row r="59" spans="4:4" ht="18.5" x14ac:dyDescent="0.45">
      <c r="D59" s="26" t="s">
        <v>192</v>
      </c>
    </row>
    <row r="61" spans="4:4" x14ac:dyDescent="0.35">
      <c r="D61" t="s">
        <v>193</v>
      </c>
    </row>
    <row r="62" spans="4:4" ht="18.5" x14ac:dyDescent="0.45">
      <c r="D62" s="27" t="s">
        <v>173</v>
      </c>
    </row>
    <row r="64" spans="4:4" x14ac:dyDescent="0.35">
      <c r="D64" t="s">
        <v>174</v>
      </c>
    </row>
    <row r="65" spans="4:4" x14ac:dyDescent="0.35">
      <c r="D65" t="s">
        <v>175</v>
      </c>
    </row>
    <row r="66" spans="4:4" x14ac:dyDescent="0.35">
      <c r="D66" t="s">
        <v>176</v>
      </c>
    </row>
    <row r="67" spans="4:4" x14ac:dyDescent="0.35">
      <c r="D67" t="s">
        <v>177</v>
      </c>
    </row>
    <row r="68" spans="4:4" ht="116" x14ac:dyDescent="0.35">
      <c r="D68" s="28" t="s">
        <v>195</v>
      </c>
    </row>
    <row r="69" spans="4:4" x14ac:dyDescent="0.35">
      <c r="D69" t="s">
        <v>178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ANALYSIS</vt:lpstr>
      <vt:lpstr>ANALYSIS (2)</vt:lpstr>
      <vt:lpstr>Input Data</vt:lpstr>
      <vt:lpstr>Master Data</vt:lpstr>
      <vt:lpstr>Dashboard</vt:lpstr>
      <vt:lpstr>PROFIT VIEW</vt:lpstr>
      <vt:lpstr>Profit Analysis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Reon</dc:creator>
  <cp:lastModifiedBy>Roknujjaman Reon</cp:lastModifiedBy>
  <dcterms:created xsi:type="dcterms:W3CDTF">2021-11-03T11:40:02Z</dcterms:created>
  <dcterms:modified xsi:type="dcterms:W3CDTF">2025-01-26T17:56:38Z</dcterms:modified>
</cp:coreProperties>
</file>